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7170" activeTab="1"/>
  </bookViews>
  <sheets>
    <sheet name="NPV" sheetId="1" r:id="rId1"/>
    <sheet name="NPV w Legal Fees" sheetId="2" r:id="rId2"/>
  </sheets>
  <externalReferences>
    <externalReference r:id="rId5"/>
  </externalReferences>
  <definedNames>
    <definedName name="AmDate">#REF!</definedName>
    <definedName name="AmountCF">'[1]Cash Flow Neutral'!$D$11</definedName>
    <definedName name="BA">'[1]OAP Portfolio'!$E$1</definedName>
    <definedName name="BillCycles">'[1]Calculations'!$D$1:$E$50</definedName>
    <definedName name="CapCredits">'[1]CFC Loan Template'!$AG$39:$AH$997</definedName>
    <definedName name="CD">'[1]OAP Data'!$C$34</definedName>
    <definedName name="CFCannual">'[1]CFC Loan Template Totals'!$AP$35:$BD$1025</definedName>
    <definedName name="CFCAnnualRollup">'[1]CFC Cash Flow - Totals'!$AF$15:$AI$999</definedName>
    <definedName name="CFCCycle1">'[1]CFC Loan Template'!$CP$22:$CQ$34</definedName>
    <definedName name="CFCCycle2">'[1]CFC Loan Template'!$CR$22:$CS$34</definedName>
    <definedName name="CFCCycle3">'[1]CFC Loan Template'!$CT$22:$CU$34</definedName>
    <definedName name="CollDiscED">'[1]Coll. Disc. (Existing Debt)'!$P$15:$Q$980</definedName>
    <definedName name="CoopID">'[1]Home'!$E$11</definedName>
    <definedName name="CurrentInt">'[1]RUS Loan Template'!$AV$20:$AX$441</definedName>
    <definedName name="DBA">'[1]OAP Data'!$C$3</definedName>
    <definedName name="ED">'[1]OAP Data'!$C$51</definedName>
    <definedName name="EndCount">'[1]Comparison - Detail'!$S$21</definedName>
    <definedName name="ID">'[1]OAP Data'!$C$4</definedName>
    <definedName name="IRRAnalysis">'[1]CFC Cash Flow - Totals'!$AZ$15:$BA$200</definedName>
    <definedName name="LCTC_Lookup">'[1]Loan Info'!$R$1:$S$3</definedName>
    <definedName name="LCTClookup">#REF!</definedName>
    <definedName name="LoanBal">'[1]RUS Loan Template'!$N$19:$S$441</definedName>
    <definedName name="NPVAnalysis">'[1]CFC Cash Flow - Totals'!$BE$16:$BF$200</definedName>
    <definedName name="OB1">'[1]OAP Data'!$C$13</definedName>
    <definedName name="OB2">'[1]OAP Data'!$C$14</definedName>
    <definedName name="PD">'[1]OAP Data'!$C$36</definedName>
    <definedName name="PDA">'[1]Loan Info'!$B$8</definedName>
    <definedName name="RptCycle1">'[1]RUS Loans for report'!$AK$1:$AL$13</definedName>
    <definedName name="RptCycle2">'[1]RUS Loans for report'!$AM$1:$AN$13</definedName>
    <definedName name="RptCycle3">'[1]RUS Loans for report'!$AO$1:$AP$13</definedName>
    <definedName name="RUS">'[1]Comparison - Detail'!$C:$C&amp;'[1]Compare - Summary1'!$13:$13</definedName>
    <definedName name="RUSannual">'[1]RUS Loan Template'!$AB$21:$AF$441</definedName>
    <definedName name="RUSCycle1">'[1]RUS Loan Template'!$AM$10:$AN$22</definedName>
    <definedName name="RUSCycle2">'[1]RUS Loan Template'!$AO$10:$AP$22</definedName>
    <definedName name="RUSCycle3">'[1]RUS Loan Template'!$AQ$10:$AR$22</definedName>
    <definedName name="RUSIRR">'[1]RUS Loan Template'!$BA$20:$BB$500</definedName>
    <definedName name="RUSMatDate">'[1]RUS Loan Template'!$BH$19:$BJ$441</definedName>
    <definedName name="SCTC1">'[1]OAP Data'!$C$24</definedName>
    <definedName name="SCTC2">'[1]OAP Data'!$C$30</definedName>
    <definedName name="SCTCRequired">'[1]CFC Cash Flow - Totals'!$B$5</definedName>
    <definedName name="Start">'[1]Cash Flow Neutral'!$F$10</definedName>
    <definedName name="TE">'[1]OAP Data'!$C$29</definedName>
    <definedName name="TotSCTCOwed">'[1]CFC Cash Flow - Totals'!$L$15</definedName>
    <definedName name="TRates">'[1]ROT Treasury Rates'!$D$9:$F$43</definedName>
    <definedName name="TRatesM1">'[1]ROT Treasury Rates'!$M$54:$O$88</definedName>
    <definedName name="TRatesM13">'[1]ROT Treasury Rates'!$BX$54:$BZ$88</definedName>
    <definedName name="TRatesM25">'[1]ROT Treasury Rates'!$BO$54:$BQ$88</definedName>
    <definedName name="TRatesM38">'[1]ROT Treasury Rates'!$BF$54:$BH$88</definedName>
    <definedName name="TRatesM50">'[1]ROT Treasury Rates'!$AW$54:$AY$88</definedName>
    <definedName name="TRatesM63">'[1]ROT Treasury Rates'!$AN$54:$AP$88</definedName>
    <definedName name="TRatesM75">'[1]ROT Treasury Rates'!$AE$54:$AG$88</definedName>
    <definedName name="TRatesM88">'[1]ROT Treasury Rates'!$V$54:$X$88</definedName>
    <definedName name="TRatesP1">'[1]ROT Treasury Rates'!$M$9:$O$43</definedName>
    <definedName name="TRatesP13">'[1]ROT Treasury Rates'!$BX$9:$BZ$43</definedName>
    <definedName name="TRatesP25">'[1]ROT Treasury Rates'!$BO$9:$BQ$43</definedName>
    <definedName name="TRatesP38">'[1]ROT Treasury Rates'!$BF$9:$BH$43</definedName>
    <definedName name="TRatesP50">'[1]ROT Treasury Rates'!$AW$9:$AY$43</definedName>
    <definedName name="TRatesP63">'[1]ROT Treasury Rates'!$AN$9:$AP$43</definedName>
    <definedName name="TRatesP75">'[1]ROT Treasury Rates'!$AE$9:$AG$43</definedName>
    <definedName name="TRatesP88">'[1]ROT Treasury Rates'!$V$9:$X$43</definedName>
    <definedName name="VD">'[1]OAP Data'!$C$35</definedName>
    <definedName name="WIR">'[1]OAP Data'!$C$18</definedName>
    <definedName name="WYTFP">'[1]OAP Data'!$C$17</definedName>
  </definedNames>
  <calcPr calcMode="manual" fullCalcOnLoad="1"/>
</workbook>
</file>

<file path=xl/sharedStrings.xml><?xml version="1.0" encoding="utf-8"?>
<sst xmlns="http://schemas.openxmlformats.org/spreadsheetml/2006/main" count="117" uniqueCount="40">
  <si>
    <t>CFC</t>
  </si>
  <si>
    <t>RUS</t>
  </si>
  <si>
    <t>Co-op Name:</t>
  </si>
  <si>
    <t>Effective Interest Rate:</t>
  </si>
  <si>
    <t>Co-op ID:</t>
  </si>
  <si>
    <t>Stated Interest Rate:</t>
  </si>
  <si>
    <t>Date Prepared:</t>
  </si>
  <si>
    <t>Pat. Capital and Discount Benefit</t>
  </si>
  <si>
    <t>Interest Rates as of:</t>
  </si>
  <si>
    <t>Total Interest Difference:</t>
  </si>
  <si>
    <t>Financing Amount:</t>
  </si>
  <si>
    <t>Scenario Name:</t>
  </si>
  <si>
    <t>Total Cash Flow Difference:</t>
  </si>
  <si>
    <t>ANNUAL CASH FLOW SUMMARY</t>
  </si>
  <si>
    <t>Interest</t>
  </si>
  <si>
    <t>Principal</t>
  </si>
  <si>
    <t>Patronage</t>
  </si>
  <si>
    <t>Total</t>
  </si>
  <si>
    <t>Ending</t>
  </si>
  <si>
    <t>Cash</t>
  </si>
  <si>
    <t>Expense</t>
  </si>
  <si>
    <t>Payment</t>
  </si>
  <si>
    <t>Capital</t>
  </si>
  <si>
    <t>Cash Flow</t>
  </si>
  <si>
    <t>Balance</t>
  </si>
  <si>
    <t>Payments</t>
  </si>
  <si>
    <t>Flows</t>
  </si>
  <si>
    <t>Difference</t>
  </si>
  <si>
    <t>Retirement</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</si>
  <si>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</si>
  <si>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</si>
  <si>
    <t xml:space="preserve"> </t>
  </si>
  <si>
    <t>Grayson RECC</t>
  </si>
  <si>
    <t>KY061</t>
  </si>
  <si>
    <t>RUS Refinance - Cash Flow Neutral</t>
  </si>
  <si>
    <t>Net Present</t>
  </si>
  <si>
    <t xml:space="preserve">Value </t>
  </si>
  <si>
    <t>at RUS Rate</t>
  </si>
  <si>
    <t>at CFC Rate</t>
  </si>
  <si>
    <t>9480648.47 plus $5K Legal Fees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</si>
</sst>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mmm;@"/>
    <numFmt numFmtId="166" formatCode="&quot;$&quot;#,##0.00"/>
    <numFmt numFmtId="167" formatCode="&quot;$&quot;#,##0.0"/>
    <numFmt numFmtId="168" formatCode="&quot;$&quot;#,##0"/>
  </numFmts>
  <fonts count="42">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9"/>
      <name val="Calibri"/>
      <family val="2"/>
    </font>
    <font>
      <b/>
      <sz val="10"/>
      <name val="Calibri"/>
      <family val="2"/>
    </font>
    <font>
      <sz val="9"/>
      <name val="Calibri"/>
      <family val="2"/>
    </font>
    <font>
      <sz val="8"/>
      <name val="Calibri"/>
      <family val="2"/>
    </font>
    <font>
      <b/>
      <u val="single"/>
      <sz val="10"/>
      <name val="Calibri"/>
      <family val="2"/>
    </font>
    <font>
      <b/>
      <sz val="14"/>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0"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7">
    <xf numFmtId="0" fontId="0" fillId="0" borderId="0" xfId="0" applyAlignment="1">
      <alignment/>
    </xf>
    <xf numFmtId="0" fontId="18" fillId="33" borderId="0" xfId="0" applyFont="1" applyFill="1" applyAlignment="1">
      <alignment/>
    </xf>
    <xf numFmtId="0" fontId="19" fillId="33" borderId="0" xfId="0" applyFont="1" applyFill="1" applyBorder="1" applyAlignment="1">
      <alignment vertical="center"/>
    </xf>
    <xf numFmtId="0" fontId="19" fillId="33" borderId="0" xfId="0" applyFont="1" applyFill="1" applyBorder="1" applyAlignment="1">
      <alignment/>
    </xf>
    <xf numFmtId="0" fontId="18" fillId="34" borderId="10" xfId="0" applyFont="1" applyFill="1" applyBorder="1" applyAlignment="1">
      <alignment/>
    </xf>
    <xf numFmtId="0" fontId="18" fillId="34" borderId="11" xfId="0" applyFont="1" applyFill="1" applyBorder="1" applyAlignment="1">
      <alignment/>
    </xf>
    <xf numFmtId="0" fontId="18" fillId="34" borderId="12" xfId="0" applyFont="1" applyFill="1" applyBorder="1" applyAlignment="1">
      <alignment/>
    </xf>
    <xf numFmtId="0" fontId="18" fillId="35" borderId="10" xfId="0" applyFont="1" applyFill="1" applyBorder="1" applyAlignment="1">
      <alignment/>
    </xf>
    <xf numFmtId="0" fontId="18" fillId="35" borderId="11" xfId="0" applyFont="1" applyFill="1" applyBorder="1" applyAlignment="1">
      <alignment/>
    </xf>
    <xf numFmtId="0" fontId="18" fillId="35" borderId="12" xfId="0" applyFont="1" applyFill="1" applyBorder="1" applyAlignment="1">
      <alignment/>
    </xf>
    <xf numFmtId="0" fontId="18" fillId="36" borderId="10" xfId="0" applyFont="1" applyFill="1" applyBorder="1" applyAlignment="1">
      <alignment/>
    </xf>
    <xf numFmtId="0" fontId="18" fillId="36" borderId="11" xfId="0" applyFont="1" applyFill="1" applyBorder="1" applyAlignment="1">
      <alignment/>
    </xf>
    <xf numFmtId="0" fontId="18" fillId="36" borderId="12" xfId="0" applyFont="1" applyFill="1" applyBorder="1" applyAlignment="1">
      <alignment/>
    </xf>
    <xf numFmtId="0" fontId="18" fillId="34" borderId="13" xfId="0" applyFont="1" applyFill="1" applyBorder="1" applyAlignment="1">
      <alignment/>
    </xf>
    <xf numFmtId="0" fontId="18" fillId="34" borderId="14" xfId="0" applyFont="1" applyFill="1" applyBorder="1" applyAlignment="1">
      <alignment horizontal="center" vertical="center"/>
    </xf>
    <xf numFmtId="0" fontId="18" fillId="33" borderId="0" xfId="0" applyFont="1" applyFill="1" applyAlignment="1">
      <alignment horizontal="center" vertical="center"/>
    </xf>
    <xf numFmtId="0" fontId="18" fillId="35" borderId="13" xfId="0" applyFont="1" applyFill="1" applyBorder="1" applyAlignment="1">
      <alignment horizontal="center" vertical="center"/>
    </xf>
    <xf numFmtId="0" fontId="18" fillId="35" borderId="14" xfId="0" applyFont="1" applyFill="1" applyBorder="1" applyAlignment="1">
      <alignment/>
    </xf>
    <xf numFmtId="0" fontId="18" fillId="36" borderId="13" xfId="0" applyFont="1" applyFill="1" applyBorder="1" applyAlignment="1">
      <alignment/>
    </xf>
    <xf numFmtId="0" fontId="20" fillId="33" borderId="15"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4" xfId="0" applyFont="1" applyFill="1" applyBorder="1" applyAlignment="1">
      <alignment horizontal="center" vertical="center"/>
    </xf>
    <xf numFmtId="0" fontId="18" fillId="36" borderId="14" xfId="0" applyFont="1" applyFill="1" applyBorder="1" applyAlignment="1">
      <alignment/>
    </xf>
    <xf numFmtId="0" fontId="20" fillId="33" borderId="0" xfId="0" applyFont="1" applyFill="1" applyBorder="1" applyAlignment="1">
      <alignment horizontal="center"/>
    </xf>
    <xf numFmtId="0" fontId="20" fillId="33" borderId="13"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xf>
    <xf numFmtId="0" fontId="20" fillId="33" borderId="18"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20" xfId="0" applyFont="1" applyFill="1" applyBorder="1" applyAlignment="1">
      <alignment horizontal="center" vertical="center"/>
    </xf>
    <xf numFmtId="0" fontId="18" fillId="36" borderId="0" xfId="0" applyFont="1" applyFill="1" applyBorder="1" applyAlignment="1">
      <alignment/>
    </xf>
    <xf numFmtId="37" fontId="20" fillId="34" borderId="0" xfId="0" applyNumberFormat="1" applyFont="1" applyFill="1" applyBorder="1" applyAlignment="1">
      <alignment horizontal="center" vertical="center"/>
    </xf>
    <xf numFmtId="37" fontId="18" fillId="34" borderId="14" xfId="0" applyNumberFormat="1" applyFont="1" applyFill="1" applyBorder="1" applyAlignment="1">
      <alignment horizontal="center" vertical="center"/>
    </xf>
    <xf numFmtId="37" fontId="18" fillId="33" borderId="0" xfId="0" applyNumberFormat="1" applyFont="1" applyFill="1" applyAlignment="1">
      <alignment horizontal="center" vertical="center"/>
    </xf>
    <xf numFmtId="37" fontId="18" fillId="35" borderId="13" xfId="0" applyNumberFormat="1" applyFont="1" applyFill="1" applyBorder="1" applyAlignment="1">
      <alignment horizontal="center" vertical="center"/>
    </xf>
    <xf numFmtId="37" fontId="20" fillId="35" borderId="0" xfId="0" applyNumberFormat="1" applyFont="1" applyFill="1" applyBorder="1" applyAlignment="1">
      <alignment horizontal="center" vertical="center"/>
    </xf>
    <xf numFmtId="37" fontId="18" fillId="35" borderId="14" xfId="0" applyNumberFormat="1" applyFont="1" applyFill="1" applyBorder="1" applyAlignment="1">
      <alignment horizontal="right"/>
    </xf>
    <xf numFmtId="37" fontId="18" fillId="33" borderId="0" xfId="0" applyNumberFormat="1" applyFont="1" applyFill="1" applyAlignment="1">
      <alignment horizontal="right"/>
    </xf>
    <xf numFmtId="37" fontId="18" fillId="36" borderId="13" xfId="0" applyNumberFormat="1" applyFont="1" applyFill="1" applyBorder="1" applyAlignment="1">
      <alignment horizontal="right"/>
    </xf>
    <xf numFmtId="37" fontId="20" fillId="36" borderId="0" xfId="0" applyNumberFormat="1" applyFont="1" applyFill="1" applyBorder="1" applyAlignment="1">
      <alignment horizontal="center" vertical="center"/>
    </xf>
    <xf numFmtId="37" fontId="20" fillId="36" borderId="21" xfId="0" applyNumberFormat="1" applyFont="1" applyFill="1" applyBorder="1" applyAlignment="1">
      <alignment horizontal="center" vertical="center"/>
    </xf>
    <xf numFmtId="37" fontId="20" fillId="33" borderId="22" xfId="0" applyNumberFormat="1" applyFont="1" applyFill="1" applyBorder="1" applyAlignment="1">
      <alignment horizontal="center" vertical="center"/>
    </xf>
    <xf numFmtId="37" fontId="20" fillId="33" borderId="21" xfId="0" applyNumberFormat="1" applyFont="1" applyFill="1" applyBorder="1" applyAlignment="1">
      <alignment horizontal="center" vertical="center"/>
    </xf>
    <xf numFmtId="37" fontId="20" fillId="33" borderId="23" xfId="0" applyNumberFormat="1" applyFont="1" applyFill="1" applyBorder="1" applyAlignment="1">
      <alignment horizontal="center" vertical="center"/>
    </xf>
    <xf numFmtId="37" fontId="20" fillId="0" borderId="24" xfId="0" applyNumberFormat="1" applyFont="1" applyFill="1" applyBorder="1" applyAlignment="1">
      <alignment horizontal="center" vertical="center"/>
    </xf>
    <xf numFmtId="37" fontId="20" fillId="0" borderId="23" xfId="0" applyNumberFormat="1" applyFont="1" applyFill="1" applyBorder="1" applyAlignment="1">
      <alignment horizontal="center" vertical="center"/>
    </xf>
    <xf numFmtId="37" fontId="20" fillId="34" borderId="0" xfId="0" applyNumberFormat="1" applyFont="1" applyFill="1" applyBorder="1" applyAlignment="1">
      <alignment horizontal="right"/>
    </xf>
    <xf numFmtId="37" fontId="18" fillId="34" borderId="14" xfId="0" applyNumberFormat="1" applyFont="1" applyFill="1" applyBorder="1" applyAlignment="1">
      <alignment horizontal="right"/>
    </xf>
    <xf numFmtId="37" fontId="18" fillId="35" borderId="13" xfId="0" applyNumberFormat="1" applyFont="1" applyFill="1" applyBorder="1" applyAlignment="1">
      <alignment horizontal="right"/>
    </xf>
    <xf numFmtId="37" fontId="20" fillId="35" borderId="0" xfId="0" applyNumberFormat="1" applyFont="1" applyFill="1" applyBorder="1" applyAlignment="1">
      <alignment horizontal="right"/>
    </xf>
    <xf numFmtId="37" fontId="20" fillId="36" borderId="0" xfId="0" applyNumberFormat="1" applyFont="1" applyFill="1" applyBorder="1" applyAlignment="1">
      <alignment horizontal="right"/>
    </xf>
    <xf numFmtId="37" fontId="20" fillId="36" borderId="21" xfId="0" applyNumberFormat="1" applyFont="1" applyFill="1" applyBorder="1" applyAlignment="1">
      <alignment horizontal="right"/>
    </xf>
    <xf numFmtId="0" fontId="20" fillId="33" borderId="16" xfId="0" applyFont="1" applyFill="1" applyBorder="1" applyAlignment="1">
      <alignment horizontal="center"/>
    </xf>
    <xf numFmtId="37" fontId="18" fillId="33" borderId="10" xfId="0" applyNumberFormat="1" applyFont="1" applyFill="1" applyBorder="1" applyAlignment="1">
      <alignment horizontal="right"/>
    </xf>
    <xf numFmtId="37" fontId="18" fillId="33" borderId="11" xfId="0" applyNumberFormat="1" applyFont="1" applyFill="1" applyBorder="1" applyAlignment="1">
      <alignment horizontal="right"/>
    </xf>
    <xf numFmtId="37" fontId="18" fillId="33" borderId="12" xfId="0" applyNumberFormat="1" applyFont="1" applyFill="1" applyBorder="1" applyAlignment="1">
      <alignment horizontal="right"/>
    </xf>
    <xf numFmtId="37" fontId="18" fillId="33" borderId="15" xfId="0" applyNumberFormat="1" applyFont="1" applyFill="1" applyBorder="1" applyAlignment="1">
      <alignment horizontal="right"/>
    </xf>
    <xf numFmtId="37" fontId="18" fillId="33" borderId="16" xfId="0" applyNumberFormat="1" applyFont="1" applyFill="1" applyBorder="1" applyAlignment="1">
      <alignment horizontal="right"/>
    </xf>
    <xf numFmtId="37" fontId="18" fillId="33" borderId="14" xfId="0" applyNumberFormat="1" applyFont="1" applyFill="1" applyBorder="1" applyAlignment="1">
      <alignment horizontal="right"/>
    </xf>
    <xf numFmtId="37" fontId="18" fillId="33" borderId="13" xfId="0" applyNumberFormat="1" applyFont="1" applyFill="1" applyBorder="1" applyAlignment="1">
      <alignment horizontal="right"/>
    </xf>
    <xf numFmtId="37" fontId="18" fillId="33" borderId="0" xfId="0" applyNumberFormat="1" applyFont="1" applyFill="1" applyBorder="1" applyAlignment="1">
      <alignment horizontal="right"/>
    </xf>
    <xf numFmtId="0" fontId="18" fillId="33" borderId="0" xfId="0" applyFont="1" applyFill="1" applyBorder="1" applyAlignment="1">
      <alignment/>
    </xf>
    <xf numFmtId="37" fontId="18" fillId="33" borderId="18" xfId="0" applyNumberFormat="1" applyFont="1" applyFill="1" applyBorder="1" applyAlignment="1">
      <alignment horizontal="right"/>
    </xf>
    <xf numFmtId="37" fontId="18" fillId="33" borderId="17" xfId="0" applyNumberFormat="1" applyFont="1" applyFill="1" applyBorder="1" applyAlignment="1">
      <alignment horizontal="right"/>
    </xf>
    <xf numFmtId="37" fontId="18" fillId="33" borderId="20" xfId="0" applyNumberFormat="1" applyFont="1" applyFill="1" applyBorder="1" applyAlignment="1">
      <alignment horizontal="right"/>
    </xf>
    <xf numFmtId="0" fontId="18" fillId="33" borderId="0" xfId="0" applyFont="1" applyFill="1" applyAlignment="1">
      <alignment wrapText="1"/>
    </xf>
    <xf numFmtId="0" fontId="18" fillId="36" borderId="18" xfId="0" applyFont="1" applyFill="1" applyBorder="1" applyAlignment="1">
      <alignment/>
    </xf>
    <xf numFmtId="0" fontId="18" fillId="36" borderId="21" xfId="0" applyFont="1" applyFill="1" applyBorder="1" applyAlignment="1">
      <alignment/>
    </xf>
    <xf numFmtId="0" fontId="18" fillId="36" borderId="19" xfId="0" applyFont="1" applyFill="1" applyBorder="1" applyAlignment="1">
      <alignment/>
    </xf>
    <xf numFmtId="0" fontId="18" fillId="34" borderId="18" xfId="0" applyFont="1" applyFill="1" applyBorder="1" applyAlignment="1">
      <alignment/>
    </xf>
    <xf numFmtId="0" fontId="18" fillId="34" borderId="21" xfId="0" applyFont="1" applyFill="1" applyBorder="1" applyAlignment="1">
      <alignment/>
    </xf>
    <xf numFmtId="0" fontId="18" fillId="34" borderId="19" xfId="0" applyFont="1" applyFill="1" applyBorder="1" applyAlignment="1">
      <alignment/>
    </xf>
    <xf numFmtId="0" fontId="18" fillId="35" borderId="18" xfId="0" applyFont="1" applyFill="1" applyBorder="1" applyAlignment="1">
      <alignment/>
    </xf>
    <xf numFmtId="0" fontId="18" fillId="35" borderId="21" xfId="0" applyFont="1" applyFill="1" applyBorder="1" applyAlignment="1">
      <alignment/>
    </xf>
    <xf numFmtId="0" fontId="18" fillId="35" borderId="19" xfId="0" applyFont="1" applyFill="1" applyBorder="1" applyAlignment="1">
      <alignment/>
    </xf>
    <xf numFmtId="0" fontId="18" fillId="36" borderId="17" xfId="0" applyFont="1" applyFill="1" applyBorder="1" applyAlignment="1">
      <alignment/>
    </xf>
    <xf numFmtId="0" fontId="21" fillId="33" borderId="0" xfId="0" applyFont="1" applyFill="1" applyAlignment="1">
      <alignment/>
    </xf>
    <xf numFmtId="165" fontId="22" fillId="33" borderId="24" xfId="0" applyNumberFormat="1" applyFont="1" applyFill="1" applyBorder="1" applyAlignment="1">
      <alignment horizontal="center"/>
    </xf>
    <xf numFmtId="0" fontId="20" fillId="33" borderId="0" xfId="0" applyFont="1" applyFill="1" applyBorder="1" applyAlignment="1">
      <alignment/>
    </xf>
    <xf numFmtId="0" fontId="23" fillId="33" borderId="0" xfId="0" applyFont="1" applyFill="1" applyBorder="1" applyAlignment="1">
      <alignment horizontal="center"/>
    </xf>
    <xf numFmtId="0" fontId="18" fillId="33" borderId="0" xfId="0" applyFont="1" applyFill="1" applyBorder="1" applyAlignment="1">
      <alignment vertical="center"/>
    </xf>
    <xf numFmtId="10" fontId="20" fillId="33" borderId="0" xfId="0" applyNumberFormat="1" applyFont="1" applyFill="1" applyBorder="1" applyAlignment="1">
      <alignment horizontal="center" vertical="center"/>
    </xf>
    <xf numFmtId="10" fontId="18" fillId="33" borderId="0" xfId="0" applyNumberFormat="1" applyFont="1" applyFill="1" applyBorder="1" applyAlignment="1">
      <alignment horizontal="center" vertical="center"/>
    </xf>
    <xf numFmtId="10" fontId="18" fillId="33" borderId="0" xfId="0" applyNumberFormat="1" applyFont="1" applyFill="1" applyBorder="1" applyAlignment="1" quotePrefix="1">
      <alignment horizontal="center" vertical="center"/>
    </xf>
    <xf numFmtId="14" fontId="18" fillId="33" borderId="0" xfId="0" applyNumberFormat="1" applyFont="1" applyFill="1" applyBorder="1" applyAlignment="1">
      <alignment horizontal="left"/>
    </xf>
    <xf numFmtId="10" fontId="18" fillId="33" borderId="0" xfId="57" applyNumberFormat="1" applyFont="1" applyFill="1" applyBorder="1" applyAlignment="1">
      <alignment horizontal="center"/>
    </xf>
    <xf numFmtId="0" fontId="18" fillId="33" borderId="0" xfId="0" applyFont="1" applyFill="1" applyBorder="1" applyAlignment="1">
      <alignment horizontal="center"/>
    </xf>
    <xf numFmtId="164" fontId="18" fillId="33" borderId="0" xfId="44" applyNumberFormat="1" applyFont="1" applyFill="1" applyBorder="1" applyAlignment="1">
      <alignment horizontal="center"/>
    </xf>
    <xf numFmtId="0" fontId="18" fillId="33" borderId="0" xfId="0" applyFont="1" applyFill="1" applyBorder="1" applyAlignment="1">
      <alignment horizontal="left"/>
    </xf>
    <xf numFmtId="37" fontId="18" fillId="33" borderId="0" xfId="0" applyNumberFormat="1" applyFont="1" applyFill="1" applyBorder="1" applyAlignment="1">
      <alignment horizontal="center"/>
    </xf>
    <xf numFmtId="37" fontId="18" fillId="33" borderId="0" xfId="0" applyNumberFormat="1" applyFont="1" applyFill="1" applyBorder="1" applyAlignment="1">
      <alignment/>
    </xf>
    <xf numFmtId="0" fontId="0" fillId="37" borderId="0" xfId="0" applyFill="1" applyBorder="1" applyAlignment="1">
      <alignment/>
    </xf>
    <xf numFmtId="0" fontId="0" fillId="0" borderId="0" xfId="0" applyBorder="1" applyAlignment="1">
      <alignment/>
    </xf>
    <xf numFmtId="37" fontId="0" fillId="0" borderId="0" xfId="0" applyNumberFormat="1" applyAlignment="1">
      <alignment/>
    </xf>
    <xf numFmtId="37" fontId="18" fillId="0" borderId="16" xfId="0" applyNumberFormat="1" applyFont="1" applyFill="1" applyBorder="1" applyAlignment="1">
      <alignment horizontal="right"/>
    </xf>
    <xf numFmtId="166" fontId="18" fillId="33" borderId="0" xfId="0" applyNumberFormat="1" applyFont="1" applyFill="1" applyBorder="1" applyAlignment="1">
      <alignment/>
    </xf>
    <xf numFmtId="168" fontId="18" fillId="33" borderId="0" xfId="0" applyNumberFormat="1" applyFont="1" applyFill="1" applyBorder="1" applyAlignment="1">
      <alignment/>
    </xf>
    <xf numFmtId="37" fontId="18" fillId="37" borderId="16" xfId="0" applyNumberFormat="1" applyFont="1" applyFill="1" applyBorder="1" applyAlignment="1">
      <alignment horizontal="right"/>
    </xf>
    <xf numFmtId="0" fontId="24" fillId="33" borderId="0" xfId="0" applyFont="1" applyFill="1" applyBorder="1" applyAlignment="1">
      <alignment horizontal="center" vertical="center"/>
    </xf>
    <xf numFmtId="0" fontId="20" fillId="0" borderId="0" xfId="0" applyFont="1" applyBorder="1" applyAlignment="1">
      <alignment/>
    </xf>
    <xf numFmtId="0" fontId="20" fillId="33"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21" fillId="33" borderId="0" xfId="0" applyFont="1" applyFill="1" applyAlignment="1">
      <alignment horizontal="left" wrapText="1"/>
    </xf>
    <xf numFmtId="0" fontId="1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676275</xdr:colOff>
      <xdr:row>1</xdr:row>
      <xdr:rowOff>123825</xdr:rowOff>
    </xdr:from>
    <xdr:to>
      <xdr:col>26</xdr:col>
      <xdr:colOff>723900</xdr:colOff>
      <xdr:row>6</xdr:row>
      <xdr:rowOff>85725</xdr:rowOff>
    </xdr:to>
    <xdr:pic>
      <xdr:nvPicPr>
        <xdr:cNvPr id="1" name="Picture 9" descr="Logo"/>
        <xdr:cNvPicPr preferRelativeResize="1">
          <a:picLocks noChangeAspect="1"/>
        </xdr:cNvPicPr>
      </xdr:nvPicPr>
      <xdr:blipFill>
        <a:blip r:embed="rId1"/>
        <a:stretch>
          <a:fillRect/>
        </a:stretch>
      </xdr:blipFill>
      <xdr:spPr>
        <a:xfrm>
          <a:off x="12249150" y="285750"/>
          <a:ext cx="876300" cy="771525"/>
        </a:xfrm>
        <a:prstGeom prst="rect">
          <a:avLst/>
        </a:prstGeom>
        <a:noFill/>
        <a:ln w="9525" cmpd="sng">
          <a:noFill/>
        </a:ln>
      </xdr:spPr>
    </xdr:pic>
    <xdr:clientData/>
  </xdr:twoCellAnchor>
  <xdr:twoCellAnchor editAs="oneCell">
    <xdr:from>
      <xdr:col>7</xdr:col>
      <xdr:colOff>438150</xdr:colOff>
      <xdr:row>79</xdr:row>
      <xdr:rowOff>66675</xdr:rowOff>
    </xdr:from>
    <xdr:to>
      <xdr:col>21</xdr:col>
      <xdr:colOff>104775</xdr:colOff>
      <xdr:row>81</xdr:row>
      <xdr:rowOff>9525</xdr:rowOff>
    </xdr:to>
    <xdr:pic>
      <xdr:nvPicPr>
        <xdr:cNvPr id="2" name="Picture 17" descr="Capture"/>
        <xdr:cNvPicPr preferRelativeResize="1">
          <a:picLocks noChangeAspect="1"/>
        </xdr:cNvPicPr>
      </xdr:nvPicPr>
      <xdr:blipFill>
        <a:blip r:embed="rId2"/>
        <a:stretch>
          <a:fillRect/>
        </a:stretch>
      </xdr:blipFill>
      <xdr:spPr>
        <a:xfrm>
          <a:off x="2362200" y="12677775"/>
          <a:ext cx="61626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695325</xdr:colOff>
      <xdr:row>1</xdr:row>
      <xdr:rowOff>38100</xdr:rowOff>
    </xdr:from>
    <xdr:to>
      <xdr:col>26</xdr:col>
      <xdr:colOff>733425</xdr:colOff>
      <xdr:row>6</xdr:row>
      <xdr:rowOff>0</xdr:rowOff>
    </xdr:to>
    <xdr:pic>
      <xdr:nvPicPr>
        <xdr:cNvPr id="1" name="Picture 9" descr="Logo"/>
        <xdr:cNvPicPr preferRelativeResize="1">
          <a:picLocks noChangeAspect="1"/>
        </xdr:cNvPicPr>
      </xdr:nvPicPr>
      <xdr:blipFill>
        <a:blip r:embed="rId1"/>
        <a:stretch>
          <a:fillRect/>
        </a:stretch>
      </xdr:blipFill>
      <xdr:spPr>
        <a:xfrm>
          <a:off x="12268200" y="200025"/>
          <a:ext cx="866775" cy="771525"/>
        </a:xfrm>
        <a:prstGeom prst="rect">
          <a:avLst/>
        </a:prstGeom>
        <a:noFill/>
        <a:ln w="9525" cmpd="sng">
          <a:noFill/>
        </a:ln>
      </xdr:spPr>
    </xdr:pic>
    <xdr:clientData/>
  </xdr:twoCellAnchor>
  <xdr:twoCellAnchor editAs="oneCell">
    <xdr:from>
      <xdr:col>7</xdr:col>
      <xdr:colOff>742950</xdr:colOff>
      <xdr:row>79</xdr:row>
      <xdr:rowOff>85725</xdr:rowOff>
    </xdr:from>
    <xdr:to>
      <xdr:col>21</xdr:col>
      <xdr:colOff>581025</xdr:colOff>
      <xdr:row>81</xdr:row>
      <xdr:rowOff>28575</xdr:rowOff>
    </xdr:to>
    <xdr:pic>
      <xdr:nvPicPr>
        <xdr:cNvPr id="2" name="Picture 17" descr="Capture"/>
        <xdr:cNvPicPr preferRelativeResize="1">
          <a:picLocks noChangeAspect="1"/>
        </xdr:cNvPicPr>
      </xdr:nvPicPr>
      <xdr:blipFill>
        <a:blip r:embed="rId2"/>
        <a:stretch>
          <a:fillRect/>
        </a:stretch>
      </xdr:blipFill>
      <xdr:spPr>
        <a:xfrm>
          <a:off x="2667000" y="12696825"/>
          <a:ext cx="63341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ryg\AppData\Local\Microsoft\Windows\Temporary%20Internet%20Files\Content.Outlook\CN5N6B54\KY064%20RUS%20Refi%2017%20Year%20Term%20Less%20$10MM%20for%20FR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OAP Data"/>
      <sheetName val="Am. Table"/>
      <sheetName val="OAP Portfolio"/>
      <sheetName val="OAP LCTC"/>
      <sheetName val="Loan Info"/>
      <sheetName val="RUS Loan Input2"/>
      <sheetName val="RUS Loan Input"/>
      <sheetName val="RUS Cash Flow Summary2"/>
      <sheetName val="RUS Cash Flow Summary"/>
      <sheetName val="CFC Loan Input"/>
      <sheetName val="CFC Loan Template"/>
      <sheetName val="CFC Amortization"/>
      <sheetName val="Cash Flow Summary"/>
      <sheetName val="Cash Flow Neutral"/>
      <sheetName val="Lock.Advance"/>
      <sheetName val="CFC Scenario"/>
      <sheetName val="Compare - Summary1"/>
      <sheetName val="CFC Loans for report"/>
      <sheetName val="WAL Check"/>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RUS Cash Flows2"/>
      <sheetName val="RUS Cash Flows"/>
      <sheetName val="CFC Loan Template Totals"/>
      <sheetName val="CFC Cash Flow - Yearly Totals"/>
      <sheetName val="Calculations"/>
      <sheetName val="Link"/>
      <sheetName val="Coll. Disc. (Existing Debt)"/>
      <sheetName val="RandomFunctions"/>
      <sheetName val="Loan List"/>
      <sheetName val="RUS Loans for report2"/>
      <sheetName val="RUS Loans for report"/>
      <sheetName val="ROT Treasury Rates"/>
      <sheetName val="Totals"/>
      <sheetName val="Totals2"/>
      <sheetName val="RUS Loan Template2"/>
      <sheetName val="RUS Loan Template"/>
      <sheetName val="amort"/>
      <sheetName val="non-amort"/>
      <sheetName val="CoopData"/>
    </sheetNames>
    <sheetDataSet>
      <sheetData sheetId="0">
        <row r="11">
          <cell r="E11" t="str">
            <v>KY064</v>
          </cell>
        </row>
      </sheetData>
      <sheetData sheetId="1">
        <row r="3">
          <cell r="C3" t="str">
            <v>Blue Grass Energy Co-op</v>
          </cell>
        </row>
        <row r="4">
          <cell r="C4" t="str">
            <v>KY064</v>
          </cell>
        </row>
        <row r="13">
          <cell r="C13">
            <v>8222623.91</v>
          </cell>
        </row>
        <row r="14">
          <cell r="C14">
            <v>925145.5</v>
          </cell>
        </row>
        <row r="17">
          <cell r="C17">
            <v>6.37</v>
          </cell>
        </row>
        <row r="18">
          <cell r="C18">
            <v>0.05479554</v>
          </cell>
        </row>
        <row r="24">
          <cell r="C24">
            <v>1264806</v>
          </cell>
        </row>
        <row r="29">
          <cell r="C29">
            <v>2563841.03</v>
          </cell>
        </row>
        <row r="30">
          <cell r="C30">
            <v>0</v>
          </cell>
        </row>
        <row r="51">
          <cell r="C51" t="str">
            <v>NO</v>
          </cell>
        </row>
      </sheetData>
      <sheetData sheetId="3">
        <row r="1">
          <cell r="E1">
            <v>129082</v>
          </cell>
        </row>
      </sheetData>
      <sheetData sheetId="5">
        <row r="1">
          <cell r="R1" t="str">
            <v>LCTC Not Required</v>
          </cell>
          <cell r="S1">
            <v>1</v>
          </cell>
        </row>
        <row r="2">
          <cell r="R2" t="str">
            <v>Based on Debt/Equity</v>
          </cell>
          <cell r="S2">
            <v>2</v>
          </cell>
        </row>
        <row r="3">
          <cell r="R3" t="str">
            <v>Not Based on Debt/Equity</v>
          </cell>
          <cell r="S3">
            <v>3</v>
          </cell>
        </row>
        <row r="8">
          <cell r="B8">
            <v>42674</v>
          </cell>
        </row>
      </sheetData>
      <sheetData sheetId="11">
        <row r="22">
          <cell r="CQ22" t="str">
            <v>CFCCycle 1</v>
          </cell>
          <cell r="CS22" t="str">
            <v>CFCCycle 2</v>
          </cell>
          <cell r="CU22" t="str">
            <v>CFCCycle 3</v>
          </cell>
        </row>
        <row r="23">
          <cell r="CP23">
            <v>1</v>
          </cell>
          <cell r="CQ23">
            <v>42766</v>
          </cell>
          <cell r="CR23">
            <v>1</v>
          </cell>
          <cell r="CS23">
            <v>0</v>
          </cell>
          <cell r="CT23">
            <v>1</v>
          </cell>
          <cell r="CU23">
            <v>0</v>
          </cell>
        </row>
        <row r="24">
          <cell r="CP24">
            <v>2</v>
          </cell>
          <cell r="CQ24">
            <v>0</v>
          </cell>
          <cell r="CR24">
            <v>2</v>
          </cell>
          <cell r="CS24">
            <v>42766</v>
          </cell>
          <cell r="CT24">
            <v>2</v>
          </cell>
          <cell r="CU24">
            <v>0</v>
          </cell>
        </row>
        <row r="25">
          <cell r="CP25">
            <v>3</v>
          </cell>
          <cell r="CQ25">
            <v>0</v>
          </cell>
          <cell r="CR25">
            <v>3</v>
          </cell>
          <cell r="CS25">
            <v>0</v>
          </cell>
          <cell r="CT25">
            <v>3</v>
          </cell>
          <cell r="CU25">
            <v>42766</v>
          </cell>
        </row>
        <row r="26">
          <cell r="CP26">
            <v>4</v>
          </cell>
          <cell r="CQ26">
            <v>42766</v>
          </cell>
          <cell r="CR26">
            <v>4</v>
          </cell>
          <cell r="CS26">
            <v>0</v>
          </cell>
          <cell r="CT26">
            <v>4</v>
          </cell>
          <cell r="CU26">
            <v>0</v>
          </cell>
        </row>
        <row r="27">
          <cell r="CP27">
            <v>5</v>
          </cell>
          <cell r="CQ27">
            <v>0</v>
          </cell>
          <cell r="CR27">
            <v>5</v>
          </cell>
          <cell r="CS27">
            <v>42766</v>
          </cell>
          <cell r="CT27">
            <v>5</v>
          </cell>
          <cell r="CU27">
            <v>0</v>
          </cell>
        </row>
        <row r="28">
          <cell r="CP28">
            <v>6</v>
          </cell>
          <cell r="CQ28">
            <v>0</v>
          </cell>
          <cell r="CR28">
            <v>6</v>
          </cell>
          <cell r="CS28">
            <v>0</v>
          </cell>
          <cell r="CT28">
            <v>6</v>
          </cell>
          <cell r="CU28">
            <v>42766</v>
          </cell>
        </row>
        <row r="29">
          <cell r="CP29">
            <v>7</v>
          </cell>
          <cell r="CQ29">
            <v>42766</v>
          </cell>
          <cell r="CR29">
            <v>7</v>
          </cell>
          <cell r="CS29">
            <v>0</v>
          </cell>
          <cell r="CT29">
            <v>7</v>
          </cell>
          <cell r="CU29">
            <v>0</v>
          </cell>
        </row>
        <row r="30">
          <cell r="CP30">
            <v>8</v>
          </cell>
          <cell r="CQ30">
            <v>0</v>
          </cell>
          <cell r="CR30">
            <v>8</v>
          </cell>
          <cell r="CS30">
            <v>42766</v>
          </cell>
          <cell r="CT30">
            <v>8</v>
          </cell>
          <cell r="CU30">
            <v>0</v>
          </cell>
        </row>
        <row r="31">
          <cell r="CP31">
            <v>9</v>
          </cell>
          <cell r="CQ31">
            <v>0</v>
          </cell>
          <cell r="CR31">
            <v>9</v>
          </cell>
          <cell r="CS31">
            <v>0</v>
          </cell>
          <cell r="CT31">
            <v>9</v>
          </cell>
          <cell r="CU31">
            <v>42766</v>
          </cell>
        </row>
        <row r="32">
          <cell r="CP32">
            <v>10</v>
          </cell>
          <cell r="CQ32">
            <v>42674</v>
          </cell>
          <cell r="CR32">
            <v>10</v>
          </cell>
          <cell r="CS32">
            <v>42704</v>
          </cell>
          <cell r="CT32">
            <v>10</v>
          </cell>
          <cell r="CU32">
            <v>42735</v>
          </cell>
        </row>
        <row r="33">
          <cell r="CP33">
            <v>11</v>
          </cell>
          <cell r="CQ33">
            <v>0</v>
          </cell>
          <cell r="CR33">
            <v>11</v>
          </cell>
          <cell r="CS33">
            <v>42766</v>
          </cell>
          <cell r="CT33">
            <v>11</v>
          </cell>
          <cell r="CU33">
            <v>0</v>
          </cell>
        </row>
        <row r="34">
          <cell r="CP34">
            <v>12</v>
          </cell>
          <cell r="CQ34">
            <v>0</v>
          </cell>
          <cell r="CR34">
            <v>12</v>
          </cell>
          <cell r="CS34">
            <v>0</v>
          </cell>
          <cell r="CT34">
            <v>12</v>
          </cell>
          <cell r="CU34">
            <v>42766</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0</v>
          </cell>
          <cell r="AH50">
            <v>0</v>
          </cell>
        </row>
        <row r="51">
          <cell r="AG51">
            <v>0</v>
          </cell>
          <cell r="AH51">
            <v>0</v>
          </cell>
        </row>
        <row r="52">
          <cell r="AG52">
            <v>0</v>
          </cell>
          <cell r="AH52">
            <v>0</v>
          </cell>
        </row>
        <row r="53">
          <cell r="AG53">
            <v>0</v>
          </cell>
          <cell r="AH53">
            <v>0</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0</v>
          </cell>
          <cell r="AH62">
            <v>0</v>
          </cell>
        </row>
        <row r="63">
          <cell r="AG63">
            <v>0</v>
          </cell>
          <cell r="AH63">
            <v>0</v>
          </cell>
        </row>
        <row r="64">
          <cell r="AG64">
            <v>0</v>
          </cell>
          <cell r="AH64">
            <v>0</v>
          </cell>
        </row>
        <row r="65">
          <cell r="AG65">
            <v>0</v>
          </cell>
          <cell r="AH65">
            <v>0</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0</v>
          </cell>
          <cell r="AH74">
            <v>0</v>
          </cell>
        </row>
        <row r="75">
          <cell r="AG75">
            <v>0</v>
          </cell>
          <cell r="AH75">
            <v>0</v>
          </cell>
        </row>
        <row r="76">
          <cell r="AG76">
            <v>0</v>
          </cell>
          <cell r="AH76">
            <v>0</v>
          </cell>
        </row>
        <row r="77">
          <cell r="AG77">
            <v>0</v>
          </cell>
          <cell r="AH77">
            <v>0</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0</v>
          </cell>
          <cell r="AH86">
            <v>0</v>
          </cell>
        </row>
        <row r="87">
          <cell r="AG87">
            <v>0</v>
          </cell>
          <cell r="AH87">
            <v>0</v>
          </cell>
        </row>
        <row r="88">
          <cell r="AG88">
            <v>0</v>
          </cell>
          <cell r="AH88">
            <v>0</v>
          </cell>
        </row>
        <row r="89">
          <cell r="AG89">
            <v>0</v>
          </cell>
          <cell r="AH89">
            <v>0</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0</v>
          </cell>
          <cell r="AH98">
            <v>0</v>
          </cell>
        </row>
        <row r="99">
          <cell r="AG99">
            <v>0</v>
          </cell>
          <cell r="AH99">
            <v>0</v>
          </cell>
        </row>
        <row r="100">
          <cell r="AG100">
            <v>0</v>
          </cell>
          <cell r="AH100">
            <v>0</v>
          </cell>
        </row>
        <row r="101">
          <cell r="AG101">
            <v>0</v>
          </cell>
          <cell r="AH101">
            <v>0</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0</v>
          </cell>
          <cell r="AH110">
            <v>0</v>
          </cell>
        </row>
        <row r="111">
          <cell r="AG111">
            <v>0</v>
          </cell>
          <cell r="AH111">
            <v>0</v>
          </cell>
        </row>
        <row r="112">
          <cell r="AG112">
            <v>0</v>
          </cell>
          <cell r="AH112">
            <v>0</v>
          </cell>
        </row>
        <row r="113">
          <cell r="AG113">
            <v>0</v>
          </cell>
          <cell r="AH113">
            <v>0</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0</v>
          </cell>
          <cell r="AH122">
            <v>0</v>
          </cell>
        </row>
        <row r="123">
          <cell r="AG123">
            <v>0</v>
          </cell>
          <cell r="AH123">
            <v>0</v>
          </cell>
        </row>
        <row r="124">
          <cell r="AG124">
            <v>0</v>
          </cell>
          <cell r="AH124">
            <v>0</v>
          </cell>
        </row>
        <row r="125">
          <cell r="AG125">
            <v>0</v>
          </cell>
          <cell r="AH125">
            <v>0</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0</v>
          </cell>
          <cell r="AH134">
            <v>0</v>
          </cell>
        </row>
        <row r="135">
          <cell r="AG135">
            <v>0</v>
          </cell>
          <cell r="AH135">
            <v>0</v>
          </cell>
        </row>
        <row r="136">
          <cell r="AG136">
            <v>0</v>
          </cell>
          <cell r="AH136">
            <v>0</v>
          </cell>
        </row>
        <row r="137">
          <cell r="AG137">
            <v>0</v>
          </cell>
          <cell r="AH137">
            <v>0</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0</v>
          </cell>
          <cell r="AH146">
            <v>0</v>
          </cell>
        </row>
        <row r="147">
          <cell r="AG147">
            <v>0</v>
          </cell>
          <cell r="AH147">
            <v>0</v>
          </cell>
        </row>
        <row r="148">
          <cell r="AG148">
            <v>0</v>
          </cell>
          <cell r="AH148">
            <v>0</v>
          </cell>
        </row>
        <row r="149">
          <cell r="AG149">
            <v>0</v>
          </cell>
          <cell r="AH149">
            <v>0</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0</v>
          </cell>
          <cell r="AH158">
            <v>0</v>
          </cell>
        </row>
        <row r="159">
          <cell r="AG159">
            <v>0</v>
          </cell>
          <cell r="AH159">
            <v>0</v>
          </cell>
        </row>
        <row r="160">
          <cell r="AG160">
            <v>0</v>
          </cell>
          <cell r="AH160">
            <v>0</v>
          </cell>
        </row>
        <row r="161">
          <cell r="AG161">
            <v>0</v>
          </cell>
          <cell r="AH161">
            <v>0</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0</v>
          </cell>
          <cell r="AH170">
            <v>0</v>
          </cell>
        </row>
        <row r="171">
          <cell r="AG171">
            <v>0</v>
          </cell>
          <cell r="AH171">
            <v>0</v>
          </cell>
        </row>
        <row r="172">
          <cell r="AG172">
            <v>0</v>
          </cell>
          <cell r="AH172">
            <v>0</v>
          </cell>
        </row>
        <row r="173">
          <cell r="AG173">
            <v>0</v>
          </cell>
          <cell r="AH173">
            <v>0</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0</v>
          </cell>
          <cell r="AH182">
            <v>0</v>
          </cell>
        </row>
        <row r="183">
          <cell r="AG183">
            <v>0</v>
          </cell>
          <cell r="AH183">
            <v>0</v>
          </cell>
        </row>
        <row r="184">
          <cell r="AG184">
            <v>0</v>
          </cell>
          <cell r="AH184">
            <v>0</v>
          </cell>
        </row>
        <row r="185">
          <cell r="AG185">
            <v>0</v>
          </cell>
          <cell r="AH185">
            <v>0</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0</v>
          </cell>
          <cell r="AH194">
            <v>0</v>
          </cell>
        </row>
        <row r="195">
          <cell r="AG195">
            <v>0</v>
          </cell>
          <cell r="AH195">
            <v>0</v>
          </cell>
        </row>
        <row r="196">
          <cell r="AG196">
            <v>0</v>
          </cell>
          <cell r="AH196">
            <v>0</v>
          </cell>
        </row>
        <row r="197">
          <cell r="AG197">
            <v>0</v>
          </cell>
          <cell r="AH197">
            <v>0</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0</v>
          </cell>
          <cell r="AH206">
            <v>0</v>
          </cell>
        </row>
        <row r="207">
          <cell r="AG207">
            <v>0</v>
          </cell>
          <cell r="AH207">
            <v>0</v>
          </cell>
        </row>
        <row r="208">
          <cell r="AG208">
            <v>0</v>
          </cell>
          <cell r="AH208">
            <v>0</v>
          </cell>
        </row>
        <row r="209">
          <cell r="AG209">
            <v>0</v>
          </cell>
          <cell r="AH209">
            <v>0</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0</v>
          </cell>
          <cell r="AH218">
            <v>0</v>
          </cell>
        </row>
        <row r="219">
          <cell r="AG219">
            <v>0</v>
          </cell>
          <cell r="AH219">
            <v>0</v>
          </cell>
        </row>
        <row r="220">
          <cell r="AG220">
            <v>0</v>
          </cell>
          <cell r="AH220">
            <v>0</v>
          </cell>
        </row>
        <row r="221">
          <cell r="AG221">
            <v>0</v>
          </cell>
          <cell r="AH221">
            <v>0</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0</v>
          </cell>
          <cell r="AH230">
            <v>0</v>
          </cell>
        </row>
        <row r="231">
          <cell r="AG231">
            <v>0</v>
          </cell>
          <cell r="AH231">
            <v>0</v>
          </cell>
        </row>
        <row r="232">
          <cell r="AG232">
            <v>0</v>
          </cell>
          <cell r="AH232">
            <v>0</v>
          </cell>
        </row>
        <row r="233">
          <cell r="AG233">
            <v>0</v>
          </cell>
          <cell r="AH233">
            <v>0</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0</v>
          </cell>
          <cell r="AH242">
            <v>0</v>
          </cell>
        </row>
        <row r="243">
          <cell r="AG243">
            <v>0</v>
          </cell>
          <cell r="AH243">
            <v>0</v>
          </cell>
        </row>
        <row r="244">
          <cell r="AG244">
            <v>0</v>
          </cell>
          <cell r="AH244">
            <v>0</v>
          </cell>
        </row>
        <row r="245">
          <cell r="AG245">
            <v>0</v>
          </cell>
          <cell r="AH245">
            <v>0</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0</v>
          </cell>
          <cell r="AH254">
            <v>0</v>
          </cell>
        </row>
        <row r="255">
          <cell r="AG255">
            <v>0</v>
          </cell>
          <cell r="AH255">
            <v>0</v>
          </cell>
        </row>
        <row r="256">
          <cell r="AG256">
            <v>0</v>
          </cell>
          <cell r="AH256">
            <v>0</v>
          </cell>
        </row>
        <row r="257">
          <cell r="AG257">
            <v>0</v>
          </cell>
          <cell r="AH257">
            <v>0</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0</v>
          </cell>
          <cell r="AH266">
            <v>0</v>
          </cell>
        </row>
        <row r="267">
          <cell r="AG267">
            <v>0</v>
          </cell>
          <cell r="AH267">
            <v>0</v>
          </cell>
        </row>
        <row r="268">
          <cell r="AG268">
            <v>0</v>
          </cell>
          <cell r="AH268">
            <v>0</v>
          </cell>
        </row>
        <row r="269">
          <cell r="AG269">
            <v>0</v>
          </cell>
          <cell r="AH269">
            <v>0</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0</v>
          </cell>
          <cell r="AH278">
            <v>0</v>
          </cell>
        </row>
        <row r="279">
          <cell r="AG279">
            <v>0</v>
          </cell>
          <cell r="AH279">
            <v>0</v>
          </cell>
        </row>
        <row r="280">
          <cell r="AG280">
            <v>0</v>
          </cell>
          <cell r="AH280">
            <v>0</v>
          </cell>
        </row>
        <row r="281">
          <cell r="AG281">
            <v>0</v>
          </cell>
          <cell r="AH281">
            <v>0</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0</v>
          </cell>
          <cell r="AH290">
            <v>0</v>
          </cell>
        </row>
        <row r="291">
          <cell r="AG291">
            <v>0</v>
          </cell>
          <cell r="AH291">
            <v>0</v>
          </cell>
        </row>
        <row r="292">
          <cell r="AG292">
            <v>0</v>
          </cell>
          <cell r="AH292">
            <v>0</v>
          </cell>
        </row>
        <row r="293">
          <cell r="AG293">
            <v>0</v>
          </cell>
          <cell r="AH293">
            <v>0</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0</v>
          </cell>
          <cell r="AH302">
            <v>0</v>
          </cell>
        </row>
        <row r="303">
          <cell r="AG303">
            <v>0</v>
          </cell>
          <cell r="AH303">
            <v>0</v>
          </cell>
        </row>
        <row r="304">
          <cell r="AG304">
            <v>0</v>
          </cell>
          <cell r="AH304">
            <v>0</v>
          </cell>
        </row>
        <row r="305">
          <cell r="AG305">
            <v>0</v>
          </cell>
          <cell r="AH305">
            <v>0</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0</v>
          </cell>
          <cell r="AH314">
            <v>0</v>
          </cell>
        </row>
        <row r="315">
          <cell r="AG315">
            <v>0</v>
          </cell>
          <cell r="AH315">
            <v>0</v>
          </cell>
        </row>
        <row r="316">
          <cell r="AG316">
            <v>0</v>
          </cell>
          <cell r="AH316">
            <v>0</v>
          </cell>
        </row>
        <row r="317">
          <cell r="AG317">
            <v>0</v>
          </cell>
          <cell r="AH317">
            <v>0</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0</v>
          </cell>
          <cell r="AH326">
            <v>0</v>
          </cell>
        </row>
        <row r="327">
          <cell r="AG327">
            <v>0</v>
          </cell>
          <cell r="AH327">
            <v>0</v>
          </cell>
        </row>
        <row r="328">
          <cell r="AG328">
            <v>0</v>
          </cell>
          <cell r="AH328">
            <v>0</v>
          </cell>
        </row>
        <row r="329">
          <cell r="AG329">
            <v>0</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0</v>
          </cell>
          <cell r="AH338">
            <v>0</v>
          </cell>
        </row>
        <row r="339">
          <cell r="AG339">
            <v>0</v>
          </cell>
          <cell r="AH339">
            <v>0</v>
          </cell>
        </row>
        <row r="340">
          <cell r="AG340">
            <v>0</v>
          </cell>
          <cell r="AH340">
            <v>0</v>
          </cell>
        </row>
        <row r="341">
          <cell r="AG341">
            <v>0</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0</v>
          </cell>
          <cell r="AH350">
            <v>0</v>
          </cell>
        </row>
        <row r="351">
          <cell r="AG351">
            <v>0</v>
          </cell>
          <cell r="AH351">
            <v>0</v>
          </cell>
        </row>
        <row r="352">
          <cell r="AG352">
            <v>0</v>
          </cell>
          <cell r="AH352">
            <v>0</v>
          </cell>
        </row>
        <row r="353">
          <cell r="AG353">
            <v>0</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0</v>
          </cell>
          <cell r="AH362">
            <v>0</v>
          </cell>
        </row>
        <row r="363">
          <cell r="AG363">
            <v>0</v>
          </cell>
          <cell r="AH363">
            <v>0</v>
          </cell>
        </row>
        <row r="364">
          <cell r="AG364">
            <v>0</v>
          </cell>
          <cell r="AH364">
            <v>0</v>
          </cell>
        </row>
        <row r="365">
          <cell r="AG365">
            <v>0</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0</v>
          </cell>
          <cell r="AH374">
            <v>0</v>
          </cell>
        </row>
        <row r="375">
          <cell r="AG375">
            <v>0</v>
          </cell>
          <cell r="AH375">
            <v>0</v>
          </cell>
        </row>
        <row r="376">
          <cell r="AG376">
            <v>0</v>
          </cell>
          <cell r="AH376">
            <v>0</v>
          </cell>
        </row>
        <row r="377">
          <cell r="AG377">
            <v>0</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0</v>
          </cell>
          <cell r="AH386">
            <v>0</v>
          </cell>
        </row>
        <row r="387">
          <cell r="AG387">
            <v>0</v>
          </cell>
          <cell r="AH387">
            <v>0</v>
          </cell>
        </row>
        <row r="388">
          <cell r="AG388">
            <v>0</v>
          </cell>
          <cell r="AH388">
            <v>0</v>
          </cell>
        </row>
        <row r="389">
          <cell r="AG389">
            <v>0</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0</v>
          </cell>
          <cell r="AH398">
            <v>0</v>
          </cell>
        </row>
        <row r="399">
          <cell r="AG399">
            <v>0</v>
          </cell>
          <cell r="AH399">
            <v>0</v>
          </cell>
        </row>
        <row r="400">
          <cell r="AG400">
            <v>0</v>
          </cell>
          <cell r="AH400">
            <v>0</v>
          </cell>
        </row>
        <row r="401">
          <cell r="AG401">
            <v>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0</v>
          </cell>
          <cell r="AH410">
            <v>0</v>
          </cell>
        </row>
        <row r="411">
          <cell r="AG411">
            <v>0</v>
          </cell>
          <cell r="AH411">
            <v>0</v>
          </cell>
        </row>
        <row r="412">
          <cell r="AG412">
            <v>0</v>
          </cell>
          <cell r="AH412">
            <v>0</v>
          </cell>
        </row>
        <row r="413">
          <cell r="AG413">
            <v>0</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0</v>
          </cell>
          <cell r="AH422">
            <v>0</v>
          </cell>
        </row>
        <row r="423">
          <cell r="AG423">
            <v>0</v>
          </cell>
          <cell r="AH423">
            <v>0</v>
          </cell>
        </row>
        <row r="424">
          <cell r="AG424">
            <v>0</v>
          </cell>
          <cell r="AH424">
            <v>0</v>
          </cell>
        </row>
        <row r="425">
          <cell r="AG425">
            <v>0</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0</v>
          </cell>
          <cell r="AH434">
            <v>0</v>
          </cell>
        </row>
        <row r="435">
          <cell r="AG435">
            <v>0</v>
          </cell>
          <cell r="AH435">
            <v>0</v>
          </cell>
        </row>
        <row r="436">
          <cell r="AG436">
            <v>0</v>
          </cell>
          <cell r="AH436">
            <v>0</v>
          </cell>
        </row>
        <row r="437">
          <cell r="AG437">
            <v>0</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0</v>
          </cell>
          <cell r="AH446">
            <v>0</v>
          </cell>
        </row>
        <row r="447">
          <cell r="AG447">
            <v>0</v>
          </cell>
          <cell r="AH447">
            <v>0</v>
          </cell>
        </row>
        <row r="448">
          <cell r="AG448">
            <v>0</v>
          </cell>
          <cell r="AH448">
            <v>0</v>
          </cell>
        </row>
        <row r="449">
          <cell r="AG449">
            <v>0</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0</v>
          </cell>
          <cell r="AH458">
            <v>0</v>
          </cell>
        </row>
        <row r="459">
          <cell r="AG459">
            <v>0</v>
          </cell>
          <cell r="AH459">
            <v>0</v>
          </cell>
        </row>
        <row r="460">
          <cell r="AG460">
            <v>0</v>
          </cell>
          <cell r="AH460">
            <v>0</v>
          </cell>
        </row>
        <row r="461">
          <cell r="AG461">
            <v>0</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0</v>
          </cell>
          <cell r="AH470">
            <v>0</v>
          </cell>
        </row>
        <row r="471">
          <cell r="AG471">
            <v>0</v>
          </cell>
          <cell r="AH471">
            <v>0</v>
          </cell>
        </row>
        <row r="472">
          <cell r="AG472">
            <v>0</v>
          </cell>
          <cell r="AH472">
            <v>0</v>
          </cell>
        </row>
        <row r="473">
          <cell r="AG473">
            <v>0</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0</v>
          </cell>
          <cell r="AH482">
            <v>0</v>
          </cell>
        </row>
        <row r="483">
          <cell r="AG483">
            <v>0</v>
          </cell>
          <cell r="AH483">
            <v>0</v>
          </cell>
        </row>
        <row r="484">
          <cell r="AG484">
            <v>0</v>
          </cell>
          <cell r="AH484">
            <v>0</v>
          </cell>
        </row>
        <row r="485">
          <cell r="AG485">
            <v>0</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0</v>
          </cell>
          <cell r="AH494">
            <v>0</v>
          </cell>
        </row>
        <row r="495">
          <cell r="AG495">
            <v>0</v>
          </cell>
          <cell r="AH495">
            <v>0</v>
          </cell>
        </row>
        <row r="496">
          <cell r="AG496">
            <v>0</v>
          </cell>
          <cell r="AH496">
            <v>0</v>
          </cell>
        </row>
        <row r="497">
          <cell r="AG497">
            <v>0</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0</v>
          </cell>
          <cell r="AH506">
            <v>0</v>
          </cell>
        </row>
        <row r="507">
          <cell r="AG507">
            <v>0</v>
          </cell>
          <cell r="AH507">
            <v>0</v>
          </cell>
        </row>
        <row r="508">
          <cell r="AG508">
            <v>0</v>
          </cell>
          <cell r="AH508">
            <v>0</v>
          </cell>
        </row>
        <row r="509">
          <cell r="AG509">
            <v>0</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0</v>
          </cell>
          <cell r="AH518">
            <v>0</v>
          </cell>
        </row>
        <row r="519">
          <cell r="AG519">
            <v>0</v>
          </cell>
          <cell r="AH519">
            <v>0</v>
          </cell>
        </row>
        <row r="520">
          <cell r="AG520">
            <v>0</v>
          </cell>
          <cell r="AH520">
            <v>0</v>
          </cell>
        </row>
        <row r="521">
          <cell r="AG521">
            <v>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0</v>
          </cell>
          <cell r="AH530">
            <v>0</v>
          </cell>
        </row>
        <row r="531">
          <cell r="AG531">
            <v>0</v>
          </cell>
          <cell r="AH531">
            <v>0</v>
          </cell>
        </row>
        <row r="532">
          <cell r="AG532">
            <v>0</v>
          </cell>
          <cell r="AH532">
            <v>0</v>
          </cell>
        </row>
        <row r="533">
          <cell r="AG533">
            <v>0</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0</v>
          </cell>
          <cell r="AH542">
            <v>0</v>
          </cell>
        </row>
        <row r="543">
          <cell r="AG543">
            <v>0</v>
          </cell>
          <cell r="AH543">
            <v>0</v>
          </cell>
        </row>
        <row r="544">
          <cell r="AG544">
            <v>0</v>
          </cell>
          <cell r="AH544">
            <v>0</v>
          </cell>
        </row>
        <row r="545">
          <cell r="AG545">
            <v>0</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0</v>
          </cell>
          <cell r="AH554">
            <v>0</v>
          </cell>
        </row>
        <row r="555">
          <cell r="AG555">
            <v>0</v>
          </cell>
          <cell r="AH555">
            <v>0</v>
          </cell>
        </row>
        <row r="556">
          <cell r="AG556">
            <v>0</v>
          </cell>
          <cell r="AH556">
            <v>0</v>
          </cell>
        </row>
        <row r="557">
          <cell r="AG557">
            <v>0</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0</v>
          </cell>
          <cell r="AH566">
            <v>0</v>
          </cell>
        </row>
        <row r="567">
          <cell r="AG567">
            <v>0</v>
          </cell>
          <cell r="AH567">
            <v>0</v>
          </cell>
        </row>
        <row r="568">
          <cell r="AG568">
            <v>0</v>
          </cell>
          <cell r="AH568">
            <v>0</v>
          </cell>
        </row>
        <row r="569">
          <cell r="AG569">
            <v>0</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0</v>
          </cell>
          <cell r="AH578">
            <v>0</v>
          </cell>
        </row>
        <row r="579">
          <cell r="AG579">
            <v>0</v>
          </cell>
          <cell r="AH579">
            <v>0</v>
          </cell>
        </row>
        <row r="580">
          <cell r="AG580">
            <v>0</v>
          </cell>
          <cell r="AH580">
            <v>0</v>
          </cell>
        </row>
        <row r="581">
          <cell r="AG581">
            <v>0</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0</v>
          </cell>
          <cell r="AH590">
            <v>0</v>
          </cell>
        </row>
        <row r="591">
          <cell r="AG591">
            <v>0</v>
          </cell>
          <cell r="AH591">
            <v>0</v>
          </cell>
        </row>
        <row r="592">
          <cell r="AG592">
            <v>0</v>
          </cell>
          <cell r="AH592">
            <v>0</v>
          </cell>
        </row>
        <row r="593">
          <cell r="AG593">
            <v>0</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0</v>
          </cell>
          <cell r="AH602">
            <v>0</v>
          </cell>
        </row>
        <row r="603">
          <cell r="AG603">
            <v>0</v>
          </cell>
          <cell r="AH603">
            <v>0</v>
          </cell>
        </row>
        <row r="604">
          <cell r="AG604">
            <v>0</v>
          </cell>
          <cell r="AH604">
            <v>0</v>
          </cell>
        </row>
        <row r="605">
          <cell r="AG605">
            <v>0</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0</v>
          </cell>
          <cell r="AH614">
            <v>0</v>
          </cell>
        </row>
        <row r="615">
          <cell r="AG615">
            <v>0</v>
          </cell>
          <cell r="AH615">
            <v>0</v>
          </cell>
        </row>
        <row r="616">
          <cell r="AG616">
            <v>0</v>
          </cell>
          <cell r="AH616">
            <v>0</v>
          </cell>
        </row>
        <row r="617">
          <cell r="AG617">
            <v>0</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0</v>
          </cell>
          <cell r="AH626">
            <v>0</v>
          </cell>
        </row>
        <row r="627">
          <cell r="AG627">
            <v>0</v>
          </cell>
          <cell r="AH627">
            <v>0</v>
          </cell>
        </row>
        <row r="628">
          <cell r="AG628">
            <v>0</v>
          </cell>
          <cell r="AH628">
            <v>0</v>
          </cell>
        </row>
        <row r="629">
          <cell r="AG629">
            <v>0</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0</v>
          </cell>
          <cell r="AH638">
            <v>0</v>
          </cell>
        </row>
        <row r="639">
          <cell r="AG639">
            <v>0</v>
          </cell>
          <cell r="AH639">
            <v>0</v>
          </cell>
        </row>
        <row r="640">
          <cell r="AG640">
            <v>0</v>
          </cell>
          <cell r="AH640">
            <v>0</v>
          </cell>
        </row>
        <row r="641">
          <cell r="AG641">
            <v>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0</v>
          </cell>
          <cell r="AH650">
            <v>0</v>
          </cell>
        </row>
        <row r="651">
          <cell r="AG651">
            <v>0</v>
          </cell>
          <cell r="AH651">
            <v>0</v>
          </cell>
        </row>
        <row r="652">
          <cell r="AG652">
            <v>0</v>
          </cell>
          <cell r="AH652">
            <v>0</v>
          </cell>
        </row>
        <row r="653">
          <cell r="AG653">
            <v>0</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0</v>
          </cell>
          <cell r="AH662">
            <v>0</v>
          </cell>
        </row>
        <row r="663">
          <cell r="AG663">
            <v>0</v>
          </cell>
          <cell r="AH663">
            <v>0</v>
          </cell>
        </row>
        <row r="664">
          <cell r="AG664">
            <v>0</v>
          </cell>
          <cell r="AH664">
            <v>0</v>
          </cell>
        </row>
        <row r="665">
          <cell r="AG665">
            <v>0</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0</v>
          </cell>
          <cell r="AH674">
            <v>0</v>
          </cell>
        </row>
        <row r="675">
          <cell r="AG675">
            <v>0</v>
          </cell>
          <cell r="AH675">
            <v>0</v>
          </cell>
        </row>
        <row r="676">
          <cell r="AG676">
            <v>0</v>
          </cell>
          <cell r="AH676">
            <v>0</v>
          </cell>
        </row>
        <row r="677">
          <cell r="AG677">
            <v>0</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0</v>
          </cell>
          <cell r="AH686">
            <v>0</v>
          </cell>
        </row>
        <row r="687">
          <cell r="AG687">
            <v>0</v>
          </cell>
          <cell r="AH687">
            <v>0</v>
          </cell>
        </row>
        <row r="688">
          <cell r="AG688">
            <v>0</v>
          </cell>
          <cell r="AH688">
            <v>0</v>
          </cell>
        </row>
        <row r="689">
          <cell r="AG689">
            <v>0</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0</v>
          </cell>
          <cell r="AH698">
            <v>0</v>
          </cell>
        </row>
        <row r="699">
          <cell r="AG699">
            <v>0</v>
          </cell>
          <cell r="AH699">
            <v>0</v>
          </cell>
        </row>
        <row r="700">
          <cell r="AG700">
            <v>0</v>
          </cell>
          <cell r="AH700">
            <v>0</v>
          </cell>
        </row>
        <row r="701">
          <cell r="AG701">
            <v>0</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0</v>
          </cell>
          <cell r="AH710">
            <v>0</v>
          </cell>
        </row>
        <row r="711">
          <cell r="AG711">
            <v>0</v>
          </cell>
          <cell r="AH711">
            <v>0</v>
          </cell>
        </row>
        <row r="712">
          <cell r="AG712">
            <v>0</v>
          </cell>
          <cell r="AH712">
            <v>0</v>
          </cell>
        </row>
        <row r="713">
          <cell r="AG713">
            <v>0</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0</v>
          </cell>
          <cell r="AH722">
            <v>0</v>
          </cell>
        </row>
        <row r="723">
          <cell r="AG723">
            <v>0</v>
          </cell>
          <cell r="AH723">
            <v>0</v>
          </cell>
        </row>
        <row r="724">
          <cell r="AG724">
            <v>0</v>
          </cell>
          <cell r="AH724">
            <v>0</v>
          </cell>
        </row>
        <row r="725">
          <cell r="AG725">
            <v>0</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0</v>
          </cell>
          <cell r="AH734">
            <v>0</v>
          </cell>
        </row>
        <row r="735">
          <cell r="AG735">
            <v>0</v>
          </cell>
          <cell r="AH735">
            <v>0</v>
          </cell>
        </row>
        <row r="736">
          <cell r="AG736">
            <v>0</v>
          </cell>
          <cell r="AH736">
            <v>0</v>
          </cell>
        </row>
        <row r="737">
          <cell r="AG737">
            <v>0</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0</v>
          </cell>
          <cell r="AH746">
            <v>0</v>
          </cell>
        </row>
        <row r="747">
          <cell r="AG747">
            <v>0</v>
          </cell>
          <cell r="AH747">
            <v>0</v>
          </cell>
        </row>
        <row r="748">
          <cell r="AG748">
            <v>0</v>
          </cell>
          <cell r="AH748">
            <v>0</v>
          </cell>
        </row>
        <row r="749">
          <cell r="AG749">
            <v>0</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0</v>
          </cell>
          <cell r="AH758">
            <v>0</v>
          </cell>
        </row>
        <row r="759">
          <cell r="AG759">
            <v>0</v>
          </cell>
          <cell r="AH759">
            <v>0</v>
          </cell>
        </row>
        <row r="760">
          <cell r="AG760">
            <v>0</v>
          </cell>
          <cell r="AH760">
            <v>0</v>
          </cell>
        </row>
        <row r="761">
          <cell r="AG761">
            <v>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0</v>
          </cell>
          <cell r="AH770">
            <v>0</v>
          </cell>
        </row>
        <row r="771">
          <cell r="AG771">
            <v>0</v>
          </cell>
          <cell r="AH771">
            <v>0</v>
          </cell>
        </row>
        <row r="772">
          <cell r="AG772">
            <v>0</v>
          </cell>
          <cell r="AH772">
            <v>0</v>
          </cell>
        </row>
        <row r="773">
          <cell r="AG773">
            <v>0</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0</v>
          </cell>
          <cell r="AH782">
            <v>0</v>
          </cell>
        </row>
        <row r="783">
          <cell r="AG783">
            <v>0</v>
          </cell>
          <cell r="AH783">
            <v>0</v>
          </cell>
        </row>
        <row r="784">
          <cell r="AG784">
            <v>0</v>
          </cell>
          <cell r="AH784">
            <v>0</v>
          </cell>
        </row>
        <row r="785">
          <cell r="AG785">
            <v>0</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0</v>
          </cell>
          <cell r="AH794">
            <v>0</v>
          </cell>
        </row>
        <row r="795">
          <cell r="AG795">
            <v>0</v>
          </cell>
          <cell r="AH795">
            <v>0</v>
          </cell>
        </row>
        <row r="796">
          <cell r="AG796">
            <v>0</v>
          </cell>
          <cell r="AH796">
            <v>0</v>
          </cell>
        </row>
        <row r="797">
          <cell r="AG797">
            <v>0</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0</v>
          </cell>
          <cell r="AH806">
            <v>0</v>
          </cell>
        </row>
        <row r="807">
          <cell r="AG807">
            <v>0</v>
          </cell>
          <cell r="AH807">
            <v>0</v>
          </cell>
        </row>
        <row r="808">
          <cell r="AG808">
            <v>0</v>
          </cell>
          <cell r="AH808">
            <v>0</v>
          </cell>
        </row>
        <row r="809">
          <cell r="AG809">
            <v>0</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0</v>
          </cell>
          <cell r="AH818">
            <v>0</v>
          </cell>
        </row>
        <row r="819">
          <cell r="AG819">
            <v>0</v>
          </cell>
          <cell r="AH819">
            <v>0</v>
          </cell>
        </row>
        <row r="820">
          <cell r="AG820">
            <v>0</v>
          </cell>
          <cell r="AH820">
            <v>0</v>
          </cell>
        </row>
        <row r="821">
          <cell r="AG821">
            <v>0</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0</v>
          </cell>
          <cell r="AH830">
            <v>0</v>
          </cell>
        </row>
        <row r="831">
          <cell r="AG831">
            <v>0</v>
          </cell>
          <cell r="AH831">
            <v>0</v>
          </cell>
        </row>
        <row r="832">
          <cell r="AG832">
            <v>0</v>
          </cell>
          <cell r="AH832">
            <v>0</v>
          </cell>
        </row>
        <row r="833">
          <cell r="AG833">
            <v>0</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0</v>
          </cell>
          <cell r="AH842">
            <v>0</v>
          </cell>
        </row>
        <row r="843">
          <cell r="AG843">
            <v>0</v>
          </cell>
          <cell r="AH843">
            <v>0</v>
          </cell>
        </row>
        <row r="844">
          <cell r="AG844">
            <v>0</v>
          </cell>
          <cell r="AH844">
            <v>0</v>
          </cell>
        </row>
        <row r="845">
          <cell r="AG845">
            <v>0</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0</v>
          </cell>
          <cell r="AH854">
            <v>0</v>
          </cell>
        </row>
        <row r="855">
          <cell r="AG855">
            <v>0</v>
          </cell>
          <cell r="AH855">
            <v>0</v>
          </cell>
        </row>
        <row r="856">
          <cell r="AG856">
            <v>0</v>
          </cell>
          <cell r="AH856">
            <v>0</v>
          </cell>
        </row>
        <row r="857">
          <cell r="AG857">
            <v>0</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0</v>
          </cell>
          <cell r="AH866">
            <v>0</v>
          </cell>
        </row>
        <row r="867">
          <cell r="AG867">
            <v>0</v>
          </cell>
          <cell r="AH867">
            <v>0</v>
          </cell>
        </row>
        <row r="868">
          <cell r="AG868">
            <v>0</v>
          </cell>
          <cell r="AH868">
            <v>0</v>
          </cell>
        </row>
        <row r="869">
          <cell r="AG869">
            <v>0</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0</v>
          </cell>
          <cell r="AH878">
            <v>0</v>
          </cell>
        </row>
        <row r="879">
          <cell r="AG879">
            <v>0</v>
          </cell>
          <cell r="AH879">
            <v>0</v>
          </cell>
        </row>
        <row r="880">
          <cell r="AG880">
            <v>0</v>
          </cell>
          <cell r="AH880">
            <v>0</v>
          </cell>
        </row>
        <row r="881">
          <cell r="AG881">
            <v>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0</v>
          </cell>
          <cell r="AH890">
            <v>0</v>
          </cell>
        </row>
        <row r="891">
          <cell r="AG891">
            <v>0</v>
          </cell>
          <cell r="AH891">
            <v>0</v>
          </cell>
        </row>
        <row r="892">
          <cell r="AG892">
            <v>0</v>
          </cell>
          <cell r="AH892">
            <v>0</v>
          </cell>
        </row>
        <row r="893">
          <cell r="AG893">
            <v>0</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0</v>
          </cell>
          <cell r="AH902">
            <v>0</v>
          </cell>
        </row>
        <row r="903">
          <cell r="AG903">
            <v>0</v>
          </cell>
          <cell r="AH903">
            <v>0</v>
          </cell>
        </row>
        <row r="904">
          <cell r="AG904">
            <v>0</v>
          </cell>
          <cell r="AH904">
            <v>0</v>
          </cell>
        </row>
        <row r="905">
          <cell r="AG905">
            <v>0</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0</v>
          </cell>
          <cell r="AH914">
            <v>0</v>
          </cell>
        </row>
        <row r="915">
          <cell r="AG915">
            <v>0</v>
          </cell>
          <cell r="AH915">
            <v>0</v>
          </cell>
        </row>
        <row r="916">
          <cell r="AG916">
            <v>0</v>
          </cell>
          <cell r="AH916">
            <v>0</v>
          </cell>
        </row>
        <row r="917">
          <cell r="AG917">
            <v>0</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0</v>
          </cell>
          <cell r="AH926">
            <v>0</v>
          </cell>
        </row>
        <row r="927">
          <cell r="AG927">
            <v>0</v>
          </cell>
          <cell r="AH927">
            <v>0</v>
          </cell>
        </row>
        <row r="928">
          <cell r="AG928">
            <v>0</v>
          </cell>
          <cell r="AH928">
            <v>0</v>
          </cell>
        </row>
        <row r="929">
          <cell r="AG929">
            <v>0</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0</v>
          </cell>
          <cell r="AH938">
            <v>0</v>
          </cell>
        </row>
        <row r="939">
          <cell r="AG939">
            <v>0</v>
          </cell>
          <cell r="AH939">
            <v>0</v>
          </cell>
        </row>
        <row r="940">
          <cell r="AG940">
            <v>0</v>
          </cell>
          <cell r="AH940">
            <v>0</v>
          </cell>
        </row>
        <row r="941">
          <cell r="AG941">
            <v>0</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0</v>
          </cell>
          <cell r="AH950">
            <v>0</v>
          </cell>
        </row>
        <row r="951">
          <cell r="AG951">
            <v>0</v>
          </cell>
          <cell r="AH951">
            <v>0</v>
          </cell>
        </row>
        <row r="952">
          <cell r="AG952">
            <v>0</v>
          </cell>
          <cell r="AH952">
            <v>0</v>
          </cell>
        </row>
        <row r="953">
          <cell r="AG953">
            <v>0</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0</v>
          </cell>
          <cell r="AH962">
            <v>0</v>
          </cell>
        </row>
        <row r="963">
          <cell r="AG963">
            <v>0</v>
          </cell>
          <cell r="AH963">
            <v>0</v>
          </cell>
        </row>
        <row r="964">
          <cell r="AG964">
            <v>0</v>
          </cell>
          <cell r="AH964">
            <v>0</v>
          </cell>
        </row>
        <row r="965">
          <cell r="AG965">
            <v>0</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0</v>
          </cell>
          <cell r="AH974">
            <v>0</v>
          </cell>
        </row>
        <row r="975">
          <cell r="AG975">
            <v>0</v>
          </cell>
          <cell r="AH975">
            <v>0</v>
          </cell>
        </row>
        <row r="976">
          <cell r="AG976">
            <v>0</v>
          </cell>
          <cell r="AH976">
            <v>0</v>
          </cell>
        </row>
        <row r="977">
          <cell r="AG977">
            <v>0</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0</v>
          </cell>
          <cell r="AH986">
            <v>0</v>
          </cell>
        </row>
        <row r="987">
          <cell r="AG987">
            <v>0</v>
          </cell>
          <cell r="AH987">
            <v>0</v>
          </cell>
        </row>
        <row r="988">
          <cell r="AG988">
            <v>0</v>
          </cell>
          <cell r="AH988">
            <v>0</v>
          </cell>
        </row>
        <row r="989">
          <cell r="AG989">
            <v>0</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14">
        <row r="11">
          <cell r="D11">
            <v>0</v>
          </cell>
        </row>
      </sheetData>
      <sheetData sheetId="17">
        <row r="13">
          <cell r="A13" t="str">
            <v>RUS</v>
          </cell>
          <cell r="C13">
            <v>-70095833.17</v>
          </cell>
          <cell r="D13">
            <v>-35554353.49999999</v>
          </cell>
          <cell r="E13">
            <v>0</v>
          </cell>
          <cell r="F13">
            <v>0</v>
          </cell>
          <cell r="G13">
            <v>0</v>
          </cell>
          <cell r="H13">
            <v>0</v>
          </cell>
          <cell r="I13">
            <v>0</v>
          </cell>
          <cell r="K13">
            <v>0</v>
          </cell>
          <cell r="L13">
            <v>0</v>
          </cell>
          <cell r="M13">
            <v>-105650186.66999999</v>
          </cell>
        </row>
      </sheetData>
      <sheetData sheetId="21">
        <row r="9">
          <cell r="C9" t="str">
            <v>RUS events</v>
          </cell>
        </row>
        <row r="10">
          <cell r="C10" t="str">
            <v>RUS</v>
          </cell>
        </row>
        <row r="11">
          <cell r="C11" t="str">
            <v>Payments</v>
          </cell>
        </row>
        <row r="13">
          <cell r="C13">
            <v>-3720249.65</v>
          </cell>
        </row>
        <row r="14">
          <cell r="C14">
            <v>-4960332.87</v>
          </cell>
        </row>
        <row r="15">
          <cell r="C15">
            <v>-4960332.87</v>
          </cell>
        </row>
        <row r="16">
          <cell r="C16">
            <v>-4960332.87</v>
          </cell>
        </row>
        <row r="17">
          <cell r="C17">
            <v>-4960332.87</v>
          </cell>
        </row>
        <row r="18">
          <cell r="C18">
            <v>-4960332.87</v>
          </cell>
        </row>
        <row r="19">
          <cell r="C19">
            <v>-4960332.87</v>
          </cell>
        </row>
        <row r="20">
          <cell r="C20">
            <v>-4960332.87</v>
          </cell>
        </row>
        <row r="21">
          <cell r="C21">
            <v>-4960332.87</v>
          </cell>
          <cell r="S21">
            <v>-443758.86000000034</v>
          </cell>
        </row>
        <row r="22">
          <cell r="C22">
            <v>-4960332.87</v>
          </cell>
        </row>
        <row r="23">
          <cell r="C23">
            <v>-4960332.87</v>
          </cell>
        </row>
        <row r="24">
          <cell r="C24">
            <v>-4960332.87</v>
          </cell>
        </row>
        <row r="25">
          <cell r="C25">
            <v>-4960332.87</v>
          </cell>
        </row>
        <row r="26">
          <cell r="C26">
            <v>-4893948.19</v>
          </cell>
        </row>
        <row r="27">
          <cell r="C27">
            <v>-4745981.38</v>
          </cell>
        </row>
        <row r="28">
          <cell r="C28">
            <v>-4739378.07</v>
          </cell>
        </row>
        <row r="29">
          <cell r="C29">
            <v>-4646580.71</v>
          </cell>
        </row>
        <row r="30">
          <cell r="C30">
            <v>-4198282.95</v>
          </cell>
        </row>
        <row r="31">
          <cell r="C31">
            <v>-4198282.95</v>
          </cell>
        </row>
        <row r="32">
          <cell r="C32">
            <v>-4198282.95</v>
          </cell>
        </row>
        <row r="33">
          <cell r="C33">
            <v>-4198282.95</v>
          </cell>
        </row>
        <row r="34">
          <cell r="C34">
            <v>-4198282.95</v>
          </cell>
        </row>
        <row r="35">
          <cell r="C35">
            <v>-2155791.62</v>
          </cell>
        </row>
        <row r="36">
          <cell r="C36">
            <v>-156937.35</v>
          </cell>
        </row>
        <row r="37">
          <cell r="C37">
            <v>-53497.59</v>
          </cell>
        </row>
        <row r="38">
          <cell r="C38">
            <v>-22412.93</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68">
          <cell r="C68">
            <v>-23561581.130000003</v>
          </cell>
        </row>
        <row r="70">
          <cell r="C70">
            <v>-48363245.48</v>
          </cell>
        </row>
        <row r="72">
          <cell r="C72">
            <v>-72884173.65999998</v>
          </cell>
        </row>
        <row r="74">
          <cell r="C74">
            <v>-94864981.28999999</v>
          </cell>
        </row>
        <row r="76">
          <cell r="C76">
            <v>-105650186.68</v>
          </cell>
        </row>
        <row r="78">
          <cell r="C78">
            <v>-105650186.68</v>
          </cell>
        </row>
      </sheetData>
      <sheetData sheetId="27">
        <row r="5">
          <cell r="B5" t="str">
            <v>N</v>
          </cell>
        </row>
        <row r="15">
          <cell r="L15">
            <v>0</v>
          </cell>
          <cell r="AF15">
            <v>0</v>
          </cell>
          <cell r="AG15">
            <v>0</v>
          </cell>
          <cell r="AH15">
            <v>0</v>
          </cell>
          <cell r="AI15">
            <v>0</v>
          </cell>
          <cell r="AZ15">
            <v>0</v>
          </cell>
          <cell r="BA15" t="str">
            <v/>
          </cell>
        </row>
        <row r="16">
          <cell r="AF16">
            <v>0</v>
          </cell>
          <cell r="AG16">
            <v>0</v>
          </cell>
          <cell r="AH16">
            <v>0</v>
          </cell>
          <cell r="AI16">
            <v>0</v>
          </cell>
          <cell r="AZ16">
            <v>0</v>
          </cell>
          <cell r="BA16" t="str">
            <v/>
          </cell>
          <cell r="BE16">
            <v>0</v>
          </cell>
          <cell r="BF16" t="str">
            <v/>
          </cell>
        </row>
        <row r="17">
          <cell r="AF17">
            <v>0</v>
          </cell>
          <cell r="AG17">
            <v>0</v>
          </cell>
          <cell r="AH17">
            <v>0</v>
          </cell>
          <cell r="AI17">
            <v>0</v>
          </cell>
          <cell r="AZ17">
            <v>0</v>
          </cell>
          <cell r="BA17" t="str">
            <v/>
          </cell>
          <cell r="BE17">
            <v>0</v>
          </cell>
          <cell r="BF17" t="str">
            <v/>
          </cell>
        </row>
        <row r="18">
          <cell r="AF18">
            <v>0</v>
          </cell>
          <cell r="AG18">
            <v>0</v>
          </cell>
          <cell r="AH18">
            <v>0</v>
          </cell>
          <cell r="AI18">
            <v>0</v>
          </cell>
          <cell r="AZ18">
            <v>0</v>
          </cell>
          <cell r="BA18" t="str">
            <v/>
          </cell>
          <cell r="BE18">
            <v>0</v>
          </cell>
          <cell r="BF18" t="str">
            <v/>
          </cell>
        </row>
        <row r="19">
          <cell r="AF19">
            <v>0</v>
          </cell>
          <cell r="AG19">
            <v>0</v>
          </cell>
          <cell r="AH19">
            <v>0</v>
          </cell>
          <cell r="AI19">
            <v>0</v>
          </cell>
          <cell r="AZ19">
            <v>1</v>
          </cell>
          <cell r="BA19" t="str">
            <v>$AY$19</v>
          </cell>
          <cell r="BE19">
            <v>1</v>
          </cell>
          <cell r="BF19">
            <v>-376381.17</v>
          </cell>
        </row>
        <row r="20">
          <cell r="AF20">
            <v>0</v>
          </cell>
          <cell r="AG20">
            <v>0</v>
          </cell>
          <cell r="AH20">
            <v>0</v>
          </cell>
          <cell r="AI20">
            <v>0</v>
          </cell>
          <cell r="AZ20">
            <v>0</v>
          </cell>
          <cell r="BA20" t="str">
            <v/>
          </cell>
          <cell r="BE20">
            <v>0</v>
          </cell>
          <cell r="BF20" t="str">
            <v/>
          </cell>
        </row>
        <row r="21">
          <cell r="AF21">
            <v>0</v>
          </cell>
          <cell r="AG21">
            <v>0</v>
          </cell>
          <cell r="AH21">
            <v>0</v>
          </cell>
          <cell r="AI21">
            <v>0</v>
          </cell>
          <cell r="AZ21">
            <v>0</v>
          </cell>
          <cell r="BA21" t="str">
            <v/>
          </cell>
          <cell r="BE21">
            <v>0</v>
          </cell>
          <cell r="BF21" t="str">
            <v/>
          </cell>
        </row>
        <row r="22">
          <cell r="AF22">
            <v>0</v>
          </cell>
          <cell r="AG22">
            <v>0</v>
          </cell>
          <cell r="AH22">
            <v>0</v>
          </cell>
          <cell r="AI22">
            <v>0</v>
          </cell>
          <cell r="AZ22">
            <v>0</v>
          </cell>
          <cell r="BA22" t="str">
            <v/>
          </cell>
          <cell r="BE22">
            <v>0</v>
          </cell>
          <cell r="BF22" t="str">
            <v/>
          </cell>
        </row>
        <row r="23">
          <cell r="AF23">
            <v>0</v>
          </cell>
          <cell r="AG23">
            <v>0</v>
          </cell>
          <cell r="AH23">
            <v>0</v>
          </cell>
          <cell r="AI23">
            <v>0</v>
          </cell>
          <cell r="AZ23">
            <v>0</v>
          </cell>
          <cell r="BA23" t="str">
            <v/>
          </cell>
          <cell r="BE23">
            <v>0</v>
          </cell>
          <cell r="BF23" t="str">
            <v/>
          </cell>
        </row>
        <row r="24">
          <cell r="AF24">
            <v>0</v>
          </cell>
          <cell r="AG24">
            <v>0</v>
          </cell>
          <cell r="AH24">
            <v>0</v>
          </cell>
          <cell r="AI24">
            <v>0</v>
          </cell>
          <cell r="AZ24">
            <v>0</v>
          </cell>
          <cell r="BA24" t="str">
            <v/>
          </cell>
          <cell r="BE24">
            <v>0</v>
          </cell>
          <cell r="BF24" t="str">
            <v/>
          </cell>
        </row>
        <row r="25">
          <cell r="AF25">
            <v>0</v>
          </cell>
          <cell r="AG25">
            <v>0</v>
          </cell>
          <cell r="AH25">
            <v>0</v>
          </cell>
          <cell r="AI25">
            <v>0</v>
          </cell>
          <cell r="AZ25">
            <v>0</v>
          </cell>
          <cell r="BA25" t="str">
            <v/>
          </cell>
          <cell r="BE25">
            <v>0</v>
          </cell>
          <cell r="BF25" t="str">
            <v/>
          </cell>
        </row>
        <row r="26">
          <cell r="AF26">
            <v>0</v>
          </cell>
          <cell r="AG26">
            <v>0</v>
          </cell>
          <cell r="AH26">
            <v>0</v>
          </cell>
          <cell r="AI26">
            <v>0</v>
          </cell>
          <cell r="AZ26">
            <v>0</v>
          </cell>
          <cell r="BA26" t="str">
            <v/>
          </cell>
          <cell r="BE26">
            <v>0</v>
          </cell>
          <cell r="BF26" t="str">
            <v/>
          </cell>
        </row>
        <row r="27">
          <cell r="AF27">
            <v>0</v>
          </cell>
          <cell r="AG27">
            <v>0</v>
          </cell>
          <cell r="AH27">
            <v>0</v>
          </cell>
          <cell r="AI27">
            <v>0</v>
          </cell>
          <cell r="AZ27">
            <v>0</v>
          </cell>
          <cell r="BA27" t="str">
            <v/>
          </cell>
          <cell r="BE27">
            <v>0</v>
          </cell>
          <cell r="BF27" t="str">
            <v/>
          </cell>
        </row>
        <row r="28">
          <cell r="AF28">
            <v>0</v>
          </cell>
          <cell r="AG28">
            <v>0</v>
          </cell>
          <cell r="AH28">
            <v>0</v>
          </cell>
          <cell r="AI28">
            <v>0</v>
          </cell>
          <cell r="AZ28">
            <v>0</v>
          </cell>
          <cell r="BA28" t="str">
            <v/>
          </cell>
          <cell r="BE28">
            <v>0</v>
          </cell>
          <cell r="BF28" t="str">
            <v/>
          </cell>
        </row>
        <row r="29">
          <cell r="AF29">
            <v>0</v>
          </cell>
          <cell r="AG29">
            <v>0</v>
          </cell>
          <cell r="AH29">
            <v>0</v>
          </cell>
          <cell r="AI29">
            <v>0</v>
          </cell>
          <cell r="AZ29">
            <v>0</v>
          </cell>
          <cell r="BA29" t="str">
            <v/>
          </cell>
          <cell r="BE29">
            <v>0</v>
          </cell>
          <cell r="BF29" t="str">
            <v/>
          </cell>
        </row>
        <row r="30">
          <cell r="AF30">
            <v>0</v>
          </cell>
          <cell r="AG30">
            <v>0</v>
          </cell>
          <cell r="AH30">
            <v>0</v>
          </cell>
          <cell r="AI30">
            <v>0</v>
          </cell>
          <cell r="AZ30">
            <v>0</v>
          </cell>
          <cell r="BA30" t="str">
            <v/>
          </cell>
          <cell r="BE30">
            <v>0</v>
          </cell>
          <cell r="BF30" t="str">
            <v/>
          </cell>
        </row>
        <row r="31">
          <cell r="AF31">
            <v>1</v>
          </cell>
          <cell r="AG31">
            <v>0</v>
          </cell>
          <cell r="AH31">
            <v>0</v>
          </cell>
          <cell r="AI31">
            <v>0</v>
          </cell>
          <cell r="AZ31">
            <v>0</v>
          </cell>
          <cell r="BA31" t="str">
            <v/>
          </cell>
          <cell r="BE31">
            <v>0</v>
          </cell>
          <cell r="BF31" t="str">
            <v/>
          </cell>
        </row>
        <row r="32">
          <cell r="AF32">
            <v>0</v>
          </cell>
          <cell r="AG32">
            <v>0</v>
          </cell>
          <cell r="AH32">
            <v>0</v>
          </cell>
          <cell r="AI32">
            <v>0</v>
          </cell>
          <cell r="AZ32">
            <v>0</v>
          </cell>
          <cell r="BA32" t="str">
            <v/>
          </cell>
          <cell r="BE32">
            <v>0</v>
          </cell>
          <cell r="BF32" t="str">
            <v/>
          </cell>
        </row>
        <row r="33">
          <cell r="AF33">
            <v>0</v>
          </cell>
          <cell r="AG33">
            <v>0</v>
          </cell>
          <cell r="AH33">
            <v>0</v>
          </cell>
          <cell r="AI33">
            <v>0</v>
          </cell>
          <cell r="AZ33">
            <v>0</v>
          </cell>
          <cell r="BA33" t="str">
            <v/>
          </cell>
          <cell r="BE33">
            <v>0</v>
          </cell>
          <cell r="BF33" t="str">
            <v/>
          </cell>
        </row>
        <row r="34">
          <cell r="AF34">
            <v>0</v>
          </cell>
          <cell r="AG34">
            <v>0</v>
          </cell>
          <cell r="AH34">
            <v>0</v>
          </cell>
          <cell r="AI34">
            <v>0</v>
          </cell>
          <cell r="AZ34">
            <v>0</v>
          </cell>
          <cell r="BA34" t="str">
            <v/>
          </cell>
          <cell r="BE34">
            <v>0</v>
          </cell>
          <cell r="BF34" t="str">
            <v/>
          </cell>
        </row>
        <row r="35">
          <cell r="AF35">
            <v>0</v>
          </cell>
          <cell r="AG35">
            <v>0</v>
          </cell>
          <cell r="AH35">
            <v>0</v>
          </cell>
          <cell r="AI35">
            <v>0</v>
          </cell>
          <cell r="AZ35">
            <v>0</v>
          </cell>
          <cell r="BA35" t="str">
            <v/>
          </cell>
          <cell r="BE35">
            <v>0</v>
          </cell>
          <cell r="BF35" t="str">
            <v/>
          </cell>
        </row>
        <row r="36">
          <cell r="AF36">
            <v>0</v>
          </cell>
          <cell r="AG36">
            <v>0</v>
          </cell>
          <cell r="AH36">
            <v>0</v>
          </cell>
          <cell r="AI36">
            <v>0</v>
          </cell>
          <cell r="AZ36">
            <v>0</v>
          </cell>
          <cell r="BA36" t="str">
            <v/>
          </cell>
          <cell r="BE36">
            <v>0</v>
          </cell>
          <cell r="BF36" t="str">
            <v/>
          </cell>
        </row>
        <row r="37">
          <cell r="AF37">
            <v>0</v>
          </cell>
          <cell r="AG37">
            <v>0</v>
          </cell>
          <cell r="AH37">
            <v>0</v>
          </cell>
          <cell r="AI37">
            <v>0</v>
          </cell>
          <cell r="AZ37">
            <v>0</v>
          </cell>
          <cell r="BA37" t="str">
            <v/>
          </cell>
          <cell r="BE37">
            <v>0</v>
          </cell>
          <cell r="BF37" t="str">
            <v/>
          </cell>
        </row>
        <row r="38">
          <cell r="AF38">
            <v>0</v>
          </cell>
          <cell r="AG38">
            <v>0</v>
          </cell>
          <cell r="AH38">
            <v>0</v>
          </cell>
          <cell r="AI38">
            <v>0</v>
          </cell>
          <cell r="AZ38">
            <v>0</v>
          </cell>
          <cell r="BA38" t="str">
            <v/>
          </cell>
          <cell r="BE38">
            <v>0</v>
          </cell>
          <cell r="BF38" t="str">
            <v/>
          </cell>
        </row>
        <row r="39">
          <cell r="AF39">
            <v>0</v>
          </cell>
          <cell r="AG39">
            <v>0</v>
          </cell>
          <cell r="AH39">
            <v>0</v>
          </cell>
          <cell r="AI39">
            <v>0</v>
          </cell>
          <cell r="AZ39">
            <v>0</v>
          </cell>
          <cell r="BA39" t="str">
            <v/>
          </cell>
          <cell r="BE39">
            <v>0</v>
          </cell>
          <cell r="BF39" t="str">
            <v/>
          </cell>
        </row>
        <row r="40">
          <cell r="AF40">
            <v>0</v>
          </cell>
          <cell r="AG40">
            <v>0</v>
          </cell>
          <cell r="AH40">
            <v>0</v>
          </cell>
          <cell r="AI40">
            <v>0</v>
          </cell>
          <cell r="AZ40">
            <v>0</v>
          </cell>
          <cell r="BA40" t="str">
            <v/>
          </cell>
          <cell r="BE40">
            <v>0</v>
          </cell>
          <cell r="BF40" t="str">
            <v/>
          </cell>
        </row>
        <row r="41">
          <cell r="AF41">
            <v>0</v>
          </cell>
          <cell r="AG41">
            <v>0</v>
          </cell>
          <cell r="AH41">
            <v>0</v>
          </cell>
          <cell r="AI41">
            <v>0</v>
          </cell>
          <cell r="AZ41">
            <v>0</v>
          </cell>
          <cell r="BA41" t="str">
            <v/>
          </cell>
          <cell r="BE41">
            <v>0</v>
          </cell>
          <cell r="BF41" t="str">
            <v/>
          </cell>
        </row>
        <row r="42">
          <cell r="AF42">
            <v>0</v>
          </cell>
          <cell r="AG42">
            <v>0</v>
          </cell>
          <cell r="AH42">
            <v>0</v>
          </cell>
          <cell r="AI42">
            <v>0</v>
          </cell>
          <cell r="AZ42">
            <v>0</v>
          </cell>
          <cell r="BA42" t="str">
            <v/>
          </cell>
          <cell r="BE42">
            <v>0</v>
          </cell>
          <cell r="BF42" t="str">
            <v/>
          </cell>
        </row>
        <row r="43">
          <cell r="AF43">
            <v>2</v>
          </cell>
          <cell r="AG43">
            <v>0</v>
          </cell>
          <cell r="AH43">
            <v>0</v>
          </cell>
          <cell r="AI43">
            <v>0</v>
          </cell>
          <cell r="AZ43">
            <v>0</v>
          </cell>
          <cell r="BA43" t="str">
            <v/>
          </cell>
          <cell r="BE43">
            <v>0</v>
          </cell>
          <cell r="BF43" t="str">
            <v/>
          </cell>
        </row>
        <row r="44">
          <cell r="AF44">
            <v>0</v>
          </cell>
          <cell r="AG44">
            <v>0</v>
          </cell>
          <cell r="AH44">
            <v>0</v>
          </cell>
          <cell r="AI44">
            <v>0</v>
          </cell>
          <cell r="AZ44">
            <v>0</v>
          </cell>
          <cell r="BA44" t="str">
            <v/>
          </cell>
          <cell r="BE44">
            <v>0</v>
          </cell>
          <cell r="BF44" t="str">
            <v/>
          </cell>
        </row>
        <row r="45">
          <cell r="AF45">
            <v>0</v>
          </cell>
          <cell r="AG45">
            <v>0</v>
          </cell>
          <cell r="AH45">
            <v>0</v>
          </cell>
          <cell r="AI45">
            <v>0</v>
          </cell>
          <cell r="AZ45">
            <v>0</v>
          </cell>
          <cell r="BA45" t="str">
            <v/>
          </cell>
          <cell r="BE45">
            <v>0</v>
          </cell>
          <cell r="BF45" t="str">
            <v/>
          </cell>
        </row>
        <row r="46">
          <cell r="AF46">
            <v>0</v>
          </cell>
          <cell r="AG46">
            <v>0</v>
          </cell>
          <cell r="AH46">
            <v>0</v>
          </cell>
          <cell r="AI46">
            <v>0</v>
          </cell>
          <cell r="AZ46">
            <v>0</v>
          </cell>
          <cell r="BA46" t="str">
            <v/>
          </cell>
          <cell r="BE46">
            <v>0</v>
          </cell>
          <cell r="BF46" t="str">
            <v/>
          </cell>
        </row>
        <row r="47">
          <cell r="AF47">
            <v>0</v>
          </cell>
          <cell r="AG47">
            <v>0</v>
          </cell>
          <cell r="AH47">
            <v>0</v>
          </cell>
          <cell r="AI47">
            <v>0</v>
          </cell>
          <cell r="AZ47">
            <v>0</v>
          </cell>
          <cell r="BA47" t="str">
            <v/>
          </cell>
          <cell r="BE47">
            <v>0</v>
          </cell>
          <cell r="BF47" t="str">
            <v/>
          </cell>
        </row>
        <row r="48">
          <cell r="AF48">
            <v>0</v>
          </cell>
          <cell r="AG48">
            <v>0</v>
          </cell>
          <cell r="AH48">
            <v>0</v>
          </cell>
          <cell r="AI48">
            <v>0</v>
          </cell>
          <cell r="AZ48">
            <v>0</v>
          </cell>
          <cell r="BA48" t="str">
            <v/>
          </cell>
          <cell r="BE48">
            <v>0</v>
          </cell>
          <cell r="BF48" t="str">
            <v/>
          </cell>
        </row>
        <row r="49">
          <cell r="AF49">
            <v>0</v>
          </cell>
          <cell r="AG49">
            <v>0</v>
          </cell>
          <cell r="AH49">
            <v>0</v>
          </cell>
          <cell r="AI49">
            <v>0</v>
          </cell>
          <cell r="AZ49">
            <v>0</v>
          </cell>
          <cell r="BA49" t="str">
            <v/>
          </cell>
          <cell r="BE49">
            <v>0</v>
          </cell>
          <cell r="BF49" t="str">
            <v/>
          </cell>
        </row>
        <row r="50">
          <cell r="AF50">
            <v>0</v>
          </cell>
          <cell r="AG50">
            <v>0</v>
          </cell>
          <cell r="AH50">
            <v>0</v>
          </cell>
          <cell r="AI50">
            <v>0</v>
          </cell>
          <cell r="AZ50">
            <v>0</v>
          </cell>
          <cell r="BA50" t="str">
            <v/>
          </cell>
          <cell r="BE50">
            <v>0</v>
          </cell>
          <cell r="BF50" t="str">
            <v/>
          </cell>
        </row>
        <row r="51">
          <cell r="AF51">
            <v>0</v>
          </cell>
          <cell r="AG51">
            <v>0</v>
          </cell>
          <cell r="AH51">
            <v>0</v>
          </cell>
          <cell r="AI51">
            <v>0</v>
          </cell>
          <cell r="AZ51">
            <v>0</v>
          </cell>
          <cell r="BA51" t="str">
            <v/>
          </cell>
          <cell r="BE51">
            <v>0</v>
          </cell>
          <cell r="BF51" t="str">
            <v/>
          </cell>
        </row>
        <row r="52">
          <cell r="AF52">
            <v>0</v>
          </cell>
          <cell r="AG52">
            <v>0</v>
          </cell>
          <cell r="AH52">
            <v>0</v>
          </cell>
          <cell r="AI52">
            <v>0</v>
          </cell>
          <cell r="AZ52">
            <v>0</v>
          </cell>
          <cell r="BA52" t="str">
            <v/>
          </cell>
          <cell r="BE52">
            <v>0</v>
          </cell>
          <cell r="BF52" t="str">
            <v/>
          </cell>
        </row>
        <row r="53">
          <cell r="AF53">
            <v>0</v>
          </cell>
          <cell r="AG53">
            <v>0</v>
          </cell>
          <cell r="AH53">
            <v>0</v>
          </cell>
          <cell r="AI53">
            <v>0</v>
          </cell>
          <cell r="AZ53">
            <v>0</v>
          </cell>
          <cell r="BA53" t="str">
            <v/>
          </cell>
          <cell r="BE53">
            <v>0</v>
          </cell>
          <cell r="BF53" t="str">
            <v/>
          </cell>
        </row>
        <row r="54">
          <cell r="AF54">
            <v>0</v>
          </cell>
          <cell r="AG54">
            <v>0</v>
          </cell>
          <cell r="AH54">
            <v>0</v>
          </cell>
          <cell r="AI54">
            <v>0</v>
          </cell>
          <cell r="AZ54">
            <v>0</v>
          </cell>
          <cell r="BA54" t="str">
            <v/>
          </cell>
          <cell r="BE54">
            <v>0</v>
          </cell>
          <cell r="BF54" t="str">
            <v/>
          </cell>
        </row>
        <row r="55">
          <cell r="AF55">
            <v>3</v>
          </cell>
          <cell r="AG55">
            <v>0</v>
          </cell>
          <cell r="AH55">
            <v>0</v>
          </cell>
          <cell r="AI55">
            <v>0</v>
          </cell>
          <cell r="AZ55">
            <v>0</v>
          </cell>
          <cell r="BA55" t="str">
            <v/>
          </cell>
          <cell r="BE55">
            <v>0</v>
          </cell>
          <cell r="BF55" t="str">
            <v/>
          </cell>
        </row>
        <row r="56">
          <cell r="AF56">
            <v>0</v>
          </cell>
          <cell r="AG56">
            <v>0</v>
          </cell>
          <cell r="AH56">
            <v>0</v>
          </cell>
          <cell r="AI56">
            <v>0</v>
          </cell>
          <cell r="AZ56">
            <v>0</v>
          </cell>
          <cell r="BA56" t="str">
            <v/>
          </cell>
          <cell r="BE56">
            <v>0</v>
          </cell>
          <cell r="BF56" t="str">
            <v/>
          </cell>
        </row>
        <row r="57">
          <cell r="AF57">
            <v>0</v>
          </cell>
          <cell r="AG57">
            <v>0</v>
          </cell>
          <cell r="AH57">
            <v>0</v>
          </cell>
          <cell r="AI57">
            <v>0</v>
          </cell>
          <cell r="AZ57">
            <v>0</v>
          </cell>
          <cell r="BA57" t="str">
            <v/>
          </cell>
          <cell r="BE57">
            <v>0</v>
          </cell>
          <cell r="BF57" t="str">
            <v/>
          </cell>
        </row>
        <row r="58">
          <cell r="AF58">
            <v>0</v>
          </cell>
          <cell r="AG58">
            <v>0</v>
          </cell>
          <cell r="AH58">
            <v>0</v>
          </cell>
          <cell r="AI58">
            <v>0</v>
          </cell>
          <cell r="AZ58">
            <v>0</v>
          </cell>
          <cell r="BA58" t="str">
            <v/>
          </cell>
          <cell r="BE58">
            <v>0</v>
          </cell>
          <cell r="BF58" t="str">
            <v/>
          </cell>
        </row>
        <row r="59">
          <cell r="AF59">
            <v>0</v>
          </cell>
          <cell r="AG59">
            <v>0</v>
          </cell>
          <cell r="AH59">
            <v>0</v>
          </cell>
          <cell r="AI59">
            <v>0</v>
          </cell>
          <cell r="AZ59">
            <v>0</v>
          </cell>
          <cell r="BA59" t="str">
            <v/>
          </cell>
          <cell r="BE59">
            <v>0</v>
          </cell>
          <cell r="BF59" t="str">
            <v/>
          </cell>
        </row>
        <row r="60">
          <cell r="AF60">
            <v>0</v>
          </cell>
          <cell r="AG60">
            <v>0</v>
          </cell>
          <cell r="AH60">
            <v>0</v>
          </cell>
          <cell r="AI60">
            <v>0</v>
          </cell>
          <cell r="AZ60">
            <v>0</v>
          </cell>
          <cell r="BA60" t="str">
            <v/>
          </cell>
          <cell r="BE60">
            <v>0</v>
          </cell>
          <cell r="BF60" t="str">
            <v/>
          </cell>
        </row>
        <row r="61">
          <cell r="AF61">
            <v>0</v>
          </cell>
          <cell r="AG61">
            <v>0</v>
          </cell>
          <cell r="AH61">
            <v>0</v>
          </cell>
          <cell r="AI61">
            <v>0</v>
          </cell>
          <cell r="AZ61">
            <v>0</v>
          </cell>
          <cell r="BA61" t="str">
            <v/>
          </cell>
          <cell r="BE61">
            <v>0</v>
          </cell>
          <cell r="BF61" t="str">
            <v/>
          </cell>
        </row>
        <row r="62">
          <cell r="AF62">
            <v>0</v>
          </cell>
          <cell r="AG62">
            <v>0</v>
          </cell>
          <cell r="AH62">
            <v>0</v>
          </cell>
          <cell r="AI62">
            <v>0</v>
          </cell>
          <cell r="AZ62">
            <v>0</v>
          </cell>
          <cell r="BA62" t="str">
            <v/>
          </cell>
          <cell r="BE62">
            <v>0</v>
          </cell>
          <cell r="BF62" t="str">
            <v/>
          </cell>
        </row>
        <row r="63">
          <cell r="AF63">
            <v>0</v>
          </cell>
          <cell r="AG63">
            <v>0</v>
          </cell>
          <cell r="AH63">
            <v>0</v>
          </cell>
          <cell r="AI63">
            <v>0</v>
          </cell>
          <cell r="AZ63">
            <v>0</v>
          </cell>
          <cell r="BA63" t="str">
            <v/>
          </cell>
          <cell r="BE63">
            <v>0</v>
          </cell>
          <cell r="BF63" t="str">
            <v/>
          </cell>
        </row>
        <row r="64">
          <cell r="AF64">
            <v>0</v>
          </cell>
          <cell r="AG64">
            <v>0</v>
          </cell>
          <cell r="AH64">
            <v>0</v>
          </cell>
          <cell r="AI64">
            <v>0</v>
          </cell>
          <cell r="AZ64">
            <v>0</v>
          </cell>
          <cell r="BA64" t="str">
            <v/>
          </cell>
          <cell r="BE64">
            <v>0</v>
          </cell>
          <cell r="BF64" t="str">
            <v/>
          </cell>
        </row>
        <row r="65">
          <cell r="AF65">
            <v>0</v>
          </cell>
          <cell r="AG65">
            <v>0</v>
          </cell>
          <cell r="AH65">
            <v>0</v>
          </cell>
          <cell r="AI65">
            <v>0</v>
          </cell>
          <cell r="AZ65">
            <v>0</v>
          </cell>
          <cell r="BA65" t="str">
            <v/>
          </cell>
          <cell r="BE65">
            <v>0</v>
          </cell>
          <cell r="BF65" t="str">
            <v/>
          </cell>
        </row>
        <row r="66">
          <cell r="AF66">
            <v>0</v>
          </cell>
          <cell r="AG66">
            <v>0</v>
          </cell>
          <cell r="AH66">
            <v>0</v>
          </cell>
          <cell r="AI66">
            <v>0</v>
          </cell>
          <cell r="AZ66">
            <v>0</v>
          </cell>
          <cell r="BA66" t="str">
            <v/>
          </cell>
          <cell r="BE66">
            <v>0</v>
          </cell>
          <cell r="BF66" t="str">
            <v/>
          </cell>
        </row>
        <row r="67">
          <cell r="AF67">
            <v>4</v>
          </cell>
          <cell r="AG67">
            <v>0</v>
          </cell>
          <cell r="AH67">
            <v>0</v>
          </cell>
          <cell r="AI67">
            <v>0</v>
          </cell>
          <cell r="AZ67">
            <v>0</v>
          </cell>
          <cell r="BA67" t="str">
            <v/>
          </cell>
          <cell r="BE67">
            <v>0</v>
          </cell>
          <cell r="BF67" t="str">
            <v/>
          </cell>
        </row>
        <row r="68">
          <cell r="AF68">
            <v>0</v>
          </cell>
          <cell r="AG68">
            <v>0</v>
          </cell>
          <cell r="AH68">
            <v>0</v>
          </cell>
          <cell r="AI68">
            <v>0</v>
          </cell>
          <cell r="AZ68">
            <v>0</v>
          </cell>
          <cell r="BA68" t="str">
            <v/>
          </cell>
          <cell r="BE68">
            <v>0</v>
          </cell>
          <cell r="BF68" t="str">
            <v/>
          </cell>
        </row>
        <row r="69">
          <cell r="AF69">
            <v>0</v>
          </cell>
          <cell r="AG69">
            <v>0</v>
          </cell>
          <cell r="AH69">
            <v>0</v>
          </cell>
          <cell r="AI69">
            <v>0</v>
          </cell>
          <cell r="AZ69">
            <v>0</v>
          </cell>
          <cell r="BA69" t="str">
            <v/>
          </cell>
          <cell r="BE69">
            <v>0</v>
          </cell>
          <cell r="BF69" t="str">
            <v/>
          </cell>
        </row>
        <row r="70">
          <cell r="AF70">
            <v>0</v>
          </cell>
          <cell r="AG70">
            <v>0</v>
          </cell>
          <cell r="AH70">
            <v>0</v>
          </cell>
          <cell r="AI70">
            <v>0</v>
          </cell>
          <cell r="AZ70">
            <v>0</v>
          </cell>
          <cell r="BA70" t="str">
            <v/>
          </cell>
          <cell r="BE70">
            <v>0</v>
          </cell>
          <cell r="BF70" t="str">
            <v/>
          </cell>
        </row>
        <row r="71">
          <cell r="AF71">
            <v>0</v>
          </cell>
          <cell r="AG71">
            <v>0</v>
          </cell>
          <cell r="AH71">
            <v>0</v>
          </cell>
          <cell r="AI71">
            <v>0</v>
          </cell>
          <cell r="AZ71">
            <v>0</v>
          </cell>
          <cell r="BA71" t="str">
            <v/>
          </cell>
          <cell r="BE71">
            <v>0</v>
          </cell>
          <cell r="BF71" t="str">
            <v/>
          </cell>
        </row>
        <row r="72">
          <cell r="AF72">
            <v>0</v>
          </cell>
          <cell r="AG72">
            <v>0</v>
          </cell>
          <cell r="AH72">
            <v>0</v>
          </cell>
          <cell r="AI72">
            <v>0</v>
          </cell>
          <cell r="AZ72">
            <v>0</v>
          </cell>
          <cell r="BA72" t="str">
            <v/>
          </cell>
          <cell r="BE72">
            <v>0</v>
          </cell>
          <cell r="BF72" t="str">
            <v/>
          </cell>
        </row>
        <row r="73">
          <cell r="AF73">
            <v>0</v>
          </cell>
          <cell r="AG73">
            <v>0</v>
          </cell>
          <cell r="AH73">
            <v>0</v>
          </cell>
          <cell r="AI73">
            <v>0</v>
          </cell>
          <cell r="AZ73">
            <v>0</v>
          </cell>
          <cell r="BA73" t="str">
            <v/>
          </cell>
          <cell r="BE73">
            <v>0</v>
          </cell>
          <cell r="BF73" t="str">
            <v/>
          </cell>
        </row>
        <row r="74">
          <cell r="AF74">
            <v>0</v>
          </cell>
          <cell r="AG74">
            <v>0</v>
          </cell>
          <cell r="AH74">
            <v>0</v>
          </cell>
          <cell r="AI74">
            <v>0</v>
          </cell>
          <cell r="AZ74">
            <v>0</v>
          </cell>
          <cell r="BA74" t="str">
            <v/>
          </cell>
          <cell r="BE74">
            <v>0</v>
          </cell>
          <cell r="BF74" t="str">
            <v/>
          </cell>
        </row>
        <row r="75">
          <cell r="AF75">
            <v>0</v>
          </cell>
          <cell r="AG75">
            <v>0</v>
          </cell>
          <cell r="AH75">
            <v>0</v>
          </cell>
          <cell r="AI75">
            <v>0</v>
          </cell>
          <cell r="AZ75">
            <v>0</v>
          </cell>
          <cell r="BA75" t="str">
            <v/>
          </cell>
          <cell r="BE75">
            <v>0</v>
          </cell>
          <cell r="BF75" t="str">
            <v/>
          </cell>
        </row>
        <row r="76">
          <cell r="AF76">
            <v>0</v>
          </cell>
          <cell r="AG76">
            <v>0</v>
          </cell>
          <cell r="AH76">
            <v>0</v>
          </cell>
          <cell r="AI76">
            <v>0</v>
          </cell>
          <cell r="AZ76">
            <v>0</v>
          </cell>
          <cell r="BA76" t="str">
            <v/>
          </cell>
          <cell r="BE76">
            <v>0</v>
          </cell>
          <cell r="BF76" t="str">
            <v/>
          </cell>
        </row>
        <row r="77">
          <cell r="AF77">
            <v>0</v>
          </cell>
          <cell r="AG77">
            <v>0</v>
          </cell>
          <cell r="AH77">
            <v>0</v>
          </cell>
          <cell r="AI77">
            <v>0</v>
          </cell>
          <cell r="AZ77">
            <v>0</v>
          </cell>
          <cell r="BA77" t="str">
            <v/>
          </cell>
          <cell r="BE77">
            <v>0</v>
          </cell>
          <cell r="BF77" t="str">
            <v/>
          </cell>
        </row>
        <row r="78">
          <cell r="AF78">
            <v>0</v>
          </cell>
          <cell r="AG78">
            <v>0</v>
          </cell>
          <cell r="AH78">
            <v>0</v>
          </cell>
          <cell r="AI78">
            <v>0</v>
          </cell>
          <cell r="AZ78">
            <v>0</v>
          </cell>
          <cell r="BA78" t="str">
            <v/>
          </cell>
          <cell r="BE78">
            <v>0</v>
          </cell>
          <cell r="BF78" t="str">
            <v/>
          </cell>
        </row>
        <row r="79">
          <cell r="AF79">
            <v>5</v>
          </cell>
          <cell r="AG79">
            <v>0</v>
          </cell>
          <cell r="AH79">
            <v>0</v>
          </cell>
          <cell r="AI79">
            <v>0</v>
          </cell>
          <cell r="AZ79">
            <v>0</v>
          </cell>
          <cell r="BA79" t="str">
            <v/>
          </cell>
          <cell r="BE79">
            <v>0</v>
          </cell>
          <cell r="BF79" t="str">
            <v/>
          </cell>
        </row>
        <row r="80">
          <cell r="AF80">
            <v>0</v>
          </cell>
          <cell r="AG80">
            <v>0</v>
          </cell>
          <cell r="AH80">
            <v>0</v>
          </cell>
          <cell r="AI80">
            <v>0</v>
          </cell>
          <cell r="AZ80">
            <v>0</v>
          </cell>
          <cell r="BA80" t="str">
            <v/>
          </cell>
          <cell r="BE80">
            <v>0</v>
          </cell>
          <cell r="BF80" t="str">
            <v/>
          </cell>
        </row>
        <row r="81">
          <cell r="AF81">
            <v>0</v>
          </cell>
          <cell r="AG81">
            <v>0</v>
          </cell>
          <cell r="AH81">
            <v>0</v>
          </cell>
          <cell r="AI81">
            <v>0</v>
          </cell>
          <cell r="AZ81">
            <v>0</v>
          </cell>
          <cell r="BA81" t="str">
            <v/>
          </cell>
          <cell r="BE81">
            <v>0</v>
          </cell>
          <cell r="BF81" t="str">
            <v/>
          </cell>
        </row>
        <row r="82">
          <cell r="AF82">
            <v>0</v>
          </cell>
          <cell r="AG82">
            <v>0</v>
          </cell>
          <cell r="AH82">
            <v>0</v>
          </cell>
          <cell r="AI82">
            <v>0</v>
          </cell>
          <cell r="AZ82">
            <v>0</v>
          </cell>
          <cell r="BA82" t="str">
            <v/>
          </cell>
          <cell r="BE82">
            <v>0</v>
          </cell>
          <cell r="BF82" t="str">
            <v/>
          </cell>
        </row>
        <row r="83">
          <cell r="AF83">
            <v>0</v>
          </cell>
          <cell r="AG83">
            <v>0</v>
          </cell>
          <cell r="AH83">
            <v>0</v>
          </cell>
          <cell r="AI83">
            <v>0</v>
          </cell>
          <cell r="AZ83">
            <v>0</v>
          </cell>
          <cell r="BA83" t="str">
            <v/>
          </cell>
          <cell r="BE83">
            <v>0</v>
          </cell>
          <cell r="BF83" t="str">
            <v/>
          </cell>
        </row>
        <row r="84">
          <cell r="AF84">
            <v>0</v>
          </cell>
          <cell r="AG84">
            <v>0</v>
          </cell>
          <cell r="AH84">
            <v>0</v>
          </cell>
          <cell r="AI84">
            <v>0</v>
          </cell>
          <cell r="AZ84">
            <v>0</v>
          </cell>
          <cell r="BA84" t="str">
            <v/>
          </cell>
          <cell r="BE84">
            <v>0</v>
          </cell>
          <cell r="BF84" t="str">
            <v/>
          </cell>
        </row>
        <row r="85">
          <cell r="AF85">
            <v>0</v>
          </cell>
          <cell r="AG85">
            <v>0</v>
          </cell>
          <cell r="AH85">
            <v>0</v>
          </cell>
          <cell r="AI85">
            <v>0</v>
          </cell>
          <cell r="AZ85">
            <v>0</v>
          </cell>
          <cell r="BA85" t="str">
            <v/>
          </cell>
          <cell r="BE85">
            <v>0</v>
          </cell>
          <cell r="BF85" t="str">
            <v/>
          </cell>
        </row>
        <row r="86">
          <cell r="AF86">
            <v>0</v>
          </cell>
          <cell r="AG86">
            <v>0</v>
          </cell>
          <cell r="AH86">
            <v>0</v>
          </cell>
          <cell r="AI86">
            <v>0</v>
          </cell>
          <cell r="AZ86">
            <v>0</v>
          </cell>
          <cell r="BA86" t="str">
            <v/>
          </cell>
          <cell r="BE86">
            <v>0</v>
          </cell>
          <cell r="BF86" t="str">
            <v/>
          </cell>
        </row>
        <row r="87">
          <cell r="AF87">
            <v>0</v>
          </cell>
          <cell r="AG87">
            <v>0</v>
          </cell>
          <cell r="AH87">
            <v>0</v>
          </cell>
          <cell r="AI87">
            <v>0</v>
          </cell>
          <cell r="AZ87">
            <v>0</v>
          </cell>
          <cell r="BA87" t="str">
            <v/>
          </cell>
          <cell r="BE87">
            <v>0</v>
          </cell>
          <cell r="BF87" t="str">
            <v/>
          </cell>
        </row>
        <row r="88">
          <cell r="AF88">
            <v>0</v>
          </cell>
          <cell r="AG88">
            <v>0</v>
          </cell>
          <cell r="AH88">
            <v>0</v>
          </cell>
          <cell r="AI88">
            <v>0</v>
          </cell>
          <cell r="AZ88">
            <v>0</v>
          </cell>
          <cell r="BA88" t="str">
            <v/>
          </cell>
          <cell r="BE88">
            <v>0</v>
          </cell>
          <cell r="BF88" t="str">
            <v/>
          </cell>
        </row>
        <row r="89">
          <cell r="AF89">
            <v>0</v>
          </cell>
          <cell r="AG89">
            <v>0</v>
          </cell>
          <cell r="AH89">
            <v>0</v>
          </cell>
          <cell r="AI89">
            <v>0</v>
          </cell>
          <cell r="AZ89">
            <v>0</v>
          </cell>
          <cell r="BA89" t="str">
            <v/>
          </cell>
          <cell r="BE89">
            <v>0</v>
          </cell>
          <cell r="BF89" t="str">
            <v/>
          </cell>
        </row>
        <row r="90">
          <cell r="AF90">
            <v>0</v>
          </cell>
          <cell r="AG90">
            <v>0</v>
          </cell>
          <cell r="AH90">
            <v>0</v>
          </cell>
          <cell r="AI90">
            <v>0</v>
          </cell>
          <cell r="AZ90">
            <v>0</v>
          </cell>
          <cell r="BA90" t="str">
            <v/>
          </cell>
          <cell r="BE90">
            <v>0</v>
          </cell>
          <cell r="BF90" t="str">
            <v/>
          </cell>
        </row>
        <row r="91">
          <cell r="AF91">
            <v>6</v>
          </cell>
          <cell r="AG91">
            <v>0</v>
          </cell>
          <cell r="AH91">
            <v>0</v>
          </cell>
          <cell r="AI91">
            <v>0</v>
          </cell>
          <cell r="AZ91">
            <v>0</v>
          </cell>
          <cell r="BA91" t="str">
            <v/>
          </cell>
          <cell r="BE91">
            <v>0</v>
          </cell>
          <cell r="BF91" t="str">
            <v/>
          </cell>
        </row>
        <row r="92">
          <cell r="AF92">
            <v>0</v>
          </cell>
          <cell r="AG92">
            <v>0</v>
          </cell>
          <cell r="AH92">
            <v>0</v>
          </cell>
          <cell r="AI92">
            <v>0</v>
          </cell>
          <cell r="AZ92">
            <v>0</v>
          </cell>
          <cell r="BA92" t="str">
            <v/>
          </cell>
          <cell r="BE92">
            <v>0</v>
          </cell>
          <cell r="BF92" t="str">
            <v/>
          </cell>
        </row>
        <row r="93">
          <cell r="AF93">
            <v>0</v>
          </cell>
          <cell r="AG93">
            <v>0</v>
          </cell>
          <cell r="AH93">
            <v>0</v>
          </cell>
          <cell r="AI93">
            <v>0</v>
          </cell>
          <cell r="AZ93">
            <v>0</v>
          </cell>
          <cell r="BA93" t="str">
            <v/>
          </cell>
          <cell r="BE93">
            <v>0</v>
          </cell>
          <cell r="BF93" t="str">
            <v/>
          </cell>
        </row>
        <row r="94">
          <cell r="AF94">
            <v>0</v>
          </cell>
          <cell r="AG94">
            <v>0</v>
          </cell>
          <cell r="AH94">
            <v>0</v>
          </cell>
          <cell r="AI94">
            <v>0</v>
          </cell>
          <cell r="AZ94">
            <v>0</v>
          </cell>
          <cell r="BA94" t="str">
            <v/>
          </cell>
          <cell r="BE94">
            <v>0</v>
          </cell>
          <cell r="BF94" t="str">
            <v/>
          </cell>
        </row>
        <row r="95">
          <cell r="AF95">
            <v>0</v>
          </cell>
          <cell r="AG95">
            <v>0</v>
          </cell>
          <cell r="AH95">
            <v>0</v>
          </cell>
          <cell r="AI95">
            <v>0</v>
          </cell>
          <cell r="AZ95">
            <v>0</v>
          </cell>
          <cell r="BA95" t="str">
            <v/>
          </cell>
          <cell r="BE95">
            <v>0</v>
          </cell>
          <cell r="BF95" t="str">
            <v/>
          </cell>
        </row>
        <row r="96">
          <cell r="AF96">
            <v>0</v>
          </cell>
          <cell r="AG96">
            <v>0</v>
          </cell>
          <cell r="AH96">
            <v>0</v>
          </cell>
          <cell r="AI96">
            <v>0</v>
          </cell>
          <cell r="AZ96">
            <v>0</v>
          </cell>
          <cell r="BA96" t="str">
            <v/>
          </cell>
          <cell r="BE96">
            <v>0</v>
          </cell>
          <cell r="BF96" t="str">
            <v/>
          </cell>
        </row>
        <row r="97">
          <cell r="AF97">
            <v>0</v>
          </cell>
          <cell r="AG97">
            <v>0</v>
          </cell>
          <cell r="AH97">
            <v>0</v>
          </cell>
          <cell r="AI97">
            <v>0</v>
          </cell>
          <cell r="AZ97">
            <v>0</v>
          </cell>
          <cell r="BA97" t="str">
            <v/>
          </cell>
          <cell r="BE97">
            <v>0</v>
          </cell>
          <cell r="BF97" t="str">
            <v/>
          </cell>
        </row>
        <row r="98">
          <cell r="AF98">
            <v>0</v>
          </cell>
          <cell r="AG98">
            <v>0</v>
          </cell>
          <cell r="AH98">
            <v>0</v>
          </cell>
          <cell r="AI98">
            <v>0</v>
          </cell>
          <cell r="AZ98">
            <v>0</v>
          </cell>
          <cell r="BA98" t="str">
            <v/>
          </cell>
          <cell r="BE98">
            <v>0</v>
          </cell>
          <cell r="BF98" t="str">
            <v/>
          </cell>
        </row>
        <row r="99">
          <cell r="AF99">
            <v>0</v>
          </cell>
          <cell r="AG99">
            <v>0</v>
          </cell>
          <cell r="AH99">
            <v>0</v>
          </cell>
          <cell r="AI99">
            <v>0</v>
          </cell>
          <cell r="AZ99">
            <v>0</v>
          </cell>
          <cell r="BA99" t="str">
            <v/>
          </cell>
          <cell r="BE99">
            <v>0</v>
          </cell>
          <cell r="BF99" t="str">
            <v/>
          </cell>
        </row>
        <row r="100">
          <cell r="AF100">
            <v>0</v>
          </cell>
          <cell r="AG100">
            <v>0</v>
          </cell>
          <cell r="AH100">
            <v>0</v>
          </cell>
          <cell r="AI100">
            <v>0</v>
          </cell>
          <cell r="AZ100">
            <v>0</v>
          </cell>
          <cell r="BA100" t="str">
            <v/>
          </cell>
          <cell r="BE100">
            <v>0</v>
          </cell>
          <cell r="BF100" t="str">
            <v/>
          </cell>
        </row>
        <row r="101">
          <cell r="AF101">
            <v>0</v>
          </cell>
          <cell r="AG101">
            <v>0</v>
          </cell>
          <cell r="AH101">
            <v>0</v>
          </cell>
          <cell r="AI101">
            <v>0</v>
          </cell>
          <cell r="AZ101">
            <v>0</v>
          </cell>
          <cell r="BA101" t="str">
            <v/>
          </cell>
          <cell r="BE101">
            <v>0</v>
          </cell>
          <cell r="BF101" t="str">
            <v/>
          </cell>
        </row>
        <row r="102">
          <cell r="AF102">
            <v>0</v>
          </cell>
          <cell r="AG102">
            <v>0</v>
          </cell>
          <cell r="AH102">
            <v>0</v>
          </cell>
          <cell r="AI102">
            <v>0</v>
          </cell>
          <cell r="AZ102">
            <v>0</v>
          </cell>
          <cell r="BA102" t="str">
            <v/>
          </cell>
          <cell r="BE102">
            <v>0</v>
          </cell>
          <cell r="BF102" t="str">
            <v/>
          </cell>
        </row>
        <row r="103">
          <cell r="AF103">
            <v>7</v>
          </cell>
          <cell r="AG103">
            <v>0</v>
          </cell>
          <cell r="AH103">
            <v>0</v>
          </cell>
          <cell r="AI103">
            <v>0</v>
          </cell>
          <cell r="AZ103">
            <v>0</v>
          </cell>
          <cell r="BA103" t="str">
            <v/>
          </cell>
          <cell r="BE103">
            <v>0</v>
          </cell>
          <cell r="BF103" t="str">
            <v/>
          </cell>
        </row>
        <row r="104">
          <cell r="AF104">
            <v>0</v>
          </cell>
          <cell r="AG104">
            <v>0</v>
          </cell>
          <cell r="AH104">
            <v>0</v>
          </cell>
          <cell r="AI104">
            <v>0</v>
          </cell>
          <cell r="AZ104">
            <v>0</v>
          </cell>
          <cell r="BA104" t="str">
            <v/>
          </cell>
          <cell r="BE104">
            <v>0</v>
          </cell>
          <cell r="BF104" t="str">
            <v/>
          </cell>
        </row>
        <row r="105">
          <cell r="AF105">
            <v>0</v>
          </cell>
          <cell r="AG105">
            <v>0</v>
          </cell>
          <cell r="AH105">
            <v>0</v>
          </cell>
          <cell r="AI105">
            <v>0</v>
          </cell>
          <cell r="AZ105">
            <v>0</v>
          </cell>
          <cell r="BA105" t="str">
            <v/>
          </cell>
          <cell r="BE105">
            <v>0</v>
          </cell>
          <cell r="BF105" t="str">
            <v/>
          </cell>
        </row>
        <row r="106">
          <cell r="AF106">
            <v>0</v>
          </cell>
          <cell r="AG106">
            <v>0</v>
          </cell>
          <cell r="AH106">
            <v>0</v>
          </cell>
          <cell r="AI106">
            <v>0</v>
          </cell>
          <cell r="AZ106">
            <v>0</v>
          </cell>
          <cell r="BA106" t="str">
            <v/>
          </cell>
          <cell r="BE106">
            <v>0</v>
          </cell>
          <cell r="BF106" t="str">
            <v/>
          </cell>
        </row>
        <row r="107">
          <cell r="AF107">
            <v>0</v>
          </cell>
          <cell r="AG107">
            <v>0</v>
          </cell>
          <cell r="AH107">
            <v>0</v>
          </cell>
          <cell r="AI107">
            <v>0</v>
          </cell>
          <cell r="AZ107">
            <v>0</v>
          </cell>
          <cell r="BA107" t="str">
            <v/>
          </cell>
          <cell r="BE107">
            <v>0</v>
          </cell>
          <cell r="BF107" t="str">
            <v/>
          </cell>
        </row>
        <row r="108">
          <cell r="AF108">
            <v>0</v>
          </cell>
          <cell r="AG108">
            <v>0</v>
          </cell>
          <cell r="AH108">
            <v>0</v>
          </cell>
          <cell r="AI108">
            <v>0</v>
          </cell>
          <cell r="AZ108">
            <v>0</v>
          </cell>
          <cell r="BA108" t="str">
            <v/>
          </cell>
          <cell r="BE108">
            <v>0</v>
          </cell>
          <cell r="BF108" t="str">
            <v/>
          </cell>
        </row>
        <row r="109">
          <cell r="AF109">
            <v>0</v>
          </cell>
          <cell r="AG109">
            <v>0</v>
          </cell>
          <cell r="AH109">
            <v>0</v>
          </cell>
          <cell r="AI109">
            <v>0</v>
          </cell>
          <cell r="AZ109">
            <v>0</v>
          </cell>
          <cell r="BA109" t="str">
            <v/>
          </cell>
          <cell r="BE109">
            <v>0</v>
          </cell>
          <cell r="BF109" t="str">
            <v/>
          </cell>
        </row>
        <row r="110">
          <cell r="AF110">
            <v>0</v>
          </cell>
          <cell r="AG110">
            <v>0</v>
          </cell>
          <cell r="AH110">
            <v>0</v>
          </cell>
          <cell r="AI110">
            <v>0</v>
          </cell>
          <cell r="AZ110">
            <v>0</v>
          </cell>
          <cell r="BA110" t="str">
            <v/>
          </cell>
          <cell r="BE110">
            <v>0</v>
          </cell>
          <cell r="BF110" t="str">
            <v/>
          </cell>
        </row>
        <row r="111">
          <cell r="AF111">
            <v>0</v>
          </cell>
          <cell r="AG111">
            <v>0</v>
          </cell>
          <cell r="AH111">
            <v>0</v>
          </cell>
          <cell r="AI111">
            <v>0</v>
          </cell>
          <cell r="AZ111">
            <v>0</v>
          </cell>
          <cell r="BA111" t="str">
            <v/>
          </cell>
          <cell r="BE111">
            <v>0</v>
          </cell>
          <cell r="BF111" t="str">
            <v/>
          </cell>
        </row>
        <row r="112">
          <cell r="AF112">
            <v>0</v>
          </cell>
          <cell r="AG112">
            <v>0</v>
          </cell>
          <cell r="AH112">
            <v>0</v>
          </cell>
          <cell r="AI112">
            <v>0</v>
          </cell>
          <cell r="AZ112">
            <v>0</v>
          </cell>
          <cell r="BA112" t="str">
            <v/>
          </cell>
          <cell r="BE112">
            <v>0</v>
          </cell>
          <cell r="BF112" t="str">
            <v/>
          </cell>
        </row>
        <row r="113">
          <cell r="AF113">
            <v>0</v>
          </cell>
          <cell r="AG113">
            <v>0</v>
          </cell>
          <cell r="AH113">
            <v>0</v>
          </cell>
          <cell r="AI113">
            <v>0</v>
          </cell>
          <cell r="AZ113">
            <v>0</v>
          </cell>
          <cell r="BA113" t="str">
            <v/>
          </cell>
          <cell r="BE113">
            <v>0</v>
          </cell>
          <cell r="BF113" t="str">
            <v/>
          </cell>
        </row>
        <row r="114">
          <cell r="AF114">
            <v>0</v>
          </cell>
          <cell r="AG114">
            <v>0</v>
          </cell>
          <cell r="AH114">
            <v>0</v>
          </cell>
          <cell r="AI114">
            <v>0</v>
          </cell>
          <cell r="AZ114">
            <v>0</v>
          </cell>
          <cell r="BA114" t="str">
            <v/>
          </cell>
          <cell r="BE114">
            <v>0</v>
          </cell>
          <cell r="BF114" t="str">
            <v/>
          </cell>
        </row>
        <row r="115">
          <cell r="AF115">
            <v>8</v>
          </cell>
          <cell r="AG115">
            <v>0</v>
          </cell>
          <cell r="AH115">
            <v>0</v>
          </cell>
          <cell r="AI115">
            <v>0</v>
          </cell>
          <cell r="AZ115">
            <v>0</v>
          </cell>
          <cell r="BA115" t="str">
            <v/>
          </cell>
          <cell r="BE115">
            <v>0</v>
          </cell>
          <cell r="BF115" t="str">
            <v/>
          </cell>
        </row>
        <row r="116">
          <cell r="AF116">
            <v>0</v>
          </cell>
          <cell r="AG116">
            <v>0</v>
          </cell>
          <cell r="AH116">
            <v>0</v>
          </cell>
          <cell r="AI116">
            <v>0</v>
          </cell>
          <cell r="AZ116">
            <v>0</v>
          </cell>
          <cell r="BA116" t="str">
            <v/>
          </cell>
          <cell r="BE116">
            <v>0</v>
          </cell>
          <cell r="BF116" t="str">
            <v/>
          </cell>
        </row>
        <row r="117">
          <cell r="AF117">
            <v>0</v>
          </cell>
          <cell r="AG117">
            <v>0</v>
          </cell>
          <cell r="AH117">
            <v>0</v>
          </cell>
          <cell r="AI117">
            <v>0</v>
          </cell>
          <cell r="AZ117">
            <v>0</v>
          </cell>
          <cell r="BA117" t="str">
            <v/>
          </cell>
          <cell r="BE117">
            <v>0</v>
          </cell>
          <cell r="BF117" t="str">
            <v/>
          </cell>
        </row>
        <row r="118">
          <cell r="AF118">
            <v>0</v>
          </cell>
          <cell r="AG118">
            <v>0</v>
          </cell>
          <cell r="AH118">
            <v>0</v>
          </cell>
          <cell r="AI118">
            <v>0</v>
          </cell>
          <cell r="AZ118">
            <v>0</v>
          </cell>
          <cell r="BA118" t="str">
            <v/>
          </cell>
          <cell r="BE118">
            <v>0</v>
          </cell>
          <cell r="BF118" t="str">
            <v/>
          </cell>
        </row>
        <row r="119">
          <cell r="AF119">
            <v>0</v>
          </cell>
          <cell r="AG119">
            <v>0</v>
          </cell>
          <cell r="AH119">
            <v>0</v>
          </cell>
          <cell r="AI119">
            <v>0</v>
          </cell>
          <cell r="AZ119">
            <v>0</v>
          </cell>
          <cell r="BA119" t="str">
            <v/>
          </cell>
          <cell r="BE119">
            <v>0</v>
          </cell>
          <cell r="BF119" t="str">
            <v/>
          </cell>
        </row>
        <row r="120">
          <cell r="AF120">
            <v>0</v>
          </cell>
          <cell r="AG120">
            <v>0</v>
          </cell>
          <cell r="AH120">
            <v>0</v>
          </cell>
          <cell r="AI120">
            <v>0</v>
          </cell>
          <cell r="AZ120">
            <v>0</v>
          </cell>
          <cell r="BA120" t="str">
            <v/>
          </cell>
          <cell r="BE120">
            <v>0</v>
          </cell>
          <cell r="BF120" t="str">
            <v/>
          </cell>
        </row>
        <row r="121">
          <cell r="AF121">
            <v>0</v>
          </cell>
          <cell r="AG121">
            <v>0</v>
          </cell>
          <cell r="AH121">
            <v>0</v>
          </cell>
          <cell r="AI121">
            <v>0</v>
          </cell>
          <cell r="AZ121">
            <v>0</v>
          </cell>
          <cell r="BA121" t="str">
            <v/>
          </cell>
          <cell r="BE121">
            <v>0</v>
          </cell>
          <cell r="BF121" t="str">
            <v/>
          </cell>
        </row>
        <row r="122">
          <cell r="AF122">
            <v>0</v>
          </cell>
          <cell r="AG122">
            <v>0</v>
          </cell>
          <cell r="AH122">
            <v>0</v>
          </cell>
          <cell r="AI122">
            <v>0</v>
          </cell>
          <cell r="AZ122">
            <v>0</v>
          </cell>
          <cell r="BA122" t="str">
            <v/>
          </cell>
          <cell r="BE122">
            <v>0</v>
          </cell>
          <cell r="BF122" t="str">
            <v/>
          </cell>
        </row>
        <row r="123">
          <cell r="AF123">
            <v>0</v>
          </cell>
          <cell r="AG123">
            <v>0</v>
          </cell>
          <cell r="AH123">
            <v>0</v>
          </cell>
          <cell r="AI123">
            <v>0</v>
          </cell>
          <cell r="AZ123">
            <v>0</v>
          </cell>
          <cell r="BA123" t="str">
            <v/>
          </cell>
          <cell r="BE123">
            <v>0</v>
          </cell>
          <cell r="BF123" t="str">
            <v/>
          </cell>
        </row>
        <row r="124">
          <cell r="AF124">
            <v>0</v>
          </cell>
          <cell r="AG124">
            <v>0</v>
          </cell>
          <cell r="AH124">
            <v>0</v>
          </cell>
          <cell r="AI124">
            <v>0</v>
          </cell>
          <cell r="AZ124">
            <v>0</v>
          </cell>
          <cell r="BA124" t="str">
            <v/>
          </cell>
          <cell r="BE124">
            <v>0</v>
          </cell>
          <cell r="BF124" t="str">
            <v/>
          </cell>
        </row>
        <row r="125">
          <cell r="AF125">
            <v>0</v>
          </cell>
          <cell r="AG125">
            <v>0</v>
          </cell>
          <cell r="AH125">
            <v>0</v>
          </cell>
          <cell r="AI125">
            <v>0</v>
          </cell>
          <cell r="AZ125">
            <v>0</v>
          </cell>
          <cell r="BA125" t="str">
            <v/>
          </cell>
          <cell r="BE125">
            <v>0</v>
          </cell>
          <cell r="BF125" t="str">
            <v/>
          </cell>
        </row>
        <row r="126">
          <cell r="AF126">
            <v>0</v>
          </cell>
          <cell r="AG126">
            <v>0</v>
          </cell>
          <cell r="AH126">
            <v>0</v>
          </cell>
          <cell r="AI126">
            <v>0</v>
          </cell>
          <cell r="AZ126">
            <v>0</v>
          </cell>
          <cell r="BA126" t="str">
            <v/>
          </cell>
          <cell r="BE126">
            <v>0</v>
          </cell>
          <cell r="BF126" t="str">
            <v/>
          </cell>
        </row>
        <row r="127">
          <cell r="AF127">
            <v>9</v>
          </cell>
          <cell r="AG127">
            <v>0</v>
          </cell>
          <cell r="AH127">
            <v>0</v>
          </cell>
          <cell r="AI127">
            <v>0</v>
          </cell>
          <cell r="AZ127">
            <v>0</v>
          </cell>
          <cell r="BA127" t="str">
            <v/>
          </cell>
          <cell r="BE127">
            <v>0</v>
          </cell>
          <cell r="BF127" t="str">
            <v/>
          </cell>
        </row>
        <row r="128">
          <cell r="AF128">
            <v>0</v>
          </cell>
          <cell r="AG128">
            <v>0</v>
          </cell>
          <cell r="AH128">
            <v>0</v>
          </cell>
          <cell r="AI128">
            <v>0</v>
          </cell>
          <cell r="AZ128">
            <v>0</v>
          </cell>
          <cell r="BA128" t="str">
            <v/>
          </cell>
          <cell r="BE128">
            <v>0</v>
          </cell>
          <cell r="BF128" t="str">
            <v/>
          </cell>
        </row>
        <row r="129">
          <cell r="AF129">
            <v>0</v>
          </cell>
          <cell r="AG129">
            <v>0</v>
          </cell>
          <cell r="AH129">
            <v>0</v>
          </cell>
          <cell r="AI129">
            <v>0</v>
          </cell>
          <cell r="AZ129">
            <v>0</v>
          </cell>
          <cell r="BA129" t="str">
            <v/>
          </cell>
          <cell r="BE129">
            <v>0</v>
          </cell>
          <cell r="BF129" t="str">
            <v/>
          </cell>
        </row>
        <row r="130">
          <cell r="AF130">
            <v>0</v>
          </cell>
          <cell r="AG130">
            <v>0</v>
          </cell>
          <cell r="AH130">
            <v>0</v>
          </cell>
          <cell r="AI130">
            <v>0</v>
          </cell>
          <cell r="AZ130">
            <v>0</v>
          </cell>
          <cell r="BA130" t="str">
            <v/>
          </cell>
          <cell r="BE130">
            <v>0</v>
          </cell>
          <cell r="BF130" t="str">
            <v/>
          </cell>
        </row>
        <row r="131">
          <cell r="AF131">
            <v>0</v>
          </cell>
          <cell r="AG131">
            <v>0</v>
          </cell>
          <cell r="AH131">
            <v>0</v>
          </cell>
          <cell r="AI131">
            <v>0</v>
          </cell>
          <cell r="AZ131">
            <v>0</v>
          </cell>
          <cell r="BA131" t="str">
            <v/>
          </cell>
          <cell r="BE131">
            <v>0</v>
          </cell>
          <cell r="BF131" t="str">
            <v/>
          </cell>
        </row>
        <row r="132">
          <cell r="AF132">
            <v>0</v>
          </cell>
          <cell r="AG132">
            <v>0</v>
          </cell>
          <cell r="AH132">
            <v>0</v>
          </cell>
          <cell r="AI132">
            <v>0</v>
          </cell>
          <cell r="AZ132">
            <v>0</v>
          </cell>
          <cell r="BA132" t="str">
            <v/>
          </cell>
          <cell r="BE132">
            <v>0</v>
          </cell>
          <cell r="BF132" t="str">
            <v/>
          </cell>
        </row>
        <row r="133">
          <cell r="AF133">
            <v>0</v>
          </cell>
          <cell r="AG133">
            <v>0</v>
          </cell>
          <cell r="AH133">
            <v>0</v>
          </cell>
          <cell r="AI133">
            <v>0</v>
          </cell>
          <cell r="AZ133">
            <v>0</v>
          </cell>
          <cell r="BA133" t="str">
            <v/>
          </cell>
          <cell r="BE133">
            <v>0</v>
          </cell>
          <cell r="BF133" t="str">
            <v/>
          </cell>
        </row>
        <row r="134">
          <cell r="AF134">
            <v>0</v>
          </cell>
          <cell r="AG134">
            <v>0</v>
          </cell>
          <cell r="AH134">
            <v>0</v>
          </cell>
          <cell r="AI134">
            <v>0</v>
          </cell>
          <cell r="AZ134">
            <v>0</v>
          </cell>
          <cell r="BA134" t="str">
            <v/>
          </cell>
          <cell r="BE134">
            <v>0</v>
          </cell>
          <cell r="BF134" t="str">
            <v/>
          </cell>
        </row>
        <row r="135">
          <cell r="AF135">
            <v>0</v>
          </cell>
          <cell r="AG135">
            <v>0</v>
          </cell>
          <cell r="AH135">
            <v>0</v>
          </cell>
          <cell r="AI135">
            <v>0</v>
          </cell>
          <cell r="AZ135">
            <v>0</v>
          </cell>
          <cell r="BA135" t="str">
            <v/>
          </cell>
          <cell r="BE135">
            <v>0</v>
          </cell>
          <cell r="BF135" t="str">
            <v/>
          </cell>
        </row>
        <row r="136">
          <cell r="AF136">
            <v>0</v>
          </cell>
          <cell r="AG136">
            <v>0</v>
          </cell>
          <cell r="AH136">
            <v>0</v>
          </cell>
          <cell r="AI136">
            <v>0</v>
          </cell>
          <cell r="AZ136">
            <v>0</v>
          </cell>
          <cell r="BA136" t="str">
            <v/>
          </cell>
          <cell r="BE136">
            <v>0</v>
          </cell>
          <cell r="BF136" t="str">
            <v/>
          </cell>
        </row>
        <row r="137">
          <cell r="AF137">
            <v>0</v>
          </cell>
          <cell r="AG137">
            <v>0</v>
          </cell>
          <cell r="AH137">
            <v>0</v>
          </cell>
          <cell r="AI137">
            <v>0</v>
          </cell>
          <cell r="AZ137">
            <v>0</v>
          </cell>
          <cell r="BA137" t="str">
            <v/>
          </cell>
          <cell r="BE137">
            <v>0</v>
          </cell>
          <cell r="BF137" t="str">
            <v/>
          </cell>
        </row>
        <row r="138">
          <cell r="AF138">
            <v>0</v>
          </cell>
          <cell r="AG138">
            <v>0</v>
          </cell>
          <cell r="AH138">
            <v>0</v>
          </cell>
          <cell r="AI138">
            <v>0</v>
          </cell>
          <cell r="AZ138">
            <v>0</v>
          </cell>
          <cell r="BA138" t="str">
            <v/>
          </cell>
          <cell r="BE138">
            <v>0</v>
          </cell>
          <cell r="BF138" t="str">
            <v/>
          </cell>
        </row>
        <row r="139">
          <cell r="AF139">
            <v>10</v>
          </cell>
          <cell r="AG139">
            <v>0</v>
          </cell>
          <cell r="AH139">
            <v>0</v>
          </cell>
          <cell r="AI139">
            <v>0</v>
          </cell>
          <cell r="AZ139">
            <v>0</v>
          </cell>
          <cell r="BA139" t="str">
            <v/>
          </cell>
          <cell r="BE139">
            <v>0</v>
          </cell>
          <cell r="BF139" t="str">
            <v/>
          </cell>
        </row>
        <row r="140">
          <cell r="AF140">
            <v>0</v>
          </cell>
          <cell r="AG140">
            <v>0</v>
          </cell>
          <cell r="AH140">
            <v>0</v>
          </cell>
          <cell r="AI140">
            <v>0</v>
          </cell>
          <cell r="AZ140">
            <v>0</v>
          </cell>
          <cell r="BA140" t="str">
            <v/>
          </cell>
          <cell r="BE140">
            <v>0</v>
          </cell>
          <cell r="BF140" t="str">
            <v/>
          </cell>
        </row>
        <row r="141">
          <cell r="AF141">
            <v>0</v>
          </cell>
          <cell r="AG141">
            <v>0</v>
          </cell>
          <cell r="AH141">
            <v>0</v>
          </cell>
          <cell r="AI141">
            <v>0</v>
          </cell>
          <cell r="AZ141">
            <v>0</v>
          </cell>
          <cell r="BA141" t="str">
            <v/>
          </cell>
          <cell r="BE141">
            <v>0</v>
          </cell>
          <cell r="BF141" t="str">
            <v/>
          </cell>
        </row>
        <row r="142">
          <cell r="AF142">
            <v>0</v>
          </cell>
          <cell r="AG142">
            <v>0</v>
          </cell>
          <cell r="AH142">
            <v>0</v>
          </cell>
          <cell r="AI142">
            <v>0</v>
          </cell>
          <cell r="AZ142">
            <v>0</v>
          </cell>
          <cell r="BA142" t="str">
            <v/>
          </cell>
          <cell r="BE142">
            <v>0</v>
          </cell>
          <cell r="BF142" t="str">
            <v/>
          </cell>
        </row>
        <row r="143">
          <cell r="AF143">
            <v>0</v>
          </cell>
          <cell r="AG143">
            <v>0</v>
          </cell>
          <cell r="AH143">
            <v>0</v>
          </cell>
          <cell r="AI143">
            <v>0</v>
          </cell>
          <cell r="AZ143">
            <v>0</v>
          </cell>
          <cell r="BA143" t="str">
            <v/>
          </cell>
          <cell r="BE143">
            <v>0</v>
          </cell>
          <cell r="BF143" t="str">
            <v/>
          </cell>
        </row>
        <row r="144">
          <cell r="AF144">
            <v>0</v>
          </cell>
          <cell r="AG144">
            <v>0</v>
          </cell>
          <cell r="AH144">
            <v>0</v>
          </cell>
          <cell r="AI144">
            <v>0</v>
          </cell>
          <cell r="AZ144">
            <v>0</v>
          </cell>
          <cell r="BA144" t="str">
            <v/>
          </cell>
          <cell r="BE144">
            <v>0</v>
          </cell>
          <cell r="BF144" t="str">
            <v/>
          </cell>
        </row>
        <row r="145">
          <cell r="AF145">
            <v>0</v>
          </cell>
          <cell r="AG145">
            <v>0</v>
          </cell>
          <cell r="AH145">
            <v>0</v>
          </cell>
          <cell r="AI145">
            <v>0</v>
          </cell>
          <cell r="AZ145">
            <v>0</v>
          </cell>
          <cell r="BA145" t="str">
            <v/>
          </cell>
          <cell r="BE145">
            <v>0</v>
          </cell>
          <cell r="BF145" t="str">
            <v/>
          </cell>
        </row>
        <row r="146">
          <cell r="AF146">
            <v>0</v>
          </cell>
          <cell r="AG146">
            <v>0</v>
          </cell>
          <cell r="AH146">
            <v>0</v>
          </cell>
          <cell r="AI146">
            <v>0</v>
          </cell>
          <cell r="AZ146">
            <v>0</v>
          </cell>
          <cell r="BA146" t="str">
            <v/>
          </cell>
          <cell r="BE146">
            <v>0</v>
          </cell>
          <cell r="BF146" t="str">
            <v/>
          </cell>
        </row>
        <row r="147">
          <cell r="AF147">
            <v>0</v>
          </cell>
          <cell r="AG147">
            <v>0</v>
          </cell>
          <cell r="AH147">
            <v>0</v>
          </cell>
          <cell r="AI147">
            <v>0</v>
          </cell>
          <cell r="AZ147">
            <v>0</v>
          </cell>
          <cell r="BA147" t="str">
            <v/>
          </cell>
          <cell r="BE147">
            <v>0</v>
          </cell>
          <cell r="BF147" t="str">
            <v/>
          </cell>
        </row>
        <row r="148">
          <cell r="AF148">
            <v>0</v>
          </cell>
          <cell r="AG148">
            <v>0</v>
          </cell>
          <cell r="AH148">
            <v>0</v>
          </cell>
          <cell r="AI148">
            <v>0</v>
          </cell>
          <cell r="AZ148">
            <v>0</v>
          </cell>
          <cell r="BA148" t="str">
            <v/>
          </cell>
          <cell r="BE148">
            <v>0</v>
          </cell>
          <cell r="BF148" t="str">
            <v/>
          </cell>
        </row>
        <row r="149">
          <cell r="AF149">
            <v>0</v>
          </cell>
          <cell r="AG149">
            <v>0</v>
          </cell>
          <cell r="AH149">
            <v>0</v>
          </cell>
          <cell r="AI149">
            <v>0</v>
          </cell>
          <cell r="AZ149">
            <v>0</v>
          </cell>
          <cell r="BA149" t="str">
            <v/>
          </cell>
          <cell r="BE149">
            <v>0</v>
          </cell>
          <cell r="BF149" t="str">
            <v/>
          </cell>
        </row>
        <row r="150">
          <cell r="AF150">
            <v>0</v>
          </cell>
          <cell r="AG150">
            <v>0</v>
          </cell>
          <cell r="AH150">
            <v>0</v>
          </cell>
          <cell r="AI150">
            <v>0</v>
          </cell>
          <cell r="AZ150">
            <v>0</v>
          </cell>
          <cell r="BA150" t="str">
            <v/>
          </cell>
          <cell r="BE150">
            <v>0</v>
          </cell>
          <cell r="BF150" t="str">
            <v/>
          </cell>
        </row>
        <row r="151">
          <cell r="AF151">
            <v>11</v>
          </cell>
          <cell r="AG151">
            <v>0</v>
          </cell>
          <cell r="AH151">
            <v>0</v>
          </cell>
          <cell r="AI151">
            <v>0</v>
          </cell>
          <cell r="AZ151">
            <v>0</v>
          </cell>
          <cell r="BA151" t="str">
            <v/>
          </cell>
          <cell r="BE151">
            <v>0</v>
          </cell>
          <cell r="BF151" t="str">
            <v/>
          </cell>
        </row>
        <row r="152">
          <cell r="AF152">
            <v>0</v>
          </cell>
          <cell r="AG152">
            <v>0</v>
          </cell>
          <cell r="AH152">
            <v>0</v>
          </cell>
          <cell r="AI152">
            <v>0</v>
          </cell>
          <cell r="AZ152">
            <v>0</v>
          </cell>
          <cell r="BA152" t="str">
            <v/>
          </cell>
          <cell r="BE152">
            <v>0</v>
          </cell>
          <cell r="BF152" t="str">
            <v/>
          </cell>
        </row>
        <row r="153">
          <cell r="AF153">
            <v>0</v>
          </cell>
          <cell r="AG153">
            <v>0</v>
          </cell>
          <cell r="AH153">
            <v>0</v>
          </cell>
          <cell r="AI153">
            <v>0</v>
          </cell>
          <cell r="AZ153">
            <v>0</v>
          </cell>
          <cell r="BA153" t="str">
            <v/>
          </cell>
          <cell r="BE153">
            <v>0</v>
          </cell>
          <cell r="BF153" t="str">
            <v/>
          </cell>
        </row>
        <row r="154">
          <cell r="AF154">
            <v>0</v>
          </cell>
          <cell r="AG154">
            <v>0</v>
          </cell>
          <cell r="AH154">
            <v>0</v>
          </cell>
          <cell r="AI154">
            <v>0</v>
          </cell>
          <cell r="AZ154">
            <v>0</v>
          </cell>
          <cell r="BA154" t="str">
            <v/>
          </cell>
          <cell r="BE154">
            <v>0</v>
          </cell>
          <cell r="BF154" t="str">
            <v/>
          </cell>
        </row>
        <row r="155">
          <cell r="AF155">
            <v>0</v>
          </cell>
          <cell r="AG155">
            <v>0</v>
          </cell>
          <cell r="AH155">
            <v>0</v>
          </cell>
          <cell r="AI155">
            <v>0</v>
          </cell>
          <cell r="AZ155">
            <v>0</v>
          </cell>
          <cell r="BA155" t="str">
            <v/>
          </cell>
          <cell r="BE155">
            <v>0</v>
          </cell>
          <cell r="BF155" t="str">
            <v/>
          </cell>
        </row>
        <row r="156">
          <cell r="AF156">
            <v>0</v>
          </cell>
          <cell r="AG156">
            <v>0</v>
          </cell>
          <cell r="AH156">
            <v>0</v>
          </cell>
          <cell r="AI156">
            <v>0</v>
          </cell>
          <cell r="AZ156">
            <v>0</v>
          </cell>
          <cell r="BA156" t="str">
            <v/>
          </cell>
          <cell r="BE156">
            <v>0</v>
          </cell>
          <cell r="BF156" t="str">
            <v/>
          </cell>
        </row>
        <row r="157">
          <cell r="AF157">
            <v>0</v>
          </cell>
          <cell r="AG157">
            <v>0</v>
          </cell>
          <cell r="AH157">
            <v>0</v>
          </cell>
          <cell r="AI157">
            <v>0</v>
          </cell>
          <cell r="AZ157">
            <v>0</v>
          </cell>
          <cell r="BA157" t="str">
            <v/>
          </cell>
          <cell r="BE157">
            <v>0</v>
          </cell>
          <cell r="BF157" t="str">
            <v/>
          </cell>
        </row>
        <row r="158">
          <cell r="AF158">
            <v>0</v>
          </cell>
          <cell r="AG158">
            <v>0</v>
          </cell>
          <cell r="AH158">
            <v>0</v>
          </cell>
          <cell r="AI158">
            <v>0</v>
          </cell>
          <cell r="AZ158">
            <v>0</v>
          </cell>
          <cell r="BA158" t="str">
            <v/>
          </cell>
          <cell r="BE158">
            <v>0</v>
          </cell>
          <cell r="BF158" t="str">
            <v/>
          </cell>
        </row>
        <row r="159">
          <cell r="AF159">
            <v>0</v>
          </cell>
          <cell r="AG159">
            <v>0</v>
          </cell>
          <cell r="AH159">
            <v>0</v>
          </cell>
          <cell r="AI159">
            <v>0</v>
          </cell>
          <cell r="AZ159">
            <v>0</v>
          </cell>
          <cell r="BA159" t="str">
            <v/>
          </cell>
          <cell r="BE159">
            <v>0</v>
          </cell>
          <cell r="BF159" t="str">
            <v/>
          </cell>
        </row>
        <row r="160">
          <cell r="AF160">
            <v>0</v>
          </cell>
          <cell r="AG160">
            <v>0</v>
          </cell>
          <cell r="AH160">
            <v>0</v>
          </cell>
          <cell r="AI160">
            <v>0</v>
          </cell>
          <cell r="AZ160">
            <v>0</v>
          </cell>
          <cell r="BA160" t="str">
            <v/>
          </cell>
          <cell r="BE160">
            <v>0</v>
          </cell>
          <cell r="BF160" t="str">
            <v/>
          </cell>
        </row>
        <row r="161">
          <cell r="AF161">
            <v>0</v>
          </cell>
          <cell r="AG161">
            <v>0</v>
          </cell>
          <cell r="AH161">
            <v>0</v>
          </cell>
          <cell r="AI161">
            <v>0</v>
          </cell>
          <cell r="AZ161">
            <v>0</v>
          </cell>
          <cell r="BA161" t="str">
            <v/>
          </cell>
          <cell r="BE161">
            <v>0</v>
          </cell>
          <cell r="BF161" t="str">
            <v/>
          </cell>
        </row>
        <row r="162">
          <cell r="AF162">
            <v>0</v>
          </cell>
          <cell r="AG162">
            <v>0</v>
          </cell>
          <cell r="AH162">
            <v>0</v>
          </cell>
          <cell r="AI162">
            <v>0</v>
          </cell>
          <cell r="AZ162">
            <v>0</v>
          </cell>
          <cell r="BA162" t="str">
            <v/>
          </cell>
          <cell r="BE162">
            <v>0</v>
          </cell>
          <cell r="BF162" t="str">
            <v/>
          </cell>
        </row>
        <row r="163">
          <cell r="AF163">
            <v>12</v>
          </cell>
          <cell r="AG163">
            <v>0</v>
          </cell>
          <cell r="AH163">
            <v>0</v>
          </cell>
          <cell r="AI163">
            <v>0</v>
          </cell>
          <cell r="AZ163">
            <v>0</v>
          </cell>
          <cell r="BA163" t="str">
            <v/>
          </cell>
          <cell r="BE163">
            <v>0</v>
          </cell>
          <cell r="BF163" t="str">
            <v/>
          </cell>
        </row>
        <row r="164">
          <cell r="AF164">
            <v>0</v>
          </cell>
          <cell r="AG164">
            <v>0</v>
          </cell>
          <cell r="AH164">
            <v>0</v>
          </cell>
          <cell r="AI164">
            <v>0</v>
          </cell>
          <cell r="AZ164">
            <v>0</v>
          </cell>
          <cell r="BA164" t="str">
            <v/>
          </cell>
          <cell r="BE164">
            <v>0</v>
          </cell>
          <cell r="BF164" t="str">
            <v/>
          </cell>
        </row>
        <row r="165">
          <cell r="AF165">
            <v>0</v>
          </cell>
          <cell r="AG165">
            <v>0</v>
          </cell>
          <cell r="AH165">
            <v>0</v>
          </cell>
          <cell r="AI165">
            <v>0</v>
          </cell>
          <cell r="AZ165">
            <v>0</v>
          </cell>
          <cell r="BA165" t="str">
            <v/>
          </cell>
          <cell r="BE165">
            <v>0</v>
          </cell>
          <cell r="BF165" t="str">
            <v/>
          </cell>
        </row>
        <row r="166">
          <cell r="AF166">
            <v>0</v>
          </cell>
          <cell r="AG166">
            <v>0</v>
          </cell>
          <cell r="AH166">
            <v>0</v>
          </cell>
          <cell r="AI166">
            <v>0</v>
          </cell>
          <cell r="AZ166">
            <v>0</v>
          </cell>
          <cell r="BA166" t="str">
            <v/>
          </cell>
          <cell r="BE166">
            <v>0</v>
          </cell>
          <cell r="BF166" t="str">
            <v/>
          </cell>
        </row>
        <row r="167">
          <cell r="AF167">
            <v>0</v>
          </cell>
          <cell r="AG167">
            <v>0</v>
          </cell>
          <cell r="AH167">
            <v>0</v>
          </cell>
          <cell r="AI167">
            <v>0</v>
          </cell>
          <cell r="AZ167">
            <v>0</v>
          </cell>
          <cell r="BA167" t="str">
            <v/>
          </cell>
          <cell r="BE167">
            <v>0</v>
          </cell>
          <cell r="BF167" t="str">
            <v/>
          </cell>
        </row>
        <row r="168">
          <cell r="AF168">
            <v>0</v>
          </cell>
          <cell r="AG168">
            <v>0</v>
          </cell>
          <cell r="AH168">
            <v>0</v>
          </cell>
          <cell r="AI168">
            <v>0</v>
          </cell>
          <cell r="AZ168">
            <v>0</v>
          </cell>
          <cell r="BA168" t="str">
            <v/>
          </cell>
          <cell r="BE168">
            <v>0</v>
          </cell>
          <cell r="BF168" t="str">
            <v/>
          </cell>
        </row>
        <row r="169">
          <cell r="AF169">
            <v>0</v>
          </cell>
          <cell r="AG169">
            <v>0</v>
          </cell>
          <cell r="AH169">
            <v>0</v>
          </cell>
          <cell r="AI169">
            <v>0</v>
          </cell>
          <cell r="AZ169">
            <v>0</v>
          </cell>
          <cell r="BA169" t="str">
            <v/>
          </cell>
          <cell r="BE169">
            <v>0</v>
          </cell>
          <cell r="BF169" t="str">
            <v/>
          </cell>
        </row>
        <row r="170">
          <cell r="AF170">
            <v>0</v>
          </cell>
          <cell r="AG170">
            <v>0</v>
          </cell>
          <cell r="AH170">
            <v>0</v>
          </cell>
          <cell r="AI170">
            <v>0</v>
          </cell>
          <cell r="AZ170">
            <v>0</v>
          </cell>
          <cell r="BA170" t="str">
            <v/>
          </cell>
          <cell r="BE170">
            <v>0</v>
          </cell>
          <cell r="BF170" t="str">
            <v/>
          </cell>
        </row>
        <row r="171">
          <cell r="AF171">
            <v>0</v>
          </cell>
          <cell r="AG171">
            <v>0</v>
          </cell>
          <cell r="AH171">
            <v>0</v>
          </cell>
          <cell r="AI171">
            <v>0</v>
          </cell>
          <cell r="AZ171">
            <v>0</v>
          </cell>
          <cell r="BA171" t="str">
            <v/>
          </cell>
          <cell r="BE171">
            <v>0</v>
          </cell>
          <cell r="BF171" t="str">
            <v/>
          </cell>
        </row>
        <row r="172">
          <cell r="AF172">
            <v>0</v>
          </cell>
          <cell r="AG172">
            <v>0</v>
          </cell>
          <cell r="AH172">
            <v>0</v>
          </cell>
          <cell r="AI172">
            <v>0</v>
          </cell>
          <cell r="AZ172">
            <v>0</v>
          </cell>
          <cell r="BA172" t="str">
            <v/>
          </cell>
          <cell r="BE172">
            <v>0</v>
          </cell>
          <cell r="BF172" t="str">
            <v/>
          </cell>
        </row>
        <row r="173">
          <cell r="AF173">
            <v>0</v>
          </cell>
          <cell r="AG173">
            <v>0</v>
          </cell>
          <cell r="AH173">
            <v>0</v>
          </cell>
          <cell r="AI173">
            <v>0</v>
          </cell>
          <cell r="AZ173">
            <v>0</v>
          </cell>
          <cell r="BA173" t="str">
            <v/>
          </cell>
          <cell r="BE173">
            <v>0</v>
          </cell>
          <cell r="BF173" t="str">
            <v/>
          </cell>
        </row>
        <row r="174">
          <cell r="AF174">
            <v>0</v>
          </cell>
          <cell r="AG174">
            <v>0</v>
          </cell>
          <cell r="AH174">
            <v>0</v>
          </cell>
          <cell r="AI174">
            <v>0</v>
          </cell>
          <cell r="AZ174">
            <v>0</v>
          </cell>
          <cell r="BA174" t="str">
            <v/>
          </cell>
          <cell r="BE174">
            <v>0</v>
          </cell>
          <cell r="BF174" t="str">
            <v/>
          </cell>
        </row>
        <row r="175">
          <cell r="AF175">
            <v>13</v>
          </cell>
          <cell r="AG175">
            <v>0</v>
          </cell>
          <cell r="AH175">
            <v>0</v>
          </cell>
          <cell r="AI175">
            <v>0</v>
          </cell>
          <cell r="AZ175">
            <v>0</v>
          </cell>
          <cell r="BA175" t="str">
            <v/>
          </cell>
          <cell r="BE175">
            <v>0</v>
          </cell>
          <cell r="BF175" t="str">
            <v/>
          </cell>
        </row>
        <row r="176">
          <cell r="AF176">
            <v>0</v>
          </cell>
          <cell r="AG176">
            <v>0</v>
          </cell>
          <cell r="AH176">
            <v>0</v>
          </cell>
          <cell r="AI176">
            <v>0</v>
          </cell>
          <cell r="AZ176">
            <v>0</v>
          </cell>
          <cell r="BA176" t="str">
            <v/>
          </cell>
          <cell r="BE176">
            <v>0</v>
          </cell>
          <cell r="BF176" t="str">
            <v/>
          </cell>
        </row>
        <row r="177">
          <cell r="AF177">
            <v>0</v>
          </cell>
          <cell r="AG177">
            <v>0</v>
          </cell>
          <cell r="AH177">
            <v>0</v>
          </cell>
          <cell r="AI177">
            <v>0</v>
          </cell>
          <cell r="AZ177">
            <v>0</v>
          </cell>
          <cell r="BA177" t="str">
            <v/>
          </cell>
          <cell r="BE177">
            <v>0</v>
          </cell>
          <cell r="BF177" t="str">
            <v/>
          </cell>
        </row>
        <row r="178">
          <cell r="AF178">
            <v>0</v>
          </cell>
          <cell r="AG178">
            <v>0</v>
          </cell>
          <cell r="AH178">
            <v>0</v>
          </cell>
          <cell r="AI178">
            <v>0</v>
          </cell>
          <cell r="AZ178">
            <v>0</v>
          </cell>
          <cell r="BA178" t="str">
            <v/>
          </cell>
          <cell r="BE178">
            <v>0</v>
          </cell>
          <cell r="BF178" t="str">
            <v/>
          </cell>
        </row>
        <row r="179">
          <cell r="AF179">
            <v>0</v>
          </cell>
          <cell r="AG179">
            <v>0</v>
          </cell>
          <cell r="AH179">
            <v>0</v>
          </cell>
          <cell r="AI179">
            <v>0</v>
          </cell>
          <cell r="AZ179">
            <v>0</v>
          </cell>
          <cell r="BA179" t="str">
            <v/>
          </cell>
          <cell r="BE179">
            <v>0</v>
          </cell>
          <cell r="BF179" t="str">
            <v/>
          </cell>
        </row>
        <row r="180">
          <cell r="AF180">
            <v>0</v>
          </cell>
          <cell r="AG180">
            <v>0</v>
          </cell>
          <cell r="AH180">
            <v>0</v>
          </cell>
          <cell r="AI180">
            <v>0</v>
          </cell>
          <cell r="AZ180">
            <v>0</v>
          </cell>
          <cell r="BA180" t="str">
            <v/>
          </cell>
          <cell r="BE180">
            <v>0</v>
          </cell>
          <cell r="BF180" t="str">
            <v/>
          </cell>
        </row>
        <row r="181">
          <cell r="AF181">
            <v>0</v>
          </cell>
          <cell r="AG181">
            <v>0</v>
          </cell>
          <cell r="AH181">
            <v>0</v>
          </cell>
          <cell r="AI181">
            <v>0</v>
          </cell>
          <cell r="AZ181">
            <v>0</v>
          </cell>
          <cell r="BA181" t="str">
            <v/>
          </cell>
          <cell r="BE181">
            <v>0</v>
          </cell>
          <cell r="BF181" t="str">
            <v/>
          </cell>
        </row>
        <row r="182">
          <cell r="AF182">
            <v>0</v>
          </cell>
          <cell r="AG182">
            <v>0</v>
          </cell>
          <cell r="AH182">
            <v>0</v>
          </cell>
          <cell r="AI182">
            <v>0</v>
          </cell>
          <cell r="AZ182">
            <v>0</v>
          </cell>
          <cell r="BA182" t="str">
            <v/>
          </cell>
          <cell r="BE182">
            <v>0</v>
          </cell>
          <cell r="BF182" t="str">
            <v/>
          </cell>
        </row>
        <row r="183">
          <cell r="AF183">
            <v>0</v>
          </cell>
          <cell r="AG183">
            <v>0</v>
          </cell>
          <cell r="AH183">
            <v>0</v>
          </cell>
          <cell r="AI183">
            <v>0</v>
          </cell>
          <cell r="AZ183">
            <v>0</v>
          </cell>
          <cell r="BA183" t="str">
            <v/>
          </cell>
          <cell r="BE183">
            <v>0</v>
          </cell>
          <cell r="BF183" t="str">
            <v/>
          </cell>
        </row>
        <row r="184">
          <cell r="AF184">
            <v>0</v>
          </cell>
          <cell r="AG184">
            <v>0</v>
          </cell>
          <cell r="AH184">
            <v>0</v>
          </cell>
          <cell r="AI184">
            <v>0</v>
          </cell>
          <cell r="AZ184">
            <v>0</v>
          </cell>
          <cell r="BA184" t="str">
            <v/>
          </cell>
          <cell r="BE184">
            <v>0</v>
          </cell>
          <cell r="BF184" t="str">
            <v/>
          </cell>
        </row>
        <row r="185">
          <cell r="AF185">
            <v>0</v>
          </cell>
          <cell r="AG185">
            <v>0</v>
          </cell>
          <cell r="AH185">
            <v>0</v>
          </cell>
          <cell r="AI185">
            <v>0</v>
          </cell>
          <cell r="AZ185">
            <v>0</v>
          </cell>
          <cell r="BA185" t="str">
            <v/>
          </cell>
          <cell r="BE185">
            <v>0</v>
          </cell>
          <cell r="BF185" t="str">
            <v/>
          </cell>
        </row>
        <row r="186">
          <cell r="AF186">
            <v>0</v>
          </cell>
          <cell r="AG186">
            <v>0</v>
          </cell>
          <cell r="AH186">
            <v>0</v>
          </cell>
          <cell r="AI186">
            <v>0</v>
          </cell>
          <cell r="AZ186">
            <v>0</v>
          </cell>
          <cell r="BA186" t="str">
            <v/>
          </cell>
          <cell r="BE186">
            <v>0</v>
          </cell>
          <cell r="BF186" t="str">
            <v/>
          </cell>
        </row>
        <row r="187">
          <cell r="AF187">
            <v>14</v>
          </cell>
          <cell r="AG187">
            <v>0</v>
          </cell>
          <cell r="AH187">
            <v>0</v>
          </cell>
          <cell r="AI187">
            <v>0</v>
          </cell>
          <cell r="AZ187">
            <v>0</v>
          </cell>
          <cell r="BA187" t="str">
            <v/>
          </cell>
          <cell r="BE187">
            <v>0</v>
          </cell>
          <cell r="BF187" t="str">
            <v/>
          </cell>
        </row>
        <row r="188">
          <cell r="AF188">
            <v>0</v>
          </cell>
          <cell r="AG188">
            <v>0</v>
          </cell>
          <cell r="AH188">
            <v>0</v>
          </cell>
          <cell r="AI188">
            <v>0</v>
          </cell>
          <cell r="AZ188">
            <v>0</v>
          </cell>
          <cell r="BA188" t="str">
            <v/>
          </cell>
          <cell r="BE188">
            <v>0</v>
          </cell>
          <cell r="BF188" t="str">
            <v/>
          </cell>
        </row>
        <row r="189">
          <cell r="AF189">
            <v>0</v>
          </cell>
          <cell r="AG189">
            <v>0</v>
          </cell>
          <cell r="AH189">
            <v>0</v>
          </cell>
          <cell r="AI189">
            <v>0</v>
          </cell>
          <cell r="AZ189">
            <v>0</v>
          </cell>
          <cell r="BA189" t="str">
            <v/>
          </cell>
          <cell r="BE189">
            <v>0</v>
          </cell>
          <cell r="BF189" t="str">
            <v/>
          </cell>
        </row>
        <row r="190">
          <cell r="AF190">
            <v>0</v>
          </cell>
          <cell r="AG190">
            <v>0</v>
          </cell>
          <cell r="AH190">
            <v>0</v>
          </cell>
          <cell r="AI190">
            <v>0</v>
          </cell>
          <cell r="AZ190">
            <v>0</v>
          </cell>
          <cell r="BA190" t="str">
            <v/>
          </cell>
          <cell r="BE190">
            <v>0</v>
          </cell>
          <cell r="BF190" t="str">
            <v/>
          </cell>
        </row>
        <row r="191">
          <cell r="AF191">
            <v>0</v>
          </cell>
          <cell r="AG191">
            <v>0</v>
          </cell>
          <cell r="AH191">
            <v>0</v>
          </cell>
          <cell r="AI191">
            <v>0</v>
          </cell>
          <cell r="AZ191">
            <v>0</v>
          </cell>
          <cell r="BA191" t="str">
            <v/>
          </cell>
          <cell r="BE191">
            <v>0</v>
          </cell>
          <cell r="BF191" t="str">
            <v/>
          </cell>
        </row>
        <row r="192">
          <cell r="AF192">
            <v>0</v>
          </cell>
          <cell r="AG192">
            <v>0</v>
          </cell>
          <cell r="AH192">
            <v>0</v>
          </cell>
          <cell r="AI192">
            <v>0</v>
          </cell>
          <cell r="AZ192">
            <v>0</v>
          </cell>
          <cell r="BA192" t="str">
            <v/>
          </cell>
          <cell r="BE192">
            <v>0</v>
          </cell>
          <cell r="BF192" t="str">
            <v/>
          </cell>
        </row>
        <row r="193">
          <cell r="AF193">
            <v>0</v>
          </cell>
          <cell r="AG193">
            <v>0</v>
          </cell>
          <cell r="AH193">
            <v>0</v>
          </cell>
          <cell r="AI193">
            <v>0</v>
          </cell>
          <cell r="AZ193">
            <v>0</v>
          </cell>
          <cell r="BA193" t="str">
            <v/>
          </cell>
          <cell r="BE193">
            <v>0</v>
          </cell>
          <cell r="BF193" t="str">
            <v/>
          </cell>
        </row>
        <row r="194">
          <cell r="AF194">
            <v>0</v>
          </cell>
          <cell r="AG194">
            <v>0</v>
          </cell>
          <cell r="AH194">
            <v>0</v>
          </cell>
          <cell r="AI194">
            <v>0</v>
          </cell>
          <cell r="AZ194">
            <v>0</v>
          </cell>
          <cell r="BA194" t="str">
            <v/>
          </cell>
          <cell r="BE194">
            <v>0</v>
          </cell>
          <cell r="BF194" t="str">
            <v/>
          </cell>
        </row>
        <row r="195">
          <cell r="AF195">
            <v>0</v>
          </cell>
          <cell r="AG195">
            <v>0</v>
          </cell>
          <cell r="AH195">
            <v>0</v>
          </cell>
          <cell r="AI195">
            <v>0</v>
          </cell>
          <cell r="AZ195">
            <v>0</v>
          </cell>
          <cell r="BA195" t="str">
            <v/>
          </cell>
          <cell r="BE195">
            <v>0</v>
          </cell>
          <cell r="BF195" t="str">
            <v/>
          </cell>
        </row>
        <row r="196">
          <cell r="AF196">
            <v>0</v>
          </cell>
          <cell r="AG196">
            <v>0</v>
          </cell>
          <cell r="AH196">
            <v>0</v>
          </cell>
          <cell r="AI196">
            <v>0</v>
          </cell>
          <cell r="AZ196">
            <v>0</v>
          </cell>
          <cell r="BA196" t="str">
            <v/>
          </cell>
          <cell r="BE196">
            <v>0</v>
          </cell>
          <cell r="BF196" t="str">
            <v/>
          </cell>
        </row>
        <row r="197">
          <cell r="AF197">
            <v>0</v>
          </cell>
          <cell r="AG197">
            <v>0</v>
          </cell>
          <cell r="AH197">
            <v>0</v>
          </cell>
          <cell r="AI197">
            <v>0</v>
          </cell>
          <cell r="AZ197">
            <v>0</v>
          </cell>
          <cell r="BA197" t="str">
            <v/>
          </cell>
          <cell r="BE197">
            <v>0</v>
          </cell>
          <cell r="BF197" t="str">
            <v/>
          </cell>
        </row>
        <row r="198">
          <cell r="AF198">
            <v>0</v>
          </cell>
          <cell r="AG198">
            <v>0</v>
          </cell>
          <cell r="AH198">
            <v>0</v>
          </cell>
          <cell r="AI198">
            <v>0</v>
          </cell>
          <cell r="AZ198">
            <v>0</v>
          </cell>
          <cell r="BA198" t="str">
            <v/>
          </cell>
          <cell r="BE198">
            <v>0</v>
          </cell>
          <cell r="BF198" t="str">
            <v/>
          </cell>
        </row>
        <row r="199">
          <cell r="AF199">
            <v>15</v>
          </cell>
          <cell r="AG199">
            <v>0</v>
          </cell>
          <cell r="AH199">
            <v>0</v>
          </cell>
          <cell r="AI199">
            <v>0</v>
          </cell>
          <cell r="AZ199">
            <v>0</v>
          </cell>
          <cell r="BA199" t="str">
            <v/>
          </cell>
          <cell r="BE199">
            <v>0</v>
          </cell>
          <cell r="BF199" t="str">
            <v/>
          </cell>
        </row>
        <row r="200">
          <cell r="AF200">
            <v>0</v>
          </cell>
          <cell r="AG200">
            <v>0</v>
          </cell>
          <cell r="AH200">
            <v>0</v>
          </cell>
          <cell r="AI200">
            <v>0</v>
          </cell>
          <cell r="AZ200">
            <v>0</v>
          </cell>
          <cell r="BA200" t="str">
            <v/>
          </cell>
          <cell r="BE200">
            <v>0</v>
          </cell>
          <cell r="BF200" t="str">
            <v/>
          </cell>
        </row>
        <row r="201">
          <cell r="AF201">
            <v>0</v>
          </cell>
          <cell r="AG201">
            <v>0</v>
          </cell>
          <cell r="AH201">
            <v>0</v>
          </cell>
          <cell r="AI201">
            <v>0</v>
          </cell>
        </row>
        <row r="202">
          <cell r="AF202">
            <v>0</v>
          </cell>
          <cell r="AG202">
            <v>0</v>
          </cell>
          <cell r="AH202">
            <v>0</v>
          </cell>
          <cell r="AI202">
            <v>0</v>
          </cell>
        </row>
        <row r="203">
          <cell r="AF203">
            <v>0</v>
          </cell>
          <cell r="AG203">
            <v>0</v>
          </cell>
          <cell r="AH203">
            <v>0</v>
          </cell>
          <cell r="AI203">
            <v>0</v>
          </cell>
        </row>
        <row r="204">
          <cell r="AF204">
            <v>0</v>
          </cell>
          <cell r="AG204">
            <v>0</v>
          </cell>
          <cell r="AH204">
            <v>0</v>
          </cell>
          <cell r="AI204">
            <v>0</v>
          </cell>
        </row>
        <row r="205">
          <cell r="AF205">
            <v>0</v>
          </cell>
          <cell r="AG205">
            <v>0</v>
          </cell>
          <cell r="AH205">
            <v>0</v>
          </cell>
          <cell r="AI205">
            <v>0</v>
          </cell>
        </row>
        <row r="206">
          <cell r="AF206">
            <v>0</v>
          </cell>
          <cell r="AG206">
            <v>0</v>
          </cell>
          <cell r="AH206">
            <v>0</v>
          </cell>
          <cell r="AI206">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10">
          <cell r="AF210">
            <v>0</v>
          </cell>
          <cell r="AG210">
            <v>0</v>
          </cell>
          <cell r="AH210">
            <v>0</v>
          </cell>
          <cell r="AI210">
            <v>0</v>
          </cell>
        </row>
        <row r="211">
          <cell r="AF211">
            <v>16</v>
          </cell>
          <cell r="AG211">
            <v>0</v>
          </cell>
          <cell r="AH211">
            <v>0</v>
          </cell>
          <cell r="AI211">
            <v>0</v>
          </cell>
        </row>
        <row r="212">
          <cell r="AF212">
            <v>0</v>
          </cell>
          <cell r="AG212">
            <v>0</v>
          </cell>
          <cell r="AH212">
            <v>0</v>
          </cell>
          <cell r="AI212">
            <v>0</v>
          </cell>
        </row>
        <row r="213">
          <cell r="AF213">
            <v>0</v>
          </cell>
          <cell r="AG213">
            <v>0</v>
          </cell>
          <cell r="AH213">
            <v>0</v>
          </cell>
          <cell r="AI213">
            <v>0</v>
          </cell>
        </row>
        <row r="214">
          <cell r="AF214">
            <v>0</v>
          </cell>
          <cell r="AG214">
            <v>0</v>
          </cell>
          <cell r="AH214">
            <v>0</v>
          </cell>
          <cell r="AI214">
            <v>0</v>
          </cell>
        </row>
        <row r="215">
          <cell r="AF215">
            <v>0</v>
          </cell>
          <cell r="AG215">
            <v>0</v>
          </cell>
          <cell r="AH215">
            <v>0</v>
          </cell>
          <cell r="AI215">
            <v>0</v>
          </cell>
        </row>
        <row r="216">
          <cell r="AF216">
            <v>0</v>
          </cell>
          <cell r="AG216">
            <v>0</v>
          </cell>
          <cell r="AH216">
            <v>0</v>
          </cell>
          <cell r="AI216">
            <v>0</v>
          </cell>
        </row>
        <row r="217">
          <cell r="AF217">
            <v>0</v>
          </cell>
          <cell r="AG217">
            <v>0</v>
          </cell>
          <cell r="AH217">
            <v>0</v>
          </cell>
          <cell r="AI217">
            <v>0</v>
          </cell>
        </row>
        <row r="218">
          <cell r="AF218">
            <v>0</v>
          </cell>
          <cell r="AG218">
            <v>0</v>
          </cell>
          <cell r="AH218">
            <v>0</v>
          </cell>
          <cell r="AI218">
            <v>0</v>
          </cell>
        </row>
        <row r="219">
          <cell r="AF219">
            <v>0</v>
          </cell>
          <cell r="AG219">
            <v>0</v>
          </cell>
          <cell r="AH219">
            <v>0</v>
          </cell>
          <cell r="AI219">
            <v>0</v>
          </cell>
        </row>
        <row r="220">
          <cell r="AF220">
            <v>0</v>
          </cell>
          <cell r="AG220">
            <v>0</v>
          </cell>
          <cell r="AH220">
            <v>0</v>
          </cell>
          <cell r="AI220">
            <v>0</v>
          </cell>
        </row>
        <row r="221">
          <cell r="AF221">
            <v>0</v>
          </cell>
          <cell r="AG221">
            <v>0</v>
          </cell>
          <cell r="AH221">
            <v>0</v>
          </cell>
          <cell r="AI221">
            <v>0</v>
          </cell>
        </row>
        <row r="222">
          <cell r="AF222">
            <v>0</v>
          </cell>
          <cell r="AG222">
            <v>0</v>
          </cell>
          <cell r="AH222">
            <v>0</v>
          </cell>
          <cell r="AI222">
            <v>0</v>
          </cell>
        </row>
        <row r="223">
          <cell r="AF223">
            <v>17</v>
          </cell>
          <cell r="AG223">
            <v>0</v>
          </cell>
          <cell r="AH223">
            <v>0</v>
          </cell>
          <cell r="AI223">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27">
          <cell r="AF227">
            <v>0</v>
          </cell>
          <cell r="AG227">
            <v>0</v>
          </cell>
          <cell r="AH227">
            <v>0</v>
          </cell>
          <cell r="AI227">
            <v>0</v>
          </cell>
        </row>
        <row r="228">
          <cell r="AF228">
            <v>0</v>
          </cell>
          <cell r="AG228">
            <v>0</v>
          </cell>
          <cell r="AH228">
            <v>0</v>
          </cell>
          <cell r="AI228">
            <v>0</v>
          </cell>
        </row>
        <row r="229">
          <cell r="AF229">
            <v>0</v>
          </cell>
          <cell r="AG229">
            <v>0</v>
          </cell>
          <cell r="AH229">
            <v>0</v>
          </cell>
          <cell r="AI229">
            <v>0</v>
          </cell>
        </row>
        <row r="230">
          <cell r="AF230">
            <v>0</v>
          </cell>
          <cell r="AG230">
            <v>0</v>
          </cell>
          <cell r="AH230">
            <v>0</v>
          </cell>
          <cell r="AI230">
            <v>0</v>
          </cell>
        </row>
        <row r="231">
          <cell r="AF231">
            <v>0</v>
          </cell>
          <cell r="AG231">
            <v>0</v>
          </cell>
          <cell r="AH231">
            <v>0</v>
          </cell>
          <cell r="AI231">
            <v>0</v>
          </cell>
        </row>
        <row r="232">
          <cell r="AF232">
            <v>0</v>
          </cell>
          <cell r="AG232">
            <v>0</v>
          </cell>
          <cell r="AH232">
            <v>0</v>
          </cell>
          <cell r="AI232">
            <v>0</v>
          </cell>
        </row>
        <row r="233">
          <cell r="AF233">
            <v>0</v>
          </cell>
          <cell r="AG233">
            <v>0</v>
          </cell>
          <cell r="AH233">
            <v>0</v>
          </cell>
          <cell r="AI233">
            <v>0</v>
          </cell>
        </row>
        <row r="234">
          <cell r="AF234">
            <v>0</v>
          </cell>
          <cell r="AG234">
            <v>0</v>
          </cell>
          <cell r="AH234">
            <v>0</v>
          </cell>
          <cell r="AI234">
            <v>0</v>
          </cell>
        </row>
        <row r="235">
          <cell r="AF235">
            <v>18</v>
          </cell>
          <cell r="AG235">
            <v>0</v>
          </cell>
          <cell r="AH235">
            <v>0</v>
          </cell>
          <cell r="AI235">
            <v>0</v>
          </cell>
        </row>
        <row r="236">
          <cell r="AF236">
            <v>0</v>
          </cell>
          <cell r="AG236">
            <v>0</v>
          </cell>
          <cell r="AH236">
            <v>0</v>
          </cell>
          <cell r="AI236">
            <v>0</v>
          </cell>
        </row>
        <row r="237">
          <cell r="AF237">
            <v>0</v>
          </cell>
          <cell r="AG237">
            <v>0</v>
          </cell>
          <cell r="AH237">
            <v>0</v>
          </cell>
          <cell r="AI237">
            <v>0</v>
          </cell>
        </row>
        <row r="238">
          <cell r="AF238">
            <v>0</v>
          </cell>
          <cell r="AG238">
            <v>0</v>
          </cell>
          <cell r="AH238">
            <v>0</v>
          </cell>
          <cell r="AI238">
            <v>0</v>
          </cell>
        </row>
        <row r="239">
          <cell r="AF239">
            <v>0</v>
          </cell>
          <cell r="AG239">
            <v>0</v>
          </cell>
          <cell r="AH239">
            <v>0</v>
          </cell>
          <cell r="AI239">
            <v>0</v>
          </cell>
        </row>
        <row r="240">
          <cell r="AF240">
            <v>0</v>
          </cell>
          <cell r="AG240">
            <v>0</v>
          </cell>
          <cell r="AH240">
            <v>0</v>
          </cell>
          <cell r="AI240">
            <v>0</v>
          </cell>
        </row>
        <row r="241">
          <cell r="AF241">
            <v>0</v>
          </cell>
          <cell r="AG241">
            <v>0</v>
          </cell>
          <cell r="AH241">
            <v>0</v>
          </cell>
          <cell r="AI241">
            <v>0</v>
          </cell>
        </row>
        <row r="242">
          <cell r="AF242">
            <v>0</v>
          </cell>
          <cell r="AG242">
            <v>0</v>
          </cell>
          <cell r="AH242">
            <v>0</v>
          </cell>
          <cell r="AI242">
            <v>0</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47">
          <cell r="AF247">
            <v>19</v>
          </cell>
          <cell r="AG247">
            <v>0</v>
          </cell>
          <cell r="AH247">
            <v>0</v>
          </cell>
          <cell r="AI247">
            <v>0</v>
          </cell>
        </row>
        <row r="248">
          <cell r="AF248">
            <v>0</v>
          </cell>
          <cell r="AG248">
            <v>0</v>
          </cell>
          <cell r="AH248">
            <v>0</v>
          </cell>
          <cell r="AI248">
            <v>0</v>
          </cell>
        </row>
        <row r="249">
          <cell r="AF249">
            <v>0</v>
          </cell>
          <cell r="AG249">
            <v>0</v>
          </cell>
          <cell r="AH249">
            <v>0</v>
          </cell>
          <cell r="AI249">
            <v>0</v>
          </cell>
        </row>
        <row r="250">
          <cell r="AF250">
            <v>0</v>
          </cell>
          <cell r="AG250">
            <v>0</v>
          </cell>
          <cell r="AH250">
            <v>0</v>
          </cell>
          <cell r="AI250">
            <v>0</v>
          </cell>
        </row>
        <row r="251">
          <cell r="AF251">
            <v>0</v>
          </cell>
          <cell r="AG251">
            <v>0</v>
          </cell>
          <cell r="AH251">
            <v>0</v>
          </cell>
          <cell r="AI251">
            <v>0</v>
          </cell>
        </row>
        <row r="252">
          <cell r="AF252">
            <v>0</v>
          </cell>
          <cell r="AG252">
            <v>0</v>
          </cell>
          <cell r="AH252">
            <v>0</v>
          </cell>
          <cell r="AI252">
            <v>0</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56">
          <cell r="AF256">
            <v>0</v>
          </cell>
          <cell r="AG256">
            <v>0</v>
          </cell>
          <cell r="AH256">
            <v>0</v>
          </cell>
          <cell r="AI256">
            <v>0</v>
          </cell>
        </row>
        <row r="257">
          <cell r="AF257">
            <v>0</v>
          </cell>
          <cell r="AG257">
            <v>0</v>
          </cell>
          <cell r="AH257">
            <v>0</v>
          </cell>
          <cell r="AI257">
            <v>0</v>
          </cell>
        </row>
        <row r="258">
          <cell r="AF258">
            <v>0</v>
          </cell>
          <cell r="AG258">
            <v>0</v>
          </cell>
          <cell r="AH258">
            <v>0</v>
          </cell>
          <cell r="AI258">
            <v>0</v>
          </cell>
        </row>
        <row r="259">
          <cell r="AF259">
            <v>20</v>
          </cell>
          <cell r="AG259">
            <v>0</v>
          </cell>
          <cell r="AH259">
            <v>0</v>
          </cell>
          <cell r="AI259">
            <v>0</v>
          </cell>
        </row>
        <row r="260">
          <cell r="AF260">
            <v>0</v>
          </cell>
          <cell r="AG260">
            <v>0</v>
          </cell>
          <cell r="AH260">
            <v>0</v>
          </cell>
          <cell r="AI260">
            <v>0</v>
          </cell>
        </row>
        <row r="261">
          <cell r="AF261">
            <v>0</v>
          </cell>
          <cell r="AG261">
            <v>0</v>
          </cell>
          <cell r="AH261">
            <v>0</v>
          </cell>
          <cell r="AI261">
            <v>0</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65">
          <cell r="AF265">
            <v>0</v>
          </cell>
          <cell r="AG265">
            <v>0</v>
          </cell>
          <cell r="AH265">
            <v>0</v>
          </cell>
          <cell r="AI265">
            <v>0</v>
          </cell>
        </row>
        <row r="266">
          <cell r="AF266">
            <v>0</v>
          </cell>
          <cell r="AG266">
            <v>0</v>
          </cell>
          <cell r="AH266">
            <v>0</v>
          </cell>
          <cell r="AI266">
            <v>0</v>
          </cell>
        </row>
        <row r="267">
          <cell r="AF267">
            <v>0</v>
          </cell>
          <cell r="AG267">
            <v>0</v>
          </cell>
          <cell r="AH267">
            <v>0</v>
          </cell>
          <cell r="AI267">
            <v>0</v>
          </cell>
        </row>
        <row r="268">
          <cell r="AF268">
            <v>0</v>
          </cell>
          <cell r="AG268">
            <v>0</v>
          </cell>
          <cell r="AH268">
            <v>0</v>
          </cell>
          <cell r="AI268">
            <v>0</v>
          </cell>
        </row>
        <row r="269">
          <cell r="AF269">
            <v>0</v>
          </cell>
          <cell r="AG269">
            <v>0</v>
          </cell>
          <cell r="AH269">
            <v>0</v>
          </cell>
          <cell r="AI269">
            <v>0</v>
          </cell>
        </row>
        <row r="270">
          <cell r="AF270">
            <v>0</v>
          </cell>
          <cell r="AG270">
            <v>0</v>
          </cell>
          <cell r="AH270">
            <v>0</v>
          </cell>
          <cell r="AI270">
            <v>0</v>
          </cell>
        </row>
        <row r="271">
          <cell r="AF271">
            <v>21</v>
          </cell>
          <cell r="AG271">
            <v>0</v>
          </cell>
          <cell r="AH271">
            <v>0</v>
          </cell>
          <cell r="AI271">
            <v>0</v>
          </cell>
        </row>
        <row r="272">
          <cell r="AF272">
            <v>0</v>
          </cell>
          <cell r="AG272">
            <v>0</v>
          </cell>
          <cell r="AH272">
            <v>0</v>
          </cell>
          <cell r="AI272">
            <v>0</v>
          </cell>
        </row>
        <row r="273">
          <cell r="AF273">
            <v>0</v>
          </cell>
          <cell r="AG273">
            <v>0</v>
          </cell>
          <cell r="AH273">
            <v>0</v>
          </cell>
          <cell r="AI273">
            <v>0</v>
          </cell>
        </row>
        <row r="274">
          <cell r="AF274">
            <v>0</v>
          </cell>
          <cell r="AG274">
            <v>0</v>
          </cell>
          <cell r="AH274">
            <v>0</v>
          </cell>
          <cell r="AI274">
            <v>0</v>
          </cell>
        </row>
        <row r="275">
          <cell r="AF275">
            <v>0</v>
          </cell>
          <cell r="AG275">
            <v>0</v>
          </cell>
          <cell r="AH275">
            <v>0</v>
          </cell>
          <cell r="AI275">
            <v>0</v>
          </cell>
        </row>
        <row r="276">
          <cell r="AF276">
            <v>0</v>
          </cell>
          <cell r="AG276">
            <v>0</v>
          </cell>
          <cell r="AH276">
            <v>0</v>
          </cell>
          <cell r="AI276">
            <v>0</v>
          </cell>
        </row>
        <row r="277">
          <cell r="AF277">
            <v>0</v>
          </cell>
          <cell r="AG277">
            <v>0</v>
          </cell>
          <cell r="AH277">
            <v>0</v>
          </cell>
          <cell r="AI277">
            <v>0</v>
          </cell>
        </row>
        <row r="278">
          <cell r="AF278">
            <v>0</v>
          </cell>
          <cell r="AG278">
            <v>0</v>
          </cell>
          <cell r="AH278">
            <v>0</v>
          </cell>
          <cell r="AI278">
            <v>0</v>
          </cell>
        </row>
        <row r="279">
          <cell r="AF279">
            <v>0</v>
          </cell>
          <cell r="AG279">
            <v>0</v>
          </cell>
          <cell r="AH279">
            <v>0</v>
          </cell>
          <cell r="AI279">
            <v>0</v>
          </cell>
        </row>
        <row r="280">
          <cell r="AF280">
            <v>0</v>
          </cell>
          <cell r="AG280">
            <v>0</v>
          </cell>
          <cell r="AH280">
            <v>0</v>
          </cell>
          <cell r="AI280">
            <v>0</v>
          </cell>
        </row>
        <row r="281">
          <cell r="AF281">
            <v>0</v>
          </cell>
          <cell r="AG281">
            <v>0</v>
          </cell>
          <cell r="AH281">
            <v>0</v>
          </cell>
          <cell r="AI281">
            <v>0</v>
          </cell>
        </row>
        <row r="282">
          <cell r="AF282">
            <v>0</v>
          </cell>
          <cell r="AG282">
            <v>0</v>
          </cell>
          <cell r="AH282">
            <v>0</v>
          </cell>
          <cell r="AI282">
            <v>0</v>
          </cell>
        </row>
        <row r="283">
          <cell r="AF283">
            <v>22</v>
          </cell>
          <cell r="AG283">
            <v>0</v>
          </cell>
          <cell r="AH283">
            <v>0</v>
          </cell>
          <cell r="AI283">
            <v>0</v>
          </cell>
        </row>
        <row r="284">
          <cell r="AF284">
            <v>0</v>
          </cell>
          <cell r="AG284">
            <v>0</v>
          </cell>
          <cell r="AH284">
            <v>0</v>
          </cell>
          <cell r="AI284">
            <v>0</v>
          </cell>
        </row>
        <row r="285">
          <cell r="AF285">
            <v>0</v>
          </cell>
          <cell r="AG285">
            <v>0</v>
          </cell>
          <cell r="AH285">
            <v>0</v>
          </cell>
          <cell r="AI285">
            <v>0</v>
          </cell>
        </row>
        <row r="286">
          <cell r="AF286">
            <v>0</v>
          </cell>
          <cell r="AG286">
            <v>0</v>
          </cell>
          <cell r="AH286">
            <v>0</v>
          </cell>
          <cell r="AI286">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0">
          <cell r="AF290">
            <v>0</v>
          </cell>
          <cell r="AG290">
            <v>0</v>
          </cell>
          <cell r="AH290">
            <v>0</v>
          </cell>
          <cell r="AI290">
            <v>0</v>
          </cell>
        </row>
        <row r="291">
          <cell r="AF291">
            <v>0</v>
          </cell>
          <cell r="AG291">
            <v>0</v>
          </cell>
          <cell r="AH291">
            <v>0</v>
          </cell>
          <cell r="AI291">
            <v>0</v>
          </cell>
        </row>
        <row r="292">
          <cell r="AF292">
            <v>0</v>
          </cell>
          <cell r="AG292">
            <v>0</v>
          </cell>
          <cell r="AH292">
            <v>0</v>
          </cell>
          <cell r="AI292">
            <v>0</v>
          </cell>
        </row>
        <row r="293">
          <cell r="AF293">
            <v>0</v>
          </cell>
          <cell r="AG293">
            <v>0</v>
          </cell>
          <cell r="AH293">
            <v>0</v>
          </cell>
          <cell r="AI293">
            <v>0</v>
          </cell>
        </row>
        <row r="294">
          <cell r="AF294">
            <v>0</v>
          </cell>
          <cell r="AG294">
            <v>0</v>
          </cell>
          <cell r="AH294">
            <v>0</v>
          </cell>
          <cell r="AI294">
            <v>0</v>
          </cell>
        </row>
        <row r="295">
          <cell r="AF295">
            <v>23</v>
          </cell>
          <cell r="AG295">
            <v>0</v>
          </cell>
          <cell r="AH295">
            <v>0</v>
          </cell>
          <cell r="AI295">
            <v>0</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299">
          <cell r="AF299">
            <v>0</v>
          </cell>
          <cell r="AG299">
            <v>0</v>
          </cell>
          <cell r="AH299">
            <v>0</v>
          </cell>
          <cell r="AI299">
            <v>0</v>
          </cell>
        </row>
        <row r="300">
          <cell r="AF300">
            <v>0</v>
          </cell>
          <cell r="AG300">
            <v>0</v>
          </cell>
          <cell r="AH300">
            <v>0</v>
          </cell>
          <cell r="AI300">
            <v>0</v>
          </cell>
        </row>
        <row r="301">
          <cell r="AF301">
            <v>0</v>
          </cell>
          <cell r="AG301">
            <v>0</v>
          </cell>
          <cell r="AH301">
            <v>0</v>
          </cell>
          <cell r="AI301">
            <v>0</v>
          </cell>
        </row>
        <row r="302">
          <cell r="AF302">
            <v>0</v>
          </cell>
          <cell r="AG302">
            <v>0</v>
          </cell>
          <cell r="AH302">
            <v>0</v>
          </cell>
          <cell r="AI302">
            <v>0</v>
          </cell>
        </row>
        <row r="303">
          <cell r="AF303">
            <v>0</v>
          </cell>
          <cell r="AG303">
            <v>0</v>
          </cell>
          <cell r="AH303">
            <v>0</v>
          </cell>
          <cell r="AI303">
            <v>0</v>
          </cell>
        </row>
        <row r="304">
          <cell r="AF304">
            <v>0</v>
          </cell>
          <cell r="AG304">
            <v>0</v>
          </cell>
          <cell r="AH304">
            <v>0</v>
          </cell>
          <cell r="AI304">
            <v>0</v>
          </cell>
        </row>
        <row r="305">
          <cell r="AF305">
            <v>0</v>
          </cell>
          <cell r="AG305">
            <v>0</v>
          </cell>
          <cell r="AH305">
            <v>0</v>
          </cell>
          <cell r="AI305">
            <v>0</v>
          </cell>
        </row>
        <row r="306">
          <cell r="AF306">
            <v>0</v>
          </cell>
          <cell r="AG306">
            <v>0</v>
          </cell>
          <cell r="AH306">
            <v>0</v>
          </cell>
          <cell r="AI306">
            <v>0</v>
          </cell>
        </row>
        <row r="307">
          <cell r="AF307">
            <v>24</v>
          </cell>
          <cell r="AG307">
            <v>0</v>
          </cell>
          <cell r="AH307">
            <v>0</v>
          </cell>
          <cell r="AI307">
            <v>0</v>
          </cell>
        </row>
        <row r="308">
          <cell r="AF308">
            <v>0</v>
          </cell>
          <cell r="AG308">
            <v>0</v>
          </cell>
          <cell r="AH308">
            <v>0</v>
          </cell>
          <cell r="AI308">
            <v>0</v>
          </cell>
        </row>
        <row r="309">
          <cell r="AF309">
            <v>0</v>
          </cell>
          <cell r="AG309">
            <v>0</v>
          </cell>
          <cell r="AH309">
            <v>0</v>
          </cell>
          <cell r="AI309">
            <v>0</v>
          </cell>
        </row>
        <row r="310">
          <cell r="AF310">
            <v>0</v>
          </cell>
          <cell r="AG310">
            <v>0</v>
          </cell>
          <cell r="AH310">
            <v>0</v>
          </cell>
          <cell r="AI310">
            <v>0</v>
          </cell>
        </row>
        <row r="311">
          <cell r="AF311">
            <v>0</v>
          </cell>
          <cell r="AG311">
            <v>0</v>
          </cell>
          <cell r="AH311">
            <v>0</v>
          </cell>
          <cell r="AI311">
            <v>0</v>
          </cell>
        </row>
        <row r="312">
          <cell r="AF312">
            <v>0</v>
          </cell>
          <cell r="AG312">
            <v>0</v>
          </cell>
          <cell r="AH312">
            <v>0</v>
          </cell>
          <cell r="AI312">
            <v>0</v>
          </cell>
        </row>
        <row r="313">
          <cell r="AF313">
            <v>0</v>
          </cell>
          <cell r="AG313">
            <v>0</v>
          </cell>
          <cell r="AH313">
            <v>0</v>
          </cell>
          <cell r="AI313">
            <v>0</v>
          </cell>
        </row>
        <row r="314">
          <cell r="AF314">
            <v>0</v>
          </cell>
          <cell r="AG314">
            <v>0</v>
          </cell>
          <cell r="AH314">
            <v>0</v>
          </cell>
          <cell r="AI314">
            <v>0</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18">
          <cell r="AF318">
            <v>0</v>
          </cell>
          <cell r="AG318">
            <v>0</v>
          </cell>
          <cell r="AH318">
            <v>0</v>
          </cell>
          <cell r="AI318">
            <v>0</v>
          </cell>
        </row>
        <row r="319">
          <cell r="AF319">
            <v>25</v>
          </cell>
          <cell r="AG319">
            <v>0</v>
          </cell>
          <cell r="AH319">
            <v>0</v>
          </cell>
          <cell r="AI319">
            <v>0</v>
          </cell>
        </row>
        <row r="320">
          <cell r="AF320">
            <v>0</v>
          </cell>
          <cell r="AG320">
            <v>0</v>
          </cell>
          <cell r="AH320">
            <v>0</v>
          </cell>
          <cell r="AI320">
            <v>0</v>
          </cell>
        </row>
        <row r="321">
          <cell r="AF321">
            <v>0</v>
          </cell>
          <cell r="AG321">
            <v>0</v>
          </cell>
          <cell r="AH321">
            <v>0</v>
          </cell>
          <cell r="AI321">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5">
          <cell r="AF325">
            <v>0</v>
          </cell>
          <cell r="AG325">
            <v>0</v>
          </cell>
          <cell r="AH325">
            <v>0</v>
          </cell>
          <cell r="AI325">
            <v>0</v>
          </cell>
        </row>
        <row r="326">
          <cell r="AF326">
            <v>0</v>
          </cell>
          <cell r="AG326">
            <v>0</v>
          </cell>
          <cell r="AH326">
            <v>0</v>
          </cell>
          <cell r="AI326">
            <v>0</v>
          </cell>
        </row>
        <row r="327">
          <cell r="AF327">
            <v>0</v>
          </cell>
          <cell r="AG327">
            <v>0</v>
          </cell>
          <cell r="AH327">
            <v>0</v>
          </cell>
          <cell r="AI327">
            <v>0</v>
          </cell>
        </row>
        <row r="328">
          <cell r="AF328">
            <v>0</v>
          </cell>
          <cell r="AG328">
            <v>0</v>
          </cell>
          <cell r="AH328">
            <v>0</v>
          </cell>
          <cell r="AI328">
            <v>0</v>
          </cell>
        </row>
        <row r="329">
          <cell r="AF329">
            <v>0</v>
          </cell>
          <cell r="AG329">
            <v>0</v>
          </cell>
          <cell r="AH329">
            <v>0</v>
          </cell>
          <cell r="AI329">
            <v>0</v>
          </cell>
        </row>
        <row r="330">
          <cell r="AF330">
            <v>0</v>
          </cell>
          <cell r="AG330">
            <v>0</v>
          </cell>
          <cell r="AH330">
            <v>0</v>
          </cell>
          <cell r="AI330">
            <v>0</v>
          </cell>
        </row>
        <row r="331">
          <cell r="AF331">
            <v>26</v>
          </cell>
          <cell r="AG331">
            <v>0</v>
          </cell>
          <cell r="AH331">
            <v>0</v>
          </cell>
          <cell r="AI331">
            <v>0</v>
          </cell>
        </row>
        <row r="332">
          <cell r="AF332">
            <v>0</v>
          </cell>
          <cell r="AG332">
            <v>0</v>
          </cell>
          <cell r="AH332">
            <v>0</v>
          </cell>
          <cell r="AI332">
            <v>0</v>
          </cell>
        </row>
        <row r="333">
          <cell r="AF333">
            <v>0</v>
          </cell>
          <cell r="AG333">
            <v>0</v>
          </cell>
          <cell r="AH333">
            <v>0</v>
          </cell>
          <cell r="AI333">
            <v>0</v>
          </cell>
        </row>
        <row r="334">
          <cell r="AF334">
            <v>0</v>
          </cell>
          <cell r="AG334">
            <v>0</v>
          </cell>
          <cell r="AH334">
            <v>0</v>
          </cell>
          <cell r="AI334">
            <v>0</v>
          </cell>
        </row>
        <row r="335">
          <cell r="AF335">
            <v>0</v>
          </cell>
          <cell r="AG335">
            <v>0</v>
          </cell>
          <cell r="AH335">
            <v>0</v>
          </cell>
          <cell r="AI335">
            <v>0</v>
          </cell>
        </row>
        <row r="336">
          <cell r="AF336">
            <v>0</v>
          </cell>
          <cell r="AG336">
            <v>0</v>
          </cell>
          <cell r="AH336">
            <v>0</v>
          </cell>
          <cell r="AI336">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0">
          <cell r="AF340">
            <v>0</v>
          </cell>
          <cell r="AG340">
            <v>0</v>
          </cell>
          <cell r="AH340">
            <v>0</v>
          </cell>
          <cell r="AI340">
            <v>0</v>
          </cell>
        </row>
        <row r="341">
          <cell r="AF341">
            <v>0</v>
          </cell>
          <cell r="AG341">
            <v>0</v>
          </cell>
          <cell r="AH341">
            <v>0</v>
          </cell>
          <cell r="AI341">
            <v>0</v>
          </cell>
        </row>
        <row r="342">
          <cell r="AF342">
            <v>0</v>
          </cell>
          <cell r="AG342">
            <v>0</v>
          </cell>
          <cell r="AH342">
            <v>0</v>
          </cell>
          <cell r="AI342">
            <v>0</v>
          </cell>
        </row>
        <row r="343">
          <cell r="AF343">
            <v>27</v>
          </cell>
          <cell r="AG343">
            <v>0</v>
          </cell>
          <cell r="AH343">
            <v>0</v>
          </cell>
          <cell r="AI343">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47">
          <cell r="AF347">
            <v>0</v>
          </cell>
          <cell r="AG347">
            <v>0</v>
          </cell>
          <cell r="AH347">
            <v>0</v>
          </cell>
          <cell r="AI347">
            <v>0</v>
          </cell>
        </row>
        <row r="348">
          <cell r="AF348">
            <v>0</v>
          </cell>
          <cell r="AG348">
            <v>0</v>
          </cell>
          <cell r="AH348">
            <v>0</v>
          </cell>
          <cell r="AI348">
            <v>0</v>
          </cell>
        </row>
        <row r="349">
          <cell r="AF349">
            <v>0</v>
          </cell>
          <cell r="AG349">
            <v>0</v>
          </cell>
          <cell r="AH349">
            <v>0</v>
          </cell>
          <cell r="AI349">
            <v>0</v>
          </cell>
        </row>
        <row r="350">
          <cell r="AF350">
            <v>0</v>
          </cell>
          <cell r="AG350">
            <v>0</v>
          </cell>
          <cell r="AH350">
            <v>0</v>
          </cell>
          <cell r="AI350">
            <v>0</v>
          </cell>
        </row>
        <row r="351">
          <cell r="AF351">
            <v>0</v>
          </cell>
          <cell r="AG351">
            <v>0</v>
          </cell>
          <cell r="AH351">
            <v>0</v>
          </cell>
          <cell r="AI351">
            <v>0</v>
          </cell>
        </row>
        <row r="352">
          <cell r="AF352">
            <v>0</v>
          </cell>
          <cell r="AG352">
            <v>0</v>
          </cell>
          <cell r="AH352">
            <v>0</v>
          </cell>
          <cell r="AI352">
            <v>0</v>
          </cell>
        </row>
        <row r="353">
          <cell r="AF353">
            <v>0</v>
          </cell>
          <cell r="AG353">
            <v>0</v>
          </cell>
          <cell r="AH353">
            <v>0</v>
          </cell>
          <cell r="AI353">
            <v>0</v>
          </cell>
        </row>
        <row r="354">
          <cell r="AF354">
            <v>0</v>
          </cell>
          <cell r="AG354">
            <v>0</v>
          </cell>
          <cell r="AH354">
            <v>0</v>
          </cell>
          <cell r="AI354">
            <v>0</v>
          </cell>
        </row>
        <row r="355">
          <cell r="AF355">
            <v>28</v>
          </cell>
          <cell r="AG355">
            <v>0</v>
          </cell>
          <cell r="AH355">
            <v>0</v>
          </cell>
          <cell r="AI355">
            <v>0</v>
          </cell>
        </row>
        <row r="356">
          <cell r="AF356">
            <v>0</v>
          </cell>
          <cell r="AG356">
            <v>0</v>
          </cell>
          <cell r="AH356">
            <v>0</v>
          </cell>
          <cell r="AI356">
            <v>0</v>
          </cell>
        </row>
        <row r="357">
          <cell r="AF357">
            <v>0</v>
          </cell>
          <cell r="AG357">
            <v>0</v>
          </cell>
          <cell r="AH357">
            <v>0</v>
          </cell>
          <cell r="AI357">
            <v>0</v>
          </cell>
        </row>
        <row r="358">
          <cell r="AF358">
            <v>0</v>
          </cell>
          <cell r="AG358">
            <v>0</v>
          </cell>
          <cell r="AH358">
            <v>0</v>
          </cell>
          <cell r="AI358">
            <v>0</v>
          </cell>
        </row>
        <row r="359">
          <cell r="AF359">
            <v>0</v>
          </cell>
          <cell r="AG359">
            <v>0</v>
          </cell>
          <cell r="AH359">
            <v>0</v>
          </cell>
          <cell r="AI359">
            <v>0</v>
          </cell>
        </row>
        <row r="360">
          <cell r="AF360">
            <v>0</v>
          </cell>
          <cell r="AG360">
            <v>0</v>
          </cell>
          <cell r="AH360">
            <v>0</v>
          </cell>
          <cell r="AI360">
            <v>0</v>
          </cell>
        </row>
        <row r="361">
          <cell r="AF361">
            <v>0</v>
          </cell>
          <cell r="AG361">
            <v>0</v>
          </cell>
          <cell r="AH361">
            <v>0</v>
          </cell>
          <cell r="AI361">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65">
          <cell r="AF365">
            <v>0</v>
          </cell>
          <cell r="AG365">
            <v>0</v>
          </cell>
          <cell r="AH365">
            <v>0</v>
          </cell>
          <cell r="AI365">
            <v>0</v>
          </cell>
        </row>
        <row r="366">
          <cell r="AF366">
            <v>0</v>
          </cell>
          <cell r="AG366">
            <v>0</v>
          </cell>
          <cell r="AH366">
            <v>0</v>
          </cell>
          <cell r="AI366">
            <v>0</v>
          </cell>
        </row>
        <row r="367">
          <cell r="AF367">
            <v>29</v>
          </cell>
          <cell r="AG367">
            <v>0</v>
          </cell>
          <cell r="AH367">
            <v>0</v>
          </cell>
          <cell r="AI367">
            <v>0</v>
          </cell>
        </row>
        <row r="368">
          <cell r="AF368">
            <v>0</v>
          </cell>
          <cell r="AG368">
            <v>0</v>
          </cell>
          <cell r="AH368">
            <v>0</v>
          </cell>
          <cell r="AI368">
            <v>0</v>
          </cell>
        </row>
        <row r="369">
          <cell r="AF369">
            <v>0</v>
          </cell>
          <cell r="AG369">
            <v>0</v>
          </cell>
          <cell r="AH369">
            <v>0</v>
          </cell>
          <cell r="AI369">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3">
          <cell r="AF373">
            <v>0</v>
          </cell>
          <cell r="AG373">
            <v>0</v>
          </cell>
          <cell r="AH373">
            <v>0</v>
          </cell>
          <cell r="AI373">
            <v>0</v>
          </cell>
        </row>
        <row r="374">
          <cell r="AF374">
            <v>0</v>
          </cell>
          <cell r="AG374">
            <v>0</v>
          </cell>
          <cell r="AH374">
            <v>0</v>
          </cell>
          <cell r="AI374">
            <v>0</v>
          </cell>
        </row>
        <row r="375">
          <cell r="AF375">
            <v>0</v>
          </cell>
          <cell r="AG375">
            <v>0</v>
          </cell>
          <cell r="AH375">
            <v>0</v>
          </cell>
          <cell r="AI375">
            <v>0</v>
          </cell>
        </row>
        <row r="376">
          <cell r="AF376">
            <v>0</v>
          </cell>
          <cell r="AG376">
            <v>0</v>
          </cell>
          <cell r="AH376">
            <v>0</v>
          </cell>
          <cell r="AI376">
            <v>0</v>
          </cell>
        </row>
        <row r="377">
          <cell r="AF377">
            <v>0</v>
          </cell>
          <cell r="AG377">
            <v>0</v>
          </cell>
          <cell r="AH377">
            <v>0</v>
          </cell>
          <cell r="AI377">
            <v>0</v>
          </cell>
        </row>
        <row r="378">
          <cell r="AF378">
            <v>0</v>
          </cell>
          <cell r="AG378">
            <v>0</v>
          </cell>
          <cell r="AH378">
            <v>0</v>
          </cell>
          <cell r="AI378">
            <v>0</v>
          </cell>
        </row>
        <row r="379">
          <cell r="AF379">
            <v>30</v>
          </cell>
          <cell r="AG379">
            <v>0</v>
          </cell>
          <cell r="AH379">
            <v>0</v>
          </cell>
          <cell r="AI379">
            <v>0</v>
          </cell>
        </row>
        <row r="380">
          <cell r="AF380">
            <v>0</v>
          </cell>
          <cell r="AG380">
            <v>0</v>
          </cell>
          <cell r="AH380">
            <v>0</v>
          </cell>
          <cell r="AI380">
            <v>0</v>
          </cell>
        </row>
        <row r="381">
          <cell r="AF381">
            <v>0</v>
          </cell>
          <cell r="AG381">
            <v>0</v>
          </cell>
          <cell r="AH381">
            <v>0</v>
          </cell>
          <cell r="AI381">
            <v>0</v>
          </cell>
        </row>
        <row r="382">
          <cell r="AF382">
            <v>0</v>
          </cell>
          <cell r="AG382">
            <v>0</v>
          </cell>
          <cell r="AH382">
            <v>0</v>
          </cell>
          <cell r="AI382">
            <v>0</v>
          </cell>
        </row>
        <row r="383">
          <cell r="AF383">
            <v>0</v>
          </cell>
          <cell r="AG383">
            <v>0</v>
          </cell>
          <cell r="AH383">
            <v>0</v>
          </cell>
          <cell r="AI383">
            <v>0</v>
          </cell>
        </row>
        <row r="384">
          <cell r="AF384">
            <v>0</v>
          </cell>
          <cell r="AG384">
            <v>0</v>
          </cell>
          <cell r="AH384">
            <v>0</v>
          </cell>
          <cell r="AI384">
            <v>0</v>
          </cell>
        </row>
        <row r="385">
          <cell r="AF385">
            <v>0</v>
          </cell>
          <cell r="AG385">
            <v>0</v>
          </cell>
          <cell r="AH385">
            <v>0</v>
          </cell>
          <cell r="AI385">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89">
          <cell r="AF389">
            <v>0</v>
          </cell>
          <cell r="AG389">
            <v>0</v>
          </cell>
          <cell r="AH389">
            <v>0</v>
          </cell>
          <cell r="AI389">
            <v>0</v>
          </cell>
        </row>
        <row r="390">
          <cell r="AF390">
            <v>0</v>
          </cell>
          <cell r="AG390">
            <v>0</v>
          </cell>
          <cell r="AH390">
            <v>0</v>
          </cell>
          <cell r="AI390">
            <v>0</v>
          </cell>
        </row>
        <row r="391">
          <cell r="AF391">
            <v>31</v>
          </cell>
          <cell r="AG391">
            <v>0</v>
          </cell>
          <cell r="AH391">
            <v>0</v>
          </cell>
          <cell r="AI391">
            <v>0</v>
          </cell>
        </row>
        <row r="392">
          <cell r="AF392">
            <v>0</v>
          </cell>
          <cell r="AG392">
            <v>0</v>
          </cell>
          <cell r="AH392">
            <v>0</v>
          </cell>
          <cell r="AI392">
            <v>0</v>
          </cell>
        </row>
        <row r="393">
          <cell r="AF393">
            <v>0</v>
          </cell>
          <cell r="AG393">
            <v>0</v>
          </cell>
          <cell r="AH393">
            <v>0</v>
          </cell>
          <cell r="AI393">
            <v>0</v>
          </cell>
        </row>
        <row r="394">
          <cell r="AF394">
            <v>0</v>
          </cell>
          <cell r="AG394">
            <v>0</v>
          </cell>
          <cell r="AH394">
            <v>0</v>
          </cell>
          <cell r="AI394">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398">
          <cell r="AF398">
            <v>0</v>
          </cell>
          <cell r="AG398">
            <v>0</v>
          </cell>
          <cell r="AH398">
            <v>0</v>
          </cell>
          <cell r="AI398">
            <v>0</v>
          </cell>
        </row>
        <row r="399">
          <cell r="AF399">
            <v>0</v>
          </cell>
          <cell r="AG399">
            <v>0</v>
          </cell>
          <cell r="AH399">
            <v>0</v>
          </cell>
          <cell r="AI399">
            <v>0</v>
          </cell>
        </row>
        <row r="400">
          <cell r="AF400">
            <v>0</v>
          </cell>
          <cell r="AG400">
            <v>0</v>
          </cell>
          <cell r="AH400">
            <v>0</v>
          </cell>
          <cell r="AI400">
            <v>0</v>
          </cell>
        </row>
        <row r="401">
          <cell r="AF401">
            <v>0</v>
          </cell>
          <cell r="AG401">
            <v>0</v>
          </cell>
          <cell r="AH401">
            <v>0</v>
          </cell>
          <cell r="AI401">
            <v>0</v>
          </cell>
        </row>
        <row r="402">
          <cell r="AF402">
            <v>0</v>
          </cell>
          <cell r="AG402">
            <v>0</v>
          </cell>
          <cell r="AH402">
            <v>0</v>
          </cell>
          <cell r="AI402">
            <v>0</v>
          </cell>
        </row>
        <row r="403">
          <cell r="AF403">
            <v>32</v>
          </cell>
          <cell r="AG403">
            <v>0</v>
          </cell>
          <cell r="AH403">
            <v>0</v>
          </cell>
          <cell r="AI403">
            <v>0</v>
          </cell>
        </row>
        <row r="404">
          <cell r="AF404">
            <v>0</v>
          </cell>
          <cell r="AG404">
            <v>0</v>
          </cell>
          <cell r="AH404">
            <v>0</v>
          </cell>
          <cell r="AI404">
            <v>0</v>
          </cell>
        </row>
        <row r="405">
          <cell r="AF405">
            <v>0</v>
          </cell>
          <cell r="AG405">
            <v>0</v>
          </cell>
          <cell r="AH405">
            <v>0</v>
          </cell>
          <cell r="AI405">
            <v>0</v>
          </cell>
        </row>
        <row r="406">
          <cell r="AF406">
            <v>0</v>
          </cell>
          <cell r="AG406">
            <v>0</v>
          </cell>
          <cell r="AH406">
            <v>0</v>
          </cell>
          <cell r="AI406">
            <v>0</v>
          </cell>
        </row>
        <row r="407">
          <cell r="AF407">
            <v>0</v>
          </cell>
          <cell r="AG407">
            <v>0</v>
          </cell>
          <cell r="AH407">
            <v>0</v>
          </cell>
          <cell r="AI407">
            <v>0</v>
          </cell>
        </row>
        <row r="408">
          <cell r="AF408">
            <v>0</v>
          </cell>
          <cell r="AG408">
            <v>0</v>
          </cell>
          <cell r="AH408">
            <v>0</v>
          </cell>
          <cell r="AI408">
            <v>0</v>
          </cell>
        </row>
        <row r="409">
          <cell r="AF409">
            <v>0</v>
          </cell>
          <cell r="AG409">
            <v>0</v>
          </cell>
          <cell r="AH409">
            <v>0</v>
          </cell>
          <cell r="AI409">
            <v>0</v>
          </cell>
        </row>
        <row r="410">
          <cell r="AF410">
            <v>0</v>
          </cell>
          <cell r="AG410">
            <v>0</v>
          </cell>
          <cell r="AH410">
            <v>0</v>
          </cell>
          <cell r="AI410">
            <v>0</v>
          </cell>
        </row>
        <row r="411">
          <cell r="AF411">
            <v>0</v>
          </cell>
          <cell r="AG411">
            <v>0</v>
          </cell>
          <cell r="AH411">
            <v>0</v>
          </cell>
          <cell r="AI411">
            <v>0</v>
          </cell>
        </row>
        <row r="412">
          <cell r="AF412">
            <v>0</v>
          </cell>
          <cell r="AG412">
            <v>0</v>
          </cell>
          <cell r="AH412">
            <v>0</v>
          </cell>
          <cell r="AI412">
            <v>0</v>
          </cell>
        </row>
        <row r="413">
          <cell r="AF413">
            <v>0</v>
          </cell>
          <cell r="AG413">
            <v>0</v>
          </cell>
          <cell r="AH413">
            <v>0</v>
          </cell>
          <cell r="AI413">
            <v>0</v>
          </cell>
        </row>
        <row r="414">
          <cell r="AF414">
            <v>0</v>
          </cell>
          <cell r="AG414">
            <v>0</v>
          </cell>
          <cell r="AH414">
            <v>0</v>
          </cell>
          <cell r="AI414">
            <v>0</v>
          </cell>
        </row>
        <row r="415">
          <cell r="AF415">
            <v>33</v>
          </cell>
          <cell r="AG415">
            <v>0</v>
          </cell>
          <cell r="AH415">
            <v>0</v>
          </cell>
          <cell r="AI415">
            <v>0</v>
          </cell>
        </row>
        <row r="416">
          <cell r="AF416">
            <v>0</v>
          </cell>
          <cell r="AG416">
            <v>0</v>
          </cell>
          <cell r="AH416">
            <v>0</v>
          </cell>
          <cell r="AI416">
            <v>0</v>
          </cell>
        </row>
        <row r="417">
          <cell r="AF417">
            <v>0</v>
          </cell>
          <cell r="AG417">
            <v>0</v>
          </cell>
          <cell r="AH417">
            <v>0</v>
          </cell>
          <cell r="AI417">
            <v>0</v>
          </cell>
        </row>
        <row r="418">
          <cell r="AF418">
            <v>0</v>
          </cell>
          <cell r="AG418">
            <v>0</v>
          </cell>
          <cell r="AH418">
            <v>0</v>
          </cell>
          <cell r="AI418">
            <v>0</v>
          </cell>
        </row>
        <row r="419">
          <cell r="AF419">
            <v>0</v>
          </cell>
          <cell r="AG419">
            <v>0</v>
          </cell>
          <cell r="AH419">
            <v>0</v>
          </cell>
          <cell r="AI419">
            <v>0</v>
          </cell>
        </row>
        <row r="420">
          <cell r="AF420">
            <v>0</v>
          </cell>
          <cell r="AG420">
            <v>0</v>
          </cell>
          <cell r="AH420">
            <v>0</v>
          </cell>
          <cell r="AI420">
            <v>0</v>
          </cell>
        </row>
        <row r="421">
          <cell r="AF421">
            <v>0</v>
          </cell>
          <cell r="AG421">
            <v>0</v>
          </cell>
          <cell r="AH421">
            <v>0</v>
          </cell>
          <cell r="AI421">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25">
          <cell r="AF425">
            <v>0</v>
          </cell>
          <cell r="AG425">
            <v>0</v>
          </cell>
          <cell r="AH425">
            <v>0</v>
          </cell>
          <cell r="AI425">
            <v>0</v>
          </cell>
        </row>
        <row r="426">
          <cell r="AF426">
            <v>0</v>
          </cell>
          <cell r="AG426">
            <v>0</v>
          </cell>
          <cell r="AH426">
            <v>0</v>
          </cell>
          <cell r="AI426">
            <v>0</v>
          </cell>
        </row>
        <row r="427">
          <cell r="AF427">
            <v>34</v>
          </cell>
          <cell r="AG427">
            <v>0</v>
          </cell>
          <cell r="AH427">
            <v>0</v>
          </cell>
          <cell r="AI427">
            <v>0</v>
          </cell>
        </row>
        <row r="428">
          <cell r="AF428">
            <v>0</v>
          </cell>
          <cell r="AG428">
            <v>0</v>
          </cell>
          <cell r="AH428">
            <v>0</v>
          </cell>
          <cell r="AI428">
            <v>0</v>
          </cell>
        </row>
        <row r="429">
          <cell r="AF429">
            <v>0</v>
          </cell>
          <cell r="AG429">
            <v>0</v>
          </cell>
          <cell r="AH429">
            <v>0</v>
          </cell>
          <cell r="AI429">
            <v>0</v>
          </cell>
        </row>
        <row r="430">
          <cell r="AF430">
            <v>0</v>
          </cell>
          <cell r="AG430">
            <v>0</v>
          </cell>
          <cell r="AH430">
            <v>0</v>
          </cell>
          <cell r="AI430">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34">
          <cell r="AF434">
            <v>0</v>
          </cell>
          <cell r="AG434">
            <v>0</v>
          </cell>
          <cell r="AH434">
            <v>0</v>
          </cell>
          <cell r="AI434">
            <v>0</v>
          </cell>
        </row>
        <row r="435">
          <cell r="AF435">
            <v>0</v>
          </cell>
          <cell r="AG435">
            <v>0</v>
          </cell>
          <cell r="AH435">
            <v>0</v>
          </cell>
          <cell r="AI435">
            <v>0</v>
          </cell>
        </row>
        <row r="436">
          <cell r="AF436">
            <v>0</v>
          </cell>
          <cell r="AG436">
            <v>0</v>
          </cell>
          <cell r="AH436">
            <v>0</v>
          </cell>
          <cell r="AI436">
            <v>0</v>
          </cell>
        </row>
        <row r="437">
          <cell r="AF437">
            <v>0</v>
          </cell>
          <cell r="AG437">
            <v>0</v>
          </cell>
          <cell r="AH437">
            <v>0</v>
          </cell>
          <cell r="AI437">
            <v>0</v>
          </cell>
        </row>
        <row r="438">
          <cell r="AF438">
            <v>0</v>
          </cell>
          <cell r="AG438">
            <v>0</v>
          </cell>
          <cell r="AH438">
            <v>0</v>
          </cell>
          <cell r="AI438">
            <v>0</v>
          </cell>
        </row>
        <row r="439">
          <cell r="AF439">
            <v>35</v>
          </cell>
          <cell r="AG439">
            <v>0</v>
          </cell>
          <cell r="AH439">
            <v>0</v>
          </cell>
          <cell r="AI439">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43">
          <cell r="AF443">
            <v>0</v>
          </cell>
          <cell r="AG443">
            <v>0</v>
          </cell>
          <cell r="AH443">
            <v>0</v>
          </cell>
          <cell r="AI443">
            <v>0</v>
          </cell>
        </row>
        <row r="444">
          <cell r="AF444">
            <v>0</v>
          </cell>
          <cell r="AG444">
            <v>0</v>
          </cell>
          <cell r="AH444">
            <v>0</v>
          </cell>
          <cell r="AI444">
            <v>0</v>
          </cell>
        </row>
        <row r="445">
          <cell r="AF445">
            <v>0</v>
          </cell>
          <cell r="AG445">
            <v>0</v>
          </cell>
          <cell r="AH445">
            <v>0</v>
          </cell>
          <cell r="AI445">
            <v>0</v>
          </cell>
        </row>
        <row r="446">
          <cell r="AF446">
            <v>0</v>
          </cell>
          <cell r="AG446">
            <v>0</v>
          </cell>
          <cell r="AH446">
            <v>0</v>
          </cell>
          <cell r="AI446">
            <v>0</v>
          </cell>
        </row>
        <row r="447">
          <cell r="AF447">
            <v>0</v>
          </cell>
          <cell r="AG447">
            <v>0</v>
          </cell>
          <cell r="AH447">
            <v>0</v>
          </cell>
          <cell r="AI447">
            <v>0</v>
          </cell>
        </row>
        <row r="448">
          <cell r="AF448">
            <v>0</v>
          </cell>
          <cell r="AG448">
            <v>0</v>
          </cell>
          <cell r="AH448">
            <v>0</v>
          </cell>
          <cell r="AI448">
            <v>0</v>
          </cell>
        </row>
        <row r="449">
          <cell r="AF449">
            <v>0</v>
          </cell>
          <cell r="AG449">
            <v>0</v>
          </cell>
          <cell r="AH449">
            <v>0</v>
          </cell>
          <cell r="AI449">
            <v>0</v>
          </cell>
        </row>
        <row r="450">
          <cell r="AF450">
            <v>0</v>
          </cell>
          <cell r="AG450">
            <v>0</v>
          </cell>
          <cell r="AH450">
            <v>0</v>
          </cell>
          <cell r="AI450">
            <v>0</v>
          </cell>
        </row>
        <row r="451">
          <cell r="AF451">
            <v>36</v>
          </cell>
          <cell r="AG451">
            <v>0</v>
          </cell>
          <cell r="AH451">
            <v>0</v>
          </cell>
          <cell r="AI451">
            <v>0</v>
          </cell>
        </row>
        <row r="452">
          <cell r="AF452">
            <v>0</v>
          </cell>
          <cell r="AG452">
            <v>0</v>
          </cell>
          <cell r="AH452">
            <v>0</v>
          </cell>
          <cell r="AI452">
            <v>0</v>
          </cell>
        </row>
        <row r="453">
          <cell r="AF453">
            <v>0</v>
          </cell>
          <cell r="AG453">
            <v>0</v>
          </cell>
          <cell r="AH453">
            <v>0</v>
          </cell>
          <cell r="AI453">
            <v>0</v>
          </cell>
        </row>
        <row r="454">
          <cell r="AF454">
            <v>0</v>
          </cell>
          <cell r="AG454">
            <v>0</v>
          </cell>
          <cell r="AH454">
            <v>0</v>
          </cell>
          <cell r="AI454">
            <v>0</v>
          </cell>
        </row>
        <row r="455">
          <cell r="AF455">
            <v>0</v>
          </cell>
          <cell r="AG455">
            <v>0</v>
          </cell>
          <cell r="AH455">
            <v>0</v>
          </cell>
          <cell r="AI455">
            <v>0</v>
          </cell>
        </row>
        <row r="456">
          <cell r="AF456">
            <v>0</v>
          </cell>
          <cell r="AG456">
            <v>0</v>
          </cell>
          <cell r="AH456">
            <v>0</v>
          </cell>
          <cell r="AI456">
            <v>0</v>
          </cell>
        </row>
        <row r="457">
          <cell r="AF457">
            <v>0</v>
          </cell>
          <cell r="AG457">
            <v>0</v>
          </cell>
          <cell r="AH457">
            <v>0</v>
          </cell>
          <cell r="AI457">
            <v>0</v>
          </cell>
        </row>
        <row r="458">
          <cell r="AF458">
            <v>0</v>
          </cell>
          <cell r="AG458">
            <v>0</v>
          </cell>
          <cell r="AH458">
            <v>0</v>
          </cell>
          <cell r="AI458">
            <v>0</v>
          </cell>
        </row>
        <row r="459">
          <cell r="AF459">
            <v>0</v>
          </cell>
          <cell r="AG459">
            <v>0</v>
          </cell>
          <cell r="AH459">
            <v>0</v>
          </cell>
          <cell r="AI459">
            <v>0</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3">
          <cell r="AF463">
            <v>37</v>
          </cell>
          <cell r="AG463">
            <v>0</v>
          </cell>
          <cell r="AH463">
            <v>0</v>
          </cell>
          <cell r="AI463">
            <v>0</v>
          </cell>
        </row>
        <row r="464">
          <cell r="AF464">
            <v>0</v>
          </cell>
          <cell r="AG464">
            <v>0</v>
          </cell>
          <cell r="AH464">
            <v>0</v>
          </cell>
          <cell r="AI464">
            <v>0</v>
          </cell>
        </row>
        <row r="465">
          <cell r="AF465">
            <v>0</v>
          </cell>
          <cell r="AG465">
            <v>0</v>
          </cell>
          <cell r="AH465">
            <v>0</v>
          </cell>
          <cell r="AI465">
            <v>0</v>
          </cell>
        </row>
        <row r="466">
          <cell r="AF466">
            <v>0</v>
          </cell>
          <cell r="AG466">
            <v>0</v>
          </cell>
          <cell r="AH466">
            <v>0</v>
          </cell>
          <cell r="AI466">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row r="470">
          <cell r="AF470">
            <v>0</v>
          </cell>
          <cell r="AG470">
            <v>0</v>
          </cell>
          <cell r="AH470">
            <v>0</v>
          </cell>
          <cell r="AI470">
            <v>0</v>
          </cell>
        </row>
        <row r="471">
          <cell r="AF471">
            <v>0</v>
          </cell>
          <cell r="AG471">
            <v>0</v>
          </cell>
          <cell r="AH471">
            <v>0</v>
          </cell>
          <cell r="AI471">
            <v>0</v>
          </cell>
        </row>
        <row r="472">
          <cell r="AF472">
            <v>0</v>
          </cell>
          <cell r="AG472">
            <v>0</v>
          </cell>
          <cell r="AH472">
            <v>0</v>
          </cell>
          <cell r="AI472">
            <v>0</v>
          </cell>
        </row>
        <row r="473">
          <cell r="AF473">
            <v>0</v>
          </cell>
          <cell r="AG473">
            <v>0</v>
          </cell>
          <cell r="AH473">
            <v>0</v>
          </cell>
          <cell r="AI473">
            <v>0</v>
          </cell>
        </row>
        <row r="474">
          <cell r="AF474">
            <v>0</v>
          </cell>
          <cell r="AG474">
            <v>0</v>
          </cell>
          <cell r="AH474">
            <v>0</v>
          </cell>
          <cell r="AI474">
            <v>0</v>
          </cell>
        </row>
        <row r="475">
          <cell r="AF475">
            <v>38</v>
          </cell>
          <cell r="AG475">
            <v>0</v>
          </cell>
          <cell r="AH475">
            <v>0</v>
          </cell>
          <cell r="AI475">
            <v>0</v>
          </cell>
        </row>
        <row r="476">
          <cell r="AF476">
            <v>0</v>
          </cell>
          <cell r="AG476">
            <v>0</v>
          </cell>
          <cell r="AH476">
            <v>0</v>
          </cell>
          <cell r="AI476">
            <v>0</v>
          </cell>
        </row>
        <row r="477">
          <cell r="AF477">
            <v>0</v>
          </cell>
          <cell r="AG477">
            <v>0</v>
          </cell>
          <cell r="AH477">
            <v>0</v>
          </cell>
          <cell r="AI477">
            <v>0</v>
          </cell>
        </row>
        <row r="478">
          <cell r="AF478">
            <v>0</v>
          </cell>
          <cell r="AG478">
            <v>0</v>
          </cell>
          <cell r="AH478">
            <v>0</v>
          </cell>
          <cell r="AI478">
            <v>0</v>
          </cell>
        </row>
        <row r="479">
          <cell r="AF479">
            <v>0</v>
          </cell>
          <cell r="AG479">
            <v>0</v>
          </cell>
          <cell r="AH479">
            <v>0</v>
          </cell>
          <cell r="AI479">
            <v>0</v>
          </cell>
        </row>
        <row r="480">
          <cell r="AF480">
            <v>0</v>
          </cell>
          <cell r="AG480">
            <v>0</v>
          </cell>
          <cell r="AH480">
            <v>0</v>
          </cell>
          <cell r="AI480">
            <v>0</v>
          </cell>
        </row>
        <row r="481">
          <cell r="AF481">
            <v>0</v>
          </cell>
          <cell r="AG481">
            <v>0</v>
          </cell>
          <cell r="AH481">
            <v>0</v>
          </cell>
          <cell r="AI481">
            <v>0</v>
          </cell>
        </row>
        <row r="482">
          <cell r="AF482">
            <v>0</v>
          </cell>
          <cell r="AG482">
            <v>0</v>
          </cell>
          <cell r="AH482">
            <v>0</v>
          </cell>
          <cell r="AI482">
            <v>0</v>
          </cell>
        </row>
        <row r="483">
          <cell r="AF483">
            <v>0</v>
          </cell>
          <cell r="AG483">
            <v>0</v>
          </cell>
          <cell r="AH483">
            <v>0</v>
          </cell>
          <cell r="AI483">
            <v>0</v>
          </cell>
        </row>
        <row r="484">
          <cell r="AF484">
            <v>0</v>
          </cell>
          <cell r="AG484">
            <v>0</v>
          </cell>
          <cell r="AH484">
            <v>0</v>
          </cell>
          <cell r="AI484">
            <v>0</v>
          </cell>
        </row>
        <row r="485">
          <cell r="AF485">
            <v>0</v>
          </cell>
          <cell r="AG485">
            <v>0</v>
          </cell>
          <cell r="AH485">
            <v>0</v>
          </cell>
          <cell r="AI485">
            <v>0</v>
          </cell>
        </row>
        <row r="486">
          <cell r="AF486">
            <v>0</v>
          </cell>
          <cell r="AG486">
            <v>0</v>
          </cell>
          <cell r="AH486">
            <v>0</v>
          </cell>
          <cell r="AI486">
            <v>0</v>
          </cell>
        </row>
        <row r="487">
          <cell r="AF487">
            <v>39</v>
          </cell>
          <cell r="AG487">
            <v>0</v>
          </cell>
          <cell r="AH487">
            <v>0</v>
          </cell>
          <cell r="AI487">
            <v>0</v>
          </cell>
        </row>
        <row r="488">
          <cell r="AF488">
            <v>0</v>
          </cell>
          <cell r="AG488">
            <v>0</v>
          </cell>
          <cell r="AH488">
            <v>0</v>
          </cell>
          <cell r="AI488">
            <v>0</v>
          </cell>
        </row>
        <row r="489">
          <cell r="AF489">
            <v>0</v>
          </cell>
          <cell r="AG489">
            <v>0</v>
          </cell>
          <cell r="AH489">
            <v>0</v>
          </cell>
          <cell r="AI489">
            <v>0</v>
          </cell>
        </row>
        <row r="490">
          <cell r="AF490">
            <v>0</v>
          </cell>
          <cell r="AG490">
            <v>0</v>
          </cell>
          <cell r="AH490">
            <v>0</v>
          </cell>
          <cell r="AI490">
            <v>0</v>
          </cell>
        </row>
        <row r="491">
          <cell r="AF491">
            <v>0</v>
          </cell>
          <cell r="AG491">
            <v>0</v>
          </cell>
          <cell r="AH491">
            <v>0</v>
          </cell>
          <cell r="AI491">
            <v>0</v>
          </cell>
        </row>
        <row r="492">
          <cell r="AF492">
            <v>0</v>
          </cell>
          <cell r="AG492">
            <v>0</v>
          </cell>
          <cell r="AH492">
            <v>0</v>
          </cell>
          <cell r="AI492">
            <v>0</v>
          </cell>
        </row>
        <row r="493">
          <cell r="AF493">
            <v>0</v>
          </cell>
          <cell r="AG493">
            <v>0</v>
          </cell>
          <cell r="AH493">
            <v>0</v>
          </cell>
          <cell r="AI493">
            <v>0</v>
          </cell>
        </row>
        <row r="494">
          <cell r="AF494">
            <v>0</v>
          </cell>
          <cell r="AG494">
            <v>0</v>
          </cell>
          <cell r="AH494">
            <v>0</v>
          </cell>
          <cell r="AI494">
            <v>0</v>
          </cell>
        </row>
        <row r="495">
          <cell r="AF495">
            <v>0</v>
          </cell>
          <cell r="AG495">
            <v>0</v>
          </cell>
          <cell r="AH495">
            <v>0</v>
          </cell>
          <cell r="AI495">
            <v>0</v>
          </cell>
        </row>
        <row r="496">
          <cell r="AF496">
            <v>0</v>
          </cell>
          <cell r="AG496">
            <v>0</v>
          </cell>
          <cell r="AH496">
            <v>0</v>
          </cell>
          <cell r="AI496">
            <v>0</v>
          </cell>
        </row>
        <row r="497">
          <cell r="AF497">
            <v>0</v>
          </cell>
          <cell r="AG497">
            <v>0</v>
          </cell>
          <cell r="AH497">
            <v>0</v>
          </cell>
          <cell r="AI497">
            <v>0</v>
          </cell>
        </row>
        <row r="498">
          <cell r="AF498">
            <v>0</v>
          </cell>
          <cell r="AG498">
            <v>0</v>
          </cell>
          <cell r="AH498">
            <v>0</v>
          </cell>
          <cell r="AI498">
            <v>0</v>
          </cell>
        </row>
        <row r="499">
          <cell r="AF499">
            <v>40</v>
          </cell>
          <cell r="AG499">
            <v>0</v>
          </cell>
          <cell r="AH499">
            <v>0</v>
          </cell>
          <cell r="AI499">
            <v>0</v>
          </cell>
        </row>
        <row r="500">
          <cell r="AF500">
            <v>0</v>
          </cell>
          <cell r="AG500">
            <v>0</v>
          </cell>
          <cell r="AH500">
            <v>0</v>
          </cell>
          <cell r="AI500">
            <v>0</v>
          </cell>
        </row>
        <row r="501">
          <cell r="AF501">
            <v>0</v>
          </cell>
          <cell r="AG501">
            <v>0</v>
          </cell>
          <cell r="AH501">
            <v>0</v>
          </cell>
          <cell r="AI501">
            <v>0</v>
          </cell>
        </row>
        <row r="502">
          <cell r="AF502">
            <v>0</v>
          </cell>
          <cell r="AG502">
            <v>0</v>
          </cell>
          <cell r="AH502">
            <v>0</v>
          </cell>
          <cell r="AI502">
            <v>0</v>
          </cell>
        </row>
        <row r="503">
          <cell r="AF503">
            <v>0</v>
          </cell>
          <cell r="AG503">
            <v>0</v>
          </cell>
          <cell r="AH503">
            <v>0</v>
          </cell>
          <cell r="AI503">
            <v>0</v>
          </cell>
        </row>
        <row r="504">
          <cell r="AF504">
            <v>0</v>
          </cell>
          <cell r="AG504">
            <v>0</v>
          </cell>
          <cell r="AH504">
            <v>0</v>
          </cell>
          <cell r="AI504">
            <v>0</v>
          </cell>
        </row>
        <row r="505">
          <cell r="AF505">
            <v>0</v>
          </cell>
          <cell r="AG505">
            <v>0</v>
          </cell>
          <cell r="AH505">
            <v>0</v>
          </cell>
          <cell r="AI505">
            <v>0</v>
          </cell>
        </row>
        <row r="506">
          <cell r="AF506">
            <v>0</v>
          </cell>
          <cell r="AG506">
            <v>0</v>
          </cell>
          <cell r="AH506">
            <v>0</v>
          </cell>
          <cell r="AI506">
            <v>0</v>
          </cell>
        </row>
        <row r="507">
          <cell r="AF507">
            <v>0</v>
          </cell>
          <cell r="AG507">
            <v>0</v>
          </cell>
          <cell r="AH507">
            <v>0</v>
          </cell>
          <cell r="AI507">
            <v>0</v>
          </cell>
        </row>
        <row r="508">
          <cell r="AF508">
            <v>0</v>
          </cell>
          <cell r="AG508">
            <v>0</v>
          </cell>
          <cell r="AH508">
            <v>0</v>
          </cell>
          <cell r="AI508">
            <v>0</v>
          </cell>
        </row>
        <row r="509">
          <cell r="AF509">
            <v>0</v>
          </cell>
          <cell r="AG509">
            <v>0</v>
          </cell>
          <cell r="AH509">
            <v>0</v>
          </cell>
          <cell r="AI509">
            <v>0</v>
          </cell>
        </row>
        <row r="510">
          <cell r="AF510">
            <v>0</v>
          </cell>
          <cell r="AG510">
            <v>0</v>
          </cell>
          <cell r="AH510">
            <v>0</v>
          </cell>
          <cell r="AI510">
            <v>0</v>
          </cell>
        </row>
        <row r="511">
          <cell r="AF511">
            <v>41</v>
          </cell>
          <cell r="AG511">
            <v>0</v>
          </cell>
          <cell r="AH511">
            <v>0</v>
          </cell>
          <cell r="AI511">
            <v>0</v>
          </cell>
        </row>
        <row r="512">
          <cell r="AF512">
            <v>0</v>
          </cell>
          <cell r="AG512">
            <v>0</v>
          </cell>
          <cell r="AH512">
            <v>0</v>
          </cell>
          <cell r="AI512">
            <v>0</v>
          </cell>
        </row>
        <row r="513">
          <cell r="AF513">
            <v>0</v>
          </cell>
          <cell r="AG513">
            <v>0</v>
          </cell>
          <cell r="AH513">
            <v>0</v>
          </cell>
          <cell r="AI513">
            <v>0</v>
          </cell>
        </row>
        <row r="514">
          <cell r="AF514">
            <v>0</v>
          </cell>
          <cell r="AG514">
            <v>0</v>
          </cell>
          <cell r="AH514">
            <v>0</v>
          </cell>
          <cell r="AI514">
            <v>0</v>
          </cell>
        </row>
        <row r="515">
          <cell r="AF515">
            <v>0</v>
          </cell>
          <cell r="AG515">
            <v>0</v>
          </cell>
          <cell r="AH515">
            <v>0</v>
          </cell>
          <cell r="AI515">
            <v>0</v>
          </cell>
        </row>
        <row r="516">
          <cell r="AF516">
            <v>0</v>
          </cell>
          <cell r="AG516">
            <v>0</v>
          </cell>
          <cell r="AH516">
            <v>0</v>
          </cell>
          <cell r="AI516">
            <v>0</v>
          </cell>
        </row>
        <row r="517">
          <cell r="AF517">
            <v>0</v>
          </cell>
          <cell r="AG517">
            <v>0</v>
          </cell>
          <cell r="AH517">
            <v>0</v>
          </cell>
          <cell r="AI517">
            <v>0</v>
          </cell>
        </row>
        <row r="518">
          <cell r="AF518">
            <v>0</v>
          </cell>
          <cell r="AG518">
            <v>0</v>
          </cell>
          <cell r="AH518">
            <v>0</v>
          </cell>
          <cell r="AI518">
            <v>0</v>
          </cell>
        </row>
        <row r="519">
          <cell r="AF519">
            <v>0</v>
          </cell>
          <cell r="AG519">
            <v>0</v>
          </cell>
          <cell r="AH519">
            <v>0</v>
          </cell>
          <cell r="AI519">
            <v>0</v>
          </cell>
        </row>
        <row r="520">
          <cell r="AF520">
            <v>0</v>
          </cell>
          <cell r="AG520">
            <v>0</v>
          </cell>
          <cell r="AH520">
            <v>0</v>
          </cell>
          <cell r="AI520">
            <v>0</v>
          </cell>
        </row>
        <row r="521">
          <cell r="AF521">
            <v>0</v>
          </cell>
          <cell r="AG521">
            <v>0</v>
          </cell>
          <cell r="AH521">
            <v>0</v>
          </cell>
          <cell r="AI521">
            <v>0</v>
          </cell>
        </row>
        <row r="522">
          <cell r="AF522">
            <v>0</v>
          </cell>
          <cell r="AG522">
            <v>0</v>
          </cell>
          <cell r="AH522">
            <v>0</v>
          </cell>
          <cell r="AI522">
            <v>0</v>
          </cell>
        </row>
        <row r="523">
          <cell r="AF523">
            <v>42</v>
          </cell>
          <cell r="AG523">
            <v>0</v>
          </cell>
          <cell r="AH523">
            <v>0</v>
          </cell>
          <cell r="AI523">
            <v>0</v>
          </cell>
        </row>
        <row r="524">
          <cell r="AF524">
            <v>0</v>
          </cell>
          <cell r="AG524">
            <v>0</v>
          </cell>
          <cell r="AH524">
            <v>0</v>
          </cell>
          <cell r="AI524">
            <v>0</v>
          </cell>
        </row>
        <row r="525">
          <cell r="AF525">
            <v>0</v>
          </cell>
          <cell r="AG525">
            <v>0</v>
          </cell>
          <cell r="AH525">
            <v>0</v>
          </cell>
          <cell r="AI525">
            <v>0</v>
          </cell>
        </row>
        <row r="526">
          <cell r="AF526">
            <v>0</v>
          </cell>
          <cell r="AG526">
            <v>0</v>
          </cell>
          <cell r="AH526">
            <v>0</v>
          </cell>
          <cell r="AI526">
            <v>0</v>
          </cell>
        </row>
        <row r="527">
          <cell r="AF527">
            <v>0</v>
          </cell>
          <cell r="AG527">
            <v>0</v>
          </cell>
          <cell r="AH527">
            <v>0</v>
          </cell>
          <cell r="AI527">
            <v>0</v>
          </cell>
        </row>
        <row r="528">
          <cell r="AF528">
            <v>0</v>
          </cell>
          <cell r="AG528">
            <v>0</v>
          </cell>
          <cell r="AH528">
            <v>0</v>
          </cell>
          <cell r="AI528">
            <v>0</v>
          </cell>
        </row>
        <row r="529">
          <cell r="AF529">
            <v>0</v>
          </cell>
          <cell r="AG529">
            <v>0</v>
          </cell>
          <cell r="AH529">
            <v>0</v>
          </cell>
          <cell r="AI529">
            <v>0</v>
          </cell>
        </row>
        <row r="530">
          <cell r="AF530">
            <v>0</v>
          </cell>
          <cell r="AG530">
            <v>0</v>
          </cell>
          <cell r="AH530">
            <v>0</v>
          </cell>
          <cell r="AI530">
            <v>0</v>
          </cell>
        </row>
        <row r="531">
          <cell r="AF531">
            <v>0</v>
          </cell>
          <cell r="AG531">
            <v>0</v>
          </cell>
          <cell r="AH531">
            <v>0</v>
          </cell>
          <cell r="AI531">
            <v>0</v>
          </cell>
        </row>
        <row r="532">
          <cell r="AF532">
            <v>0</v>
          </cell>
          <cell r="AG532">
            <v>0</v>
          </cell>
          <cell r="AH532">
            <v>0</v>
          </cell>
          <cell r="AI532">
            <v>0</v>
          </cell>
        </row>
        <row r="533">
          <cell r="AF533">
            <v>0</v>
          </cell>
          <cell r="AG533">
            <v>0</v>
          </cell>
          <cell r="AH533">
            <v>0</v>
          </cell>
          <cell r="AI533">
            <v>0</v>
          </cell>
        </row>
        <row r="534">
          <cell r="AF534">
            <v>0</v>
          </cell>
          <cell r="AG534">
            <v>0</v>
          </cell>
          <cell r="AH534">
            <v>0</v>
          </cell>
          <cell r="AI534">
            <v>0</v>
          </cell>
        </row>
        <row r="535">
          <cell r="AF535">
            <v>43</v>
          </cell>
          <cell r="AG535">
            <v>0</v>
          </cell>
          <cell r="AH535">
            <v>0</v>
          </cell>
          <cell r="AI535">
            <v>0</v>
          </cell>
        </row>
        <row r="536">
          <cell r="AF536">
            <v>0</v>
          </cell>
          <cell r="AG536">
            <v>0</v>
          </cell>
          <cell r="AH536">
            <v>0</v>
          </cell>
          <cell r="AI536">
            <v>0</v>
          </cell>
        </row>
        <row r="537">
          <cell r="AF537">
            <v>0</v>
          </cell>
          <cell r="AG537">
            <v>0</v>
          </cell>
          <cell r="AH537">
            <v>0</v>
          </cell>
          <cell r="AI537">
            <v>0</v>
          </cell>
        </row>
        <row r="538">
          <cell r="AF538">
            <v>0</v>
          </cell>
          <cell r="AG538">
            <v>0</v>
          </cell>
          <cell r="AH538">
            <v>0</v>
          </cell>
          <cell r="AI538">
            <v>0</v>
          </cell>
        </row>
        <row r="539">
          <cell r="AF539">
            <v>0</v>
          </cell>
          <cell r="AG539">
            <v>0</v>
          </cell>
          <cell r="AH539">
            <v>0</v>
          </cell>
          <cell r="AI539">
            <v>0</v>
          </cell>
        </row>
        <row r="540">
          <cell r="AF540">
            <v>0</v>
          </cell>
          <cell r="AG540">
            <v>0</v>
          </cell>
          <cell r="AH540">
            <v>0</v>
          </cell>
          <cell r="AI540">
            <v>0</v>
          </cell>
        </row>
        <row r="541">
          <cell r="AF541">
            <v>0</v>
          </cell>
          <cell r="AG541">
            <v>0</v>
          </cell>
          <cell r="AH541">
            <v>0</v>
          </cell>
          <cell r="AI541">
            <v>0</v>
          </cell>
        </row>
        <row r="542">
          <cell r="AF542">
            <v>0</v>
          </cell>
          <cell r="AG542">
            <v>0</v>
          </cell>
          <cell r="AH542">
            <v>0</v>
          </cell>
          <cell r="AI542">
            <v>0</v>
          </cell>
        </row>
        <row r="543">
          <cell r="AF543">
            <v>0</v>
          </cell>
          <cell r="AG543">
            <v>0</v>
          </cell>
          <cell r="AH543">
            <v>0</v>
          </cell>
          <cell r="AI543">
            <v>0</v>
          </cell>
        </row>
        <row r="544">
          <cell r="AF544">
            <v>0</v>
          </cell>
          <cell r="AG544">
            <v>0</v>
          </cell>
          <cell r="AH544">
            <v>0</v>
          </cell>
          <cell r="AI544">
            <v>0</v>
          </cell>
        </row>
        <row r="545">
          <cell r="AF545">
            <v>0</v>
          </cell>
          <cell r="AG545">
            <v>0</v>
          </cell>
          <cell r="AH545">
            <v>0</v>
          </cell>
          <cell r="AI545">
            <v>0</v>
          </cell>
        </row>
        <row r="546">
          <cell r="AF546">
            <v>0</v>
          </cell>
          <cell r="AG546">
            <v>0</v>
          </cell>
          <cell r="AH546">
            <v>0</v>
          </cell>
          <cell r="AI546">
            <v>0</v>
          </cell>
        </row>
        <row r="547">
          <cell r="AF547">
            <v>44</v>
          </cell>
          <cell r="AG547">
            <v>0</v>
          </cell>
          <cell r="AH547">
            <v>0</v>
          </cell>
          <cell r="AI547">
            <v>0</v>
          </cell>
        </row>
        <row r="548">
          <cell r="AF548">
            <v>0</v>
          </cell>
          <cell r="AG548">
            <v>0</v>
          </cell>
          <cell r="AH548">
            <v>0</v>
          </cell>
          <cell r="AI548">
            <v>0</v>
          </cell>
        </row>
        <row r="549">
          <cell r="AF549">
            <v>0</v>
          </cell>
          <cell r="AG549">
            <v>0</v>
          </cell>
          <cell r="AH549">
            <v>0</v>
          </cell>
          <cell r="AI549">
            <v>0</v>
          </cell>
        </row>
        <row r="550">
          <cell r="AF550">
            <v>0</v>
          </cell>
          <cell r="AG550">
            <v>0</v>
          </cell>
          <cell r="AH550">
            <v>0</v>
          </cell>
          <cell r="AI550">
            <v>0</v>
          </cell>
        </row>
        <row r="551">
          <cell r="AF551">
            <v>0</v>
          </cell>
          <cell r="AG551">
            <v>0</v>
          </cell>
          <cell r="AH551">
            <v>0</v>
          </cell>
          <cell r="AI551">
            <v>0</v>
          </cell>
        </row>
        <row r="552">
          <cell r="AF552">
            <v>0</v>
          </cell>
          <cell r="AG552">
            <v>0</v>
          </cell>
          <cell r="AH552">
            <v>0</v>
          </cell>
          <cell r="AI552">
            <v>0</v>
          </cell>
        </row>
        <row r="553">
          <cell r="AF553">
            <v>0</v>
          </cell>
          <cell r="AG553">
            <v>0</v>
          </cell>
          <cell r="AH553">
            <v>0</v>
          </cell>
          <cell r="AI553">
            <v>0</v>
          </cell>
        </row>
        <row r="554">
          <cell r="AF554">
            <v>0</v>
          </cell>
          <cell r="AG554">
            <v>0</v>
          </cell>
          <cell r="AH554">
            <v>0</v>
          </cell>
          <cell r="AI554">
            <v>0</v>
          </cell>
        </row>
        <row r="555">
          <cell r="AF555">
            <v>0</v>
          </cell>
          <cell r="AG555">
            <v>0</v>
          </cell>
          <cell r="AH555">
            <v>0</v>
          </cell>
          <cell r="AI555">
            <v>0</v>
          </cell>
        </row>
        <row r="556">
          <cell r="AF556">
            <v>0</v>
          </cell>
          <cell r="AG556">
            <v>0</v>
          </cell>
          <cell r="AH556">
            <v>0</v>
          </cell>
          <cell r="AI556">
            <v>0</v>
          </cell>
        </row>
        <row r="557">
          <cell r="AF557">
            <v>0</v>
          </cell>
          <cell r="AG557">
            <v>0</v>
          </cell>
          <cell r="AH557">
            <v>0</v>
          </cell>
          <cell r="AI557">
            <v>0</v>
          </cell>
        </row>
        <row r="558">
          <cell r="AF558">
            <v>0</v>
          </cell>
          <cell r="AG558">
            <v>0</v>
          </cell>
          <cell r="AH558">
            <v>0</v>
          </cell>
          <cell r="AI558">
            <v>0</v>
          </cell>
        </row>
        <row r="559">
          <cell r="AF559">
            <v>45</v>
          </cell>
          <cell r="AG559">
            <v>0</v>
          </cell>
          <cell r="AH559">
            <v>0</v>
          </cell>
          <cell r="AI559">
            <v>0</v>
          </cell>
        </row>
        <row r="560">
          <cell r="AF560">
            <v>0</v>
          </cell>
          <cell r="AG560">
            <v>0</v>
          </cell>
          <cell r="AH560">
            <v>0</v>
          </cell>
          <cell r="AI560">
            <v>0</v>
          </cell>
        </row>
        <row r="561">
          <cell r="AF561">
            <v>0</v>
          </cell>
          <cell r="AG561">
            <v>0</v>
          </cell>
          <cell r="AH561">
            <v>0</v>
          </cell>
          <cell r="AI561">
            <v>0</v>
          </cell>
        </row>
        <row r="562">
          <cell r="AF562">
            <v>0</v>
          </cell>
          <cell r="AG562">
            <v>0</v>
          </cell>
          <cell r="AH562">
            <v>0</v>
          </cell>
          <cell r="AI562">
            <v>0</v>
          </cell>
        </row>
        <row r="563">
          <cell r="AF563">
            <v>0</v>
          </cell>
          <cell r="AG563">
            <v>0</v>
          </cell>
          <cell r="AH563">
            <v>0</v>
          </cell>
          <cell r="AI563">
            <v>0</v>
          </cell>
        </row>
        <row r="564">
          <cell r="AF564">
            <v>0</v>
          </cell>
          <cell r="AG564">
            <v>0</v>
          </cell>
          <cell r="AH564">
            <v>0</v>
          </cell>
          <cell r="AI564">
            <v>0</v>
          </cell>
        </row>
        <row r="565">
          <cell r="AF565">
            <v>0</v>
          </cell>
          <cell r="AG565">
            <v>0</v>
          </cell>
          <cell r="AH565">
            <v>0</v>
          </cell>
          <cell r="AI565">
            <v>0</v>
          </cell>
        </row>
        <row r="566">
          <cell r="AF566">
            <v>0</v>
          </cell>
          <cell r="AG566">
            <v>0</v>
          </cell>
          <cell r="AH566">
            <v>0</v>
          </cell>
          <cell r="AI566">
            <v>0</v>
          </cell>
        </row>
        <row r="567">
          <cell r="AF567">
            <v>0</v>
          </cell>
          <cell r="AG567">
            <v>0</v>
          </cell>
          <cell r="AH567">
            <v>0</v>
          </cell>
          <cell r="AI567">
            <v>0</v>
          </cell>
        </row>
        <row r="568">
          <cell r="AF568">
            <v>0</v>
          </cell>
          <cell r="AG568">
            <v>0</v>
          </cell>
          <cell r="AH568">
            <v>0</v>
          </cell>
          <cell r="AI568">
            <v>0</v>
          </cell>
        </row>
        <row r="569">
          <cell r="AF569">
            <v>0</v>
          </cell>
          <cell r="AG569">
            <v>0</v>
          </cell>
          <cell r="AH569">
            <v>0</v>
          </cell>
          <cell r="AI569">
            <v>0</v>
          </cell>
        </row>
        <row r="570">
          <cell r="AF570">
            <v>0</v>
          </cell>
          <cell r="AG570">
            <v>0</v>
          </cell>
          <cell r="AH570">
            <v>0</v>
          </cell>
          <cell r="AI570">
            <v>0</v>
          </cell>
        </row>
        <row r="571">
          <cell r="AF571">
            <v>46</v>
          </cell>
          <cell r="AG571">
            <v>0</v>
          </cell>
          <cell r="AH571">
            <v>0</v>
          </cell>
          <cell r="AI571">
            <v>0</v>
          </cell>
        </row>
        <row r="572">
          <cell r="AF572">
            <v>0</v>
          </cell>
          <cell r="AG572">
            <v>0</v>
          </cell>
          <cell r="AH572">
            <v>0</v>
          </cell>
          <cell r="AI572">
            <v>0</v>
          </cell>
        </row>
        <row r="573">
          <cell r="AF573">
            <v>0</v>
          </cell>
          <cell r="AG573">
            <v>0</v>
          </cell>
          <cell r="AH573">
            <v>0</v>
          </cell>
          <cell r="AI573">
            <v>0</v>
          </cell>
        </row>
        <row r="574">
          <cell r="AF574">
            <v>0</v>
          </cell>
          <cell r="AG574">
            <v>0</v>
          </cell>
          <cell r="AH574">
            <v>0</v>
          </cell>
          <cell r="AI574">
            <v>0</v>
          </cell>
        </row>
        <row r="575">
          <cell r="AF575">
            <v>0</v>
          </cell>
          <cell r="AG575">
            <v>0</v>
          </cell>
          <cell r="AH575">
            <v>0</v>
          </cell>
          <cell r="AI575">
            <v>0</v>
          </cell>
        </row>
        <row r="576">
          <cell r="AF576">
            <v>0</v>
          </cell>
          <cell r="AG576">
            <v>0</v>
          </cell>
          <cell r="AH576">
            <v>0</v>
          </cell>
          <cell r="AI576">
            <v>0</v>
          </cell>
        </row>
        <row r="577">
          <cell r="AF577">
            <v>0</v>
          </cell>
          <cell r="AG577">
            <v>0</v>
          </cell>
          <cell r="AH577">
            <v>0</v>
          </cell>
          <cell r="AI577">
            <v>0</v>
          </cell>
        </row>
        <row r="578">
          <cell r="AF578">
            <v>0</v>
          </cell>
          <cell r="AG578">
            <v>0</v>
          </cell>
          <cell r="AH578">
            <v>0</v>
          </cell>
          <cell r="AI578">
            <v>0</v>
          </cell>
        </row>
        <row r="579">
          <cell r="AF579">
            <v>0</v>
          </cell>
          <cell r="AG579">
            <v>0</v>
          </cell>
          <cell r="AH579">
            <v>0</v>
          </cell>
          <cell r="AI579">
            <v>0</v>
          </cell>
        </row>
        <row r="580">
          <cell r="AF580">
            <v>0</v>
          </cell>
          <cell r="AG580">
            <v>0</v>
          </cell>
          <cell r="AH580">
            <v>0</v>
          </cell>
          <cell r="AI580">
            <v>0</v>
          </cell>
        </row>
        <row r="581">
          <cell r="AF581">
            <v>0</v>
          </cell>
          <cell r="AG581">
            <v>0</v>
          </cell>
          <cell r="AH581">
            <v>0</v>
          </cell>
          <cell r="AI581">
            <v>0</v>
          </cell>
        </row>
        <row r="582">
          <cell r="AF582">
            <v>0</v>
          </cell>
          <cell r="AG582">
            <v>0</v>
          </cell>
          <cell r="AH582">
            <v>0</v>
          </cell>
          <cell r="AI582">
            <v>0</v>
          </cell>
        </row>
        <row r="583">
          <cell r="AF583">
            <v>47</v>
          </cell>
          <cell r="AG583">
            <v>0</v>
          </cell>
          <cell r="AH583">
            <v>0</v>
          </cell>
          <cell r="AI583">
            <v>0</v>
          </cell>
        </row>
        <row r="584">
          <cell r="AF584">
            <v>0</v>
          </cell>
          <cell r="AG584">
            <v>0</v>
          </cell>
          <cell r="AH584">
            <v>0</v>
          </cell>
          <cell r="AI584">
            <v>0</v>
          </cell>
        </row>
        <row r="585">
          <cell r="AF585">
            <v>0</v>
          </cell>
          <cell r="AG585">
            <v>0</v>
          </cell>
          <cell r="AH585">
            <v>0</v>
          </cell>
          <cell r="AI585">
            <v>0</v>
          </cell>
        </row>
        <row r="586">
          <cell r="AF586">
            <v>0</v>
          </cell>
          <cell r="AG586">
            <v>0</v>
          </cell>
          <cell r="AH586">
            <v>0</v>
          </cell>
          <cell r="AI586">
            <v>0</v>
          </cell>
        </row>
        <row r="587">
          <cell r="AF587">
            <v>0</v>
          </cell>
          <cell r="AG587">
            <v>0</v>
          </cell>
          <cell r="AH587">
            <v>0</v>
          </cell>
          <cell r="AI587">
            <v>0</v>
          </cell>
        </row>
        <row r="588">
          <cell r="AF588">
            <v>0</v>
          </cell>
          <cell r="AG588">
            <v>0</v>
          </cell>
          <cell r="AH588">
            <v>0</v>
          </cell>
          <cell r="AI588">
            <v>0</v>
          </cell>
        </row>
        <row r="589">
          <cell r="AF589">
            <v>0</v>
          </cell>
          <cell r="AG589">
            <v>0</v>
          </cell>
          <cell r="AH589">
            <v>0</v>
          </cell>
          <cell r="AI589">
            <v>0</v>
          </cell>
        </row>
        <row r="590">
          <cell r="AF590">
            <v>0</v>
          </cell>
          <cell r="AG590">
            <v>0</v>
          </cell>
          <cell r="AH590">
            <v>0</v>
          </cell>
          <cell r="AI590">
            <v>0</v>
          </cell>
        </row>
        <row r="591">
          <cell r="AF591">
            <v>0</v>
          </cell>
          <cell r="AG591">
            <v>0</v>
          </cell>
          <cell r="AH591">
            <v>0</v>
          </cell>
          <cell r="AI591">
            <v>0</v>
          </cell>
        </row>
        <row r="592">
          <cell r="AF592">
            <v>0</v>
          </cell>
          <cell r="AG592">
            <v>0</v>
          </cell>
          <cell r="AH592">
            <v>0</v>
          </cell>
          <cell r="AI592">
            <v>0</v>
          </cell>
        </row>
        <row r="593">
          <cell r="AF593">
            <v>0</v>
          </cell>
          <cell r="AG593">
            <v>0</v>
          </cell>
          <cell r="AH593">
            <v>0</v>
          </cell>
          <cell r="AI593">
            <v>0</v>
          </cell>
        </row>
        <row r="594">
          <cell r="AF594">
            <v>0</v>
          </cell>
          <cell r="AG594">
            <v>0</v>
          </cell>
          <cell r="AH594">
            <v>0</v>
          </cell>
          <cell r="AI594">
            <v>0</v>
          </cell>
        </row>
        <row r="595">
          <cell r="AF595">
            <v>48</v>
          </cell>
          <cell r="AG595">
            <v>0</v>
          </cell>
          <cell r="AH595">
            <v>0</v>
          </cell>
          <cell r="AI595">
            <v>0</v>
          </cell>
        </row>
        <row r="596">
          <cell r="AF596">
            <v>0</v>
          </cell>
          <cell r="AG596">
            <v>0</v>
          </cell>
          <cell r="AH596">
            <v>0</v>
          </cell>
          <cell r="AI596">
            <v>0</v>
          </cell>
        </row>
        <row r="597">
          <cell r="AF597">
            <v>0</v>
          </cell>
          <cell r="AG597">
            <v>0</v>
          </cell>
          <cell r="AH597">
            <v>0</v>
          </cell>
          <cell r="AI597">
            <v>0</v>
          </cell>
        </row>
        <row r="598">
          <cell r="AF598">
            <v>0</v>
          </cell>
          <cell r="AG598">
            <v>0</v>
          </cell>
          <cell r="AH598">
            <v>0</v>
          </cell>
          <cell r="AI598">
            <v>0</v>
          </cell>
        </row>
        <row r="599">
          <cell r="AF599">
            <v>0</v>
          </cell>
          <cell r="AG599">
            <v>0</v>
          </cell>
          <cell r="AH599">
            <v>0</v>
          </cell>
          <cell r="AI599">
            <v>0</v>
          </cell>
        </row>
        <row r="600">
          <cell r="AF600">
            <v>0</v>
          </cell>
          <cell r="AG600">
            <v>0</v>
          </cell>
          <cell r="AH600">
            <v>0</v>
          </cell>
          <cell r="AI600">
            <v>0</v>
          </cell>
        </row>
        <row r="601">
          <cell r="AF601">
            <v>0</v>
          </cell>
          <cell r="AG601">
            <v>0</v>
          </cell>
          <cell r="AH601">
            <v>0</v>
          </cell>
          <cell r="AI601">
            <v>0</v>
          </cell>
        </row>
        <row r="602">
          <cell r="AF602">
            <v>0</v>
          </cell>
          <cell r="AG602">
            <v>0</v>
          </cell>
          <cell r="AH602">
            <v>0</v>
          </cell>
          <cell r="AI602">
            <v>0</v>
          </cell>
        </row>
        <row r="603">
          <cell r="AF603">
            <v>0</v>
          </cell>
          <cell r="AG603">
            <v>0</v>
          </cell>
          <cell r="AH603">
            <v>0</v>
          </cell>
          <cell r="AI603">
            <v>0</v>
          </cell>
        </row>
        <row r="604">
          <cell r="AF604">
            <v>0</v>
          </cell>
          <cell r="AG604">
            <v>0</v>
          </cell>
          <cell r="AH604">
            <v>0</v>
          </cell>
          <cell r="AI604">
            <v>0</v>
          </cell>
        </row>
        <row r="605">
          <cell r="AF605">
            <v>0</v>
          </cell>
          <cell r="AG605">
            <v>0</v>
          </cell>
          <cell r="AH605">
            <v>0</v>
          </cell>
          <cell r="AI605">
            <v>0</v>
          </cell>
        </row>
        <row r="606">
          <cell r="AF606">
            <v>0</v>
          </cell>
          <cell r="AG606">
            <v>0</v>
          </cell>
          <cell r="AH606">
            <v>0</v>
          </cell>
          <cell r="AI606">
            <v>0</v>
          </cell>
        </row>
        <row r="607">
          <cell r="AF607">
            <v>49</v>
          </cell>
          <cell r="AG607">
            <v>0</v>
          </cell>
          <cell r="AH607">
            <v>0</v>
          </cell>
          <cell r="AI607">
            <v>0</v>
          </cell>
        </row>
        <row r="608">
          <cell r="AF608">
            <v>0</v>
          </cell>
          <cell r="AG608">
            <v>0</v>
          </cell>
          <cell r="AH608">
            <v>0</v>
          </cell>
          <cell r="AI608">
            <v>0</v>
          </cell>
        </row>
        <row r="609">
          <cell r="AF609">
            <v>0</v>
          </cell>
          <cell r="AG609">
            <v>0</v>
          </cell>
          <cell r="AH609">
            <v>0</v>
          </cell>
          <cell r="AI609">
            <v>0</v>
          </cell>
        </row>
        <row r="610">
          <cell r="AF610">
            <v>0</v>
          </cell>
          <cell r="AG610">
            <v>0</v>
          </cell>
          <cell r="AH610">
            <v>0</v>
          </cell>
          <cell r="AI610">
            <v>0</v>
          </cell>
        </row>
        <row r="611">
          <cell r="AF611">
            <v>0</v>
          </cell>
          <cell r="AG611">
            <v>0</v>
          </cell>
          <cell r="AH611">
            <v>0</v>
          </cell>
          <cell r="AI611">
            <v>0</v>
          </cell>
        </row>
        <row r="612">
          <cell r="AF612">
            <v>0</v>
          </cell>
          <cell r="AG612">
            <v>0</v>
          </cell>
          <cell r="AH612">
            <v>0</v>
          </cell>
          <cell r="AI612">
            <v>0</v>
          </cell>
        </row>
        <row r="613">
          <cell r="AF613">
            <v>0</v>
          </cell>
          <cell r="AG613">
            <v>0</v>
          </cell>
          <cell r="AH613">
            <v>0</v>
          </cell>
          <cell r="AI613">
            <v>0</v>
          </cell>
        </row>
        <row r="614">
          <cell r="AF614">
            <v>0</v>
          </cell>
          <cell r="AG614">
            <v>0</v>
          </cell>
          <cell r="AH614">
            <v>0</v>
          </cell>
          <cell r="AI614">
            <v>0</v>
          </cell>
        </row>
        <row r="615">
          <cell r="AF615">
            <v>0</v>
          </cell>
          <cell r="AG615">
            <v>0</v>
          </cell>
          <cell r="AH615">
            <v>0</v>
          </cell>
          <cell r="AI615">
            <v>0</v>
          </cell>
        </row>
        <row r="616">
          <cell r="AF616">
            <v>0</v>
          </cell>
          <cell r="AG616">
            <v>0</v>
          </cell>
          <cell r="AH616">
            <v>0</v>
          </cell>
          <cell r="AI616">
            <v>0</v>
          </cell>
        </row>
        <row r="617">
          <cell r="AF617">
            <v>0</v>
          </cell>
          <cell r="AG617">
            <v>0</v>
          </cell>
          <cell r="AH617">
            <v>0</v>
          </cell>
          <cell r="AI617">
            <v>0</v>
          </cell>
        </row>
        <row r="618">
          <cell r="AF618">
            <v>0</v>
          </cell>
          <cell r="AG618">
            <v>0</v>
          </cell>
          <cell r="AH618">
            <v>0</v>
          </cell>
          <cell r="AI618">
            <v>0</v>
          </cell>
        </row>
        <row r="619">
          <cell r="AF619">
            <v>50</v>
          </cell>
          <cell r="AG619">
            <v>0</v>
          </cell>
          <cell r="AH619">
            <v>0</v>
          </cell>
          <cell r="AI619">
            <v>0</v>
          </cell>
        </row>
        <row r="620">
          <cell r="AF620">
            <v>0</v>
          </cell>
          <cell r="AG620">
            <v>0</v>
          </cell>
          <cell r="AH620">
            <v>0</v>
          </cell>
          <cell r="AI620">
            <v>0</v>
          </cell>
        </row>
        <row r="621">
          <cell r="AF621">
            <v>0</v>
          </cell>
          <cell r="AG621">
            <v>0</v>
          </cell>
          <cell r="AH621">
            <v>0</v>
          </cell>
          <cell r="AI621">
            <v>0</v>
          </cell>
        </row>
        <row r="622">
          <cell r="AF622">
            <v>0</v>
          </cell>
          <cell r="AG622">
            <v>0</v>
          </cell>
          <cell r="AH622">
            <v>0</v>
          </cell>
          <cell r="AI622">
            <v>0</v>
          </cell>
        </row>
        <row r="623">
          <cell r="AF623">
            <v>0</v>
          </cell>
          <cell r="AG623">
            <v>0</v>
          </cell>
          <cell r="AH623">
            <v>0</v>
          </cell>
          <cell r="AI623">
            <v>0</v>
          </cell>
        </row>
        <row r="624">
          <cell r="AF624">
            <v>0</v>
          </cell>
          <cell r="AG624">
            <v>0</v>
          </cell>
          <cell r="AH624">
            <v>0</v>
          </cell>
          <cell r="AI624">
            <v>0</v>
          </cell>
        </row>
        <row r="625">
          <cell r="AF625">
            <v>0</v>
          </cell>
          <cell r="AG625">
            <v>0</v>
          </cell>
          <cell r="AH625">
            <v>0</v>
          </cell>
          <cell r="AI625">
            <v>0</v>
          </cell>
        </row>
        <row r="626">
          <cell r="AF626">
            <v>0</v>
          </cell>
          <cell r="AG626">
            <v>0</v>
          </cell>
          <cell r="AH626">
            <v>0</v>
          </cell>
          <cell r="AI626">
            <v>0</v>
          </cell>
        </row>
        <row r="627">
          <cell r="AF627">
            <v>0</v>
          </cell>
          <cell r="AG627">
            <v>0</v>
          </cell>
          <cell r="AH627">
            <v>0</v>
          </cell>
          <cell r="AI627">
            <v>0</v>
          </cell>
        </row>
        <row r="628">
          <cell r="AF628">
            <v>0</v>
          </cell>
          <cell r="AG628">
            <v>0</v>
          </cell>
          <cell r="AH628">
            <v>0</v>
          </cell>
          <cell r="AI628">
            <v>0</v>
          </cell>
        </row>
        <row r="629">
          <cell r="AF629">
            <v>0</v>
          </cell>
          <cell r="AG629">
            <v>0</v>
          </cell>
          <cell r="AH629">
            <v>0</v>
          </cell>
          <cell r="AI629">
            <v>0</v>
          </cell>
        </row>
        <row r="630">
          <cell r="AF630">
            <v>0</v>
          </cell>
          <cell r="AG630">
            <v>0</v>
          </cell>
          <cell r="AH630">
            <v>0</v>
          </cell>
          <cell r="AI630">
            <v>0</v>
          </cell>
        </row>
        <row r="631">
          <cell r="AF631">
            <v>51</v>
          </cell>
          <cell r="AG631">
            <v>0</v>
          </cell>
          <cell r="AH631">
            <v>0</v>
          </cell>
          <cell r="AI631">
            <v>0</v>
          </cell>
        </row>
        <row r="632">
          <cell r="AF632">
            <v>0</v>
          </cell>
          <cell r="AG632">
            <v>0</v>
          </cell>
          <cell r="AH632">
            <v>0</v>
          </cell>
          <cell r="AI632">
            <v>0</v>
          </cell>
        </row>
        <row r="633">
          <cell r="AF633">
            <v>0</v>
          </cell>
          <cell r="AG633">
            <v>0</v>
          </cell>
          <cell r="AH633">
            <v>0</v>
          </cell>
          <cell r="AI633">
            <v>0</v>
          </cell>
        </row>
        <row r="634">
          <cell r="AF634">
            <v>0</v>
          </cell>
          <cell r="AG634">
            <v>0</v>
          </cell>
          <cell r="AH634">
            <v>0</v>
          </cell>
          <cell r="AI634">
            <v>0</v>
          </cell>
        </row>
        <row r="635">
          <cell r="AF635">
            <v>0</v>
          </cell>
          <cell r="AG635">
            <v>0</v>
          </cell>
          <cell r="AH635">
            <v>0</v>
          </cell>
          <cell r="AI635">
            <v>0</v>
          </cell>
        </row>
        <row r="636">
          <cell r="AF636">
            <v>0</v>
          </cell>
          <cell r="AG636">
            <v>0</v>
          </cell>
          <cell r="AH636">
            <v>0</v>
          </cell>
          <cell r="AI636">
            <v>0</v>
          </cell>
        </row>
        <row r="637">
          <cell r="AF637">
            <v>0</v>
          </cell>
          <cell r="AG637">
            <v>0</v>
          </cell>
          <cell r="AH637">
            <v>0</v>
          </cell>
          <cell r="AI637">
            <v>0</v>
          </cell>
        </row>
        <row r="638">
          <cell r="AF638">
            <v>0</v>
          </cell>
          <cell r="AG638">
            <v>0</v>
          </cell>
          <cell r="AH638">
            <v>0</v>
          </cell>
          <cell r="AI638">
            <v>0</v>
          </cell>
        </row>
        <row r="639">
          <cell r="AF639">
            <v>0</v>
          </cell>
          <cell r="AG639">
            <v>0</v>
          </cell>
          <cell r="AH639">
            <v>0</v>
          </cell>
          <cell r="AI639">
            <v>0</v>
          </cell>
        </row>
        <row r="640">
          <cell r="AF640">
            <v>0</v>
          </cell>
          <cell r="AG640">
            <v>0</v>
          </cell>
          <cell r="AH640">
            <v>0</v>
          </cell>
          <cell r="AI640">
            <v>0</v>
          </cell>
        </row>
        <row r="641">
          <cell r="AF641">
            <v>0</v>
          </cell>
          <cell r="AG641">
            <v>0</v>
          </cell>
          <cell r="AH641">
            <v>0</v>
          </cell>
          <cell r="AI641">
            <v>0</v>
          </cell>
        </row>
        <row r="642">
          <cell r="AF642">
            <v>0</v>
          </cell>
          <cell r="AG642">
            <v>0</v>
          </cell>
          <cell r="AH642">
            <v>0</v>
          </cell>
          <cell r="AI642">
            <v>0</v>
          </cell>
        </row>
        <row r="643">
          <cell r="AF643">
            <v>52</v>
          </cell>
          <cell r="AG643">
            <v>0</v>
          </cell>
          <cell r="AH643">
            <v>0</v>
          </cell>
          <cell r="AI643">
            <v>0</v>
          </cell>
        </row>
        <row r="644">
          <cell r="AF644">
            <v>0</v>
          </cell>
          <cell r="AG644">
            <v>0</v>
          </cell>
          <cell r="AH644">
            <v>0</v>
          </cell>
          <cell r="AI644">
            <v>0</v>
          </cell>
        </row>
        <row r="645">
          <cell r="AF645">
            <v>0</v>
          </cell>
          <cell r="AG645">
            <v>0</v>
          </cell>
          <cell r="AH645">
            <v>0</v>
          </cell>
          <cell r="AI645">
            <v>0</v>
          </cell>
        </row>
        <row r="646">
          <cell r="AF646">
            <v>0</v>
          </cell>
          <cell r="AG646">
            <v>0</v>
          </cell>
          <cell r="AH646">
            <v>0</v>
          </cell>
          <cell r="AI646">
            <v>0</v>
          </cell>
        </row>
        <row r="647">
          <cell r="AF647">
            <v>0</v>
          </cell>
          <cell r="AG647">
            <v>0</v>
          </cell>
          <cell r="AH647">
            <v>0</v>
          </cell>
          <cell r="AI647">
            <v>0</v>
          </cell>
        </row>
        <row r="648">
          <cell r="AF648">
            <v>0</v>
          </cell>
          <cell r="AG648">
            <v>0</v>
          </cell>
          <cell r="AH648">
            <v>0</v>
          </cell>
          <cell r="AI648">
            <v>0</v>
          </cell>
        </row>
        <row r="649">
          <cell r="AF649">
            <v>0</v>
          </cell>
          <cell r="AG649">
            <v>0</v>
          </cell>
          <cell r="AH649">
            <v>0</v>
          </cell>
          <cell r="AI649">
            <v>0</v>
          </cell>
        </row>
        <row r="650">
          <cell r="AF650">
            <v>0</v>
          </cell>
          <cell r="AG650">
            <v>0</v>
          </cell>
          <cell r="AH650">
            <v>0</v>
          </cell>
          <cell r="AI650">
            <v>0</v>
          </cell>
        </row>
        <row r="651">
          <cell r="AF651">
            <v>0</v>
          </cell>
          <cell r="AG651">
            <v>0</v>
          </cell>
          <cell r="AH651">
            <v>0</v>
          </cell>
          <cell r="AI651">
            <v>0</v>
          </cell>
        </row>
        <row r="652">
          <cell r="AF652">
            <v>0</v>
          </cell>
          <cell r="AG652">
            <v>0</v>
          </cell>
          <cell r="AH652">
            <v>0</v>
          </cell>
          <cell r="AI652">
            <v>0</v>
          </cell>
        </row>
        <row r="653">
          <cell r="AF653">
            <v>0</v>
          </cell>
          <cell r="AG653">
            <v>0</v>
          </cell>
          <cell r="AH653">
            <v>0</v>
          </cell>
          <cell r="AI653">
            <v>0</v>
          </cell>
        </row>
        <row r="654">
          <cell r="AF654">
            <v>0</v>
          </cell>
          <cell r="AG654">
            <v>0</v>
          </cell>
          <cell r="AH654">
            <v>0</v>
          </cell>
          <cell r="AI654">
            <v>0</v>
          </cell>
        </row>
        <row r="655">
          <cell r="AF655">
            <v>53</v>
          </cell>
          <cell r="AG655">
            <v>0</v>
          </cell>
          <cell r="AH655">
            <v>0</v>
          </cell>
          <cell r="AI655">
            <v>0</v>
          </cell>
        </row>
        <row r="656">
          <cell r="AF656">
            <v>0</v>
          </cell>
          <cell r="AG656">
            <v>0</v>
          </cell>
          <cell r="AH656">
            <v>0</v>
          </cell>
          <cell r="AI656">
            <v>0</v>
          </cell>
        </row>
        <row r="657">
          <cell r="AF657">
            <v>0</v>
          </cell>
          <cell r="AG657">
            <v>0</v>
          </cell>
          <cell r="AH657">
            <v>0</v>
          </cell>
          <cell r="AI657">
            <v>0</v>
          </cell>
        </row>
        <row r="658">
          <cell r="AF658">
            <v>0</v>
          </cell>
          <cell r="AG658">
            <v>0</v>
          </cell>
          <cell r="AH658">
            <v>0</v>
          </cell>
          <cell r="AI658">
            <v>0</v>
          </cell>
        </row>
        <row r="659">
          <cell r="AF659">
            <v>0</v>
          </cell>
          <cell r="AG659">
            <v>0</v>
          </cell>
          <cell r="AH659">
            <v>0</v>
          </cell>
          <cell r="AI659">
            <v>0</v>
          </cell>
        </row>
        <row r="660">
          <cell r="AF660">
            <v>0</v>
          </cell>
          <cell r="AG660">
            <v>0</v>
          </cell>
          <cell r="AH660">
            <v>0</v>
          </cell>
          <cell r="AI660">
            <v>0</v>
          </cell>
        </row>
        <row r="661">
          <cell r="AF661">
            <v>0</v>
          </cell>
          <cell r="AG661">
            <v>0</v>
          </cell>
          <cell r="AH661">
            <v>0</v>
          </cell>
          <cell r="AI661">
            <v>0</v>
          </cell>
        </row>
        <row r="662">
          <cell r="AF662">
            <v>0</v>
          </cell>
          <cell r="AG662">
            <v>0</v>
          </cell>
          <cell r="AH662">
            <v>0</v>
          </cell>
          <cell r="AI662">
            <v>0</v>
          </cell>
        </row>
        <row r="663">
          <cell r="AF663">
            <v>0</v>
          </cell>
          <cell r="AG663">
            <v>0</v>
          </cell>
          <cell r="AH663">
            <v>0</v>
          </cell>
          <cell r="AI663">
            <v>0</v>
          </cell>
        </row>
        <row r="664">
          <cell r="AF664">
            <v>0</v>
          </cell>
          <cell r="AG664">
            <v>0</v>
          </cell>
          <cell r="AH664">
            <v>0</v>
          </cell>
          <cell r="AI664">
            <v>0</v>
          </cell>
        </row>
        <row r="665">
          <cell r="AF665">
            <v>0</v>
          </cell>
          <cell r="AG665">
            <v>0</v>
          </cell>
          <cell r="AH665">
            <v>0</v>
          </cell>
          <cell r="AI665">
            <v>0</v>
          </cell>
        </row>
        <row r="666">
          <cell r="AF666">
            <v>0</v>
          </cell>
          <cell r="AG666">
            <v>0</v>
          </cell>
          <cell r="AH666">
            <v>0</v>
          </cell>
          <cell r="AI666">
            <v>0</v>
          </cell>
        </row>
        <row r="667">
          <cell r="AF667">
            <v>54</v>
          </cell>
          <cell r="AG667">
            <v>0</v>
          </cell>
          <cell r="AH667">
            <v>0</v>
          </cell>
          <cell r="AI667">
            <v>0</v>
          </cell>
        </row>
        <row r="668">
          <cell r="AF668">
            <v>0</v>
          </cell>
          <cell r="AG668">
            <v>0</v>
          </cell>
          <cell r="AH668">
            <v>0</v>
          </cell>
          <cell r="AI668">
            <v>0</v>
          </cell>
        </row>
        <row r="669">
          <cell r="AF669">
            <v>0</v>
          </cell>
          <cell r="AG669">
            <v>0</v>
          </cell>
          <cell r="AH669">
            <v>0</v>
          </cell>
          <cell r="AI669">
            <v>0</v>
          </cell>
        </row>
        <row r="670">
          <cell r="AF670">
            <v>0</v>
          </cell>
          <cell r="AG670">
            <v>0</v>
          </cell>
          <cell r="AH670">
            <v>0</v>
          </cell>
          <cell r="AI670">
            <v>0</v>
          </cell>
        </row>
        <row r="671">
          <cell r="AF671">
            <v>0</v>
          </cell>
          <cell r="AG671">
            <v>0</v>
          </cell>
          <cell r="AH671">
            <v>0</v>
          </cell>
          <cell r="AI671">
            <v>0</v>
          </cell>
        </row>
        <row r="672">
          <cell r="AF672">
            <v>0</v>
          </cell>
          <cell r="AG672">
            <v>0</v>
          </cell>
          <cell r="AH672">
            <v>0</v>
          </cell>
          <cell r="AI672">
            <v>0</v>
          </cell>
        </row>
        <row r="673">
          <cell r="AF673">
            <v>0</v>
          </cell>
          <cell r="AG673">
            <v>0</v>
          </cell>
          <cell r="AH673">
            <v>0</v>
          </cell>
          <cell r="AI673">
            <v>0</v>
          </cell>
        </row>
        <row r="674">
          <cell r="AF674">
            <v>0</v>
          </cell>
          <cell r="AG674">
            <v>0</v>
          </cell>
          <cell r="AH674">
            <v>0</v>
          </cell>
          <cell r="AI674">
            <v>0</v>
          </cell>
        </row>
        <row r="675">
          <cell r="AF675">
            <v>0</v>
          </cell>
          <cell r="AG675">
            <v>0</v>
          </cell>
          <cell r="AH675">
            <v>0</v>
          </cell>
          <cell r="AI675">
            <v>0</v>
          </cell>
        </row>
        <row r="676">
          <cell r="AF676">
            <v>0</v>
          </cell>
          <cell r="AG676">
            <v>0</v>
          </cell>
          <cell r="AH676">
            <v>0</v>
          </cell>
          <cell r="AI676">
            <v>0</v>
          </cell>
        </row>
        <row r="677">
          <cell r="AF677">
            <v>0</v>
          </cell>
          <cell r="AG677">
            <v>0</v>
          </cell>
          <cell r="AH677">
            <v>0</v>
          </cell>
          <cell r="AI677">
            <v>0</v>
          </cell>
        </row>
        <row r="678">
          <cell r="AF678">
            <v>0</v>
          </cell>
          <cell r="AG678">
            <v>0</v>
          </cell>
          <cell r="AH678">
            <v>0</v>
          </cell>
          <cell r="AI678">
            <v>0</v>
          </cell>
        </row>
        <row r="679">
          <cell r="AF679">
            <v>55</v>
          </cell>
          <cell r="AG679">
            <v>0</v>
          </cell>
          <cell r="AH679">
            <v>0</v>
          </cell>
          <cell r="AI679">
            <v>0</v>
          </cell>
        </row>
        <row r="680">
          <cell r="AF680">
            <v>0</v>
          </cell>
          <cell r="AG680">
            <v>0</v>
          </cell>
          <cell r="AH680">
            <v>0</v>
          </cell>
          <cell r="AI680">
            <v>0</v>
          </cell>
        </row>
        <row r="681">
          <cell r="AF681">
            <v>0</v>
          </cell>
          <cell r="AG681">
            <v>0</v>
          </cell>
          <cell r="AH681">
            <v>0</v>
          </cell>
          <cell r="AI681">
            <v>0</v>
          </cell>
        </row>
        <row r="682">
          <cell r="AF682">
            <v>0</v>
          </cell>
          <cell r="AG682">
            <v>0</v>
          </cell>
          <cell r="AH682">
            <v>0</v>
          </cell>
          <cell r="AI682">
            <v>0</v>
          </cell>
        </row>
        <row r="683">
          <cell r="AF683">
            <v>0</v>
          </cell>
          <cell r="AG683">
            <v>0</v>
          </cell>
          <cell r="AH683">
            <v>0</v>
          </cell>
          <cell r="AI683">
            <v>0</v>
          </cell>
        </row>
        <row r="684">
          <cell r="AF684">
            <v>0</v>
          </cell>
          <cell r="AG684">
            <v>0</v>
          </cell>
          <cell r="AH684">
            <v>0</v>
          </cell>
          <cell r="AI684">
            <v>0</v>
          </cell>
        </row>
        <row r="685">
          <cell r="AF685">
            <v>0</v>
          </cell>
          <cell r="AG685">
            <v>0</v>
          </cell>
          <cell r="AH685">
            <v>0</v>
          </cell>
          <cell r="AI685">
            <v>0</v>
          </cell>
        </row>
        <row r="686">
          <cell r="AF686">
            <v>0</v>
          </cell>
          <cell r="AG686">
            <v>0</v>
          </cell>
          <cell r="AH686">
            <v>0</v>
          </cell>
          <cell r="AI686">
            <v>0</v>
          </cell>
        </row>
        <row r="687">
          <cell r="AF687">
            <v>0</v>
          </cell>
          <cell r="AG687">
            <v>0</v>
          </cell>
          <cell r="AH687">
            <v>0</v>
          </cell>
          <cell r="AI687">
            <v>0</v>
          </cell>
        </row>
        <row r="688">
          <cell r="AF688">
            <v>0</v>
          </cell>
          <cell r="AG688">
            <v>0</v>
          </cell>
          <cell r="AH688">
            <v>0</v>
          </cell>
          <cell r="AI688">
            <v>0</v>
          </cell>
        </row>
        <row r="689">
          <cell r="AF689">
            <v>0</v>
          </cell>
          <cell r="AG689">
            <v>0</v>
          </cell>
          <cell r="AH689">
            <v>0</v>
          </cell>
          <cell r="AI689">
            <v>0</v>
          </cell>
        </row>
        <row r="690">
          <cell r="AF690">
            <v>0</v>
          </cell>
          <cell r="AG690">
            <v>0</v>
          </cell>
          <cell r="AH690">
            <v>0</v>
          </cell>
          <cell r="AI690">
            <v>0</v>
          </cell>
        </row>
        <row r="691">
          <cell r="AF691">
            <v>56</v>
          </cell>
          <cell r="AG691">
            <v>0</v>
          </cell>
          <cell r="AH691">
            <v>0</v>
          </cell>
          <cell r="AI691">
            <v>0</v>
          </cell>
        </row>
        <row r="692">
          <cell r="AF692">
            <v>0</v>
          </cell>
          <cell r="AG692">
            <v>0</v>
          </cell>
          <cell r="AH692">
            <v>0</v>
          </cell>
          <cell r="AI692">
            <v>0</v>
          </cell>
        </row>
        <row r="693">
          <cell r="AF693">
            <v>0</v>
          </cell>
          <cell r="AG693">
            <v>0</v>
          </cell>
          <cell r="AH693">
            <v>0</v>
          </cell>
          <cell r="AI693">
            <v>0</v>
          </cell>
        </row>
        <row r="694">
          <cell r="AF694">
            <v>0</v>
          </cell>
          <cell r="AG694">
            <v>0</v>
          </cell>
          <cell r="AH694">
            <v>0</v>
          </cell>
          <cell r="AI694">
            <v>0</v>
          </cell>
        </row>
        <row r="695">
          <cell r="AF695">
            <v>0</v>
          </cell>
          <cell r="AG695">
            <v>0</v>
          </cell>
          <cell r="AH695">
            <v>0</v>
          </cell>
          <cell r="AI695">
            <v>0</v>
          </cell>
        </row>
        <row r="696">
          <cell r="AF696">
            <v>0</v>
          </cell>
          <cell r="AG696">
            <v>0</v>
          </cell>
          <cell r="AH696">
            <v>0</v>
          </cell>
          <cell r="AI696">
            <v>0</v>
          </cell>
        </row>
        <row r="697">
          <cell r="AF697">
            <v>0</v>
          </cell>
          <cell r="AG697">
            <v>0</v>
          </cell>
          <cell r="AH697">
            <v>0</v>
          </cell>
          <cell r="AI697">
            <v>0</v>
          </cell>
        </row>
        <row r="698">
          <cell r="AF698">
            <v>0</v>
          </cell>
          <cell r="AG698">
            <v>0</v>
          </cell>
          <cell r="AH698">
            <v>0</v>
          </cell>
          <cell r="AI698">
            <v>0</v>
          </cell>
        </row>
        <row r="699">
          <cell r="AF699">
            <v>0</v>
          </cell>
          <cell r="AG699">
            <v>0</v>
          </cell>
          <cell r="AH699">
            <v>0</v>
          </cell>
          <cell r="AI699">
            <v>0</v>
          </cell>
        </row>
        <row r="700">
          <cell r="AF700">
            <v>0</v>
          </cell>
          <cell r="AG700">
            <v>0</v>
          </cell>
          <cell r="AH700">
            <v>0</v>
          </cell>
          <cell r="AI700">
            <v>0</v>
          </cell>
        </row>
        <row r="701">
          <cell r="AF701">
            <v>0</v>
          </cell>
          <cell r="AG701">
            <v>0</v>
          </cell>
          <cell r="AH701">
            <v>0</v>
          </cell>
          <cell r="AI701">
            <v>0</v>
          </cell>
        </row>
        <row r="702">
          <cell r="AF702">
            <v>0</v>
          </cell>
          <cell r="AG702">
            <v>0</v>
          </cell>
          <cell r="AH702">
            <v>0</v>
          </cell>
          <cell r="AI702">
            <v>0</v>
          </cell>
        </row>
        <row r="703">
          <cell r="AF703">
            <v>57</v>
          </cell>
          <cell r="AG703">
            <v>0</v>
          </cell>
          <cell r="AH703">
            <v>0</v>
          </cell>
          <cell r="AI703">
            <v>0</v>
          </cell>
        </row>
        <row r="704">
          <cell r="AF704">
            <v>0</v>
          </cell>
          <cell r="AG704">
            <v>0</v>
          </cell>
          <cell r="AH704">
            <v>0</v>
          </cell>
          <cell r="AI704">
            <v>0</v>
          </cell>
        </row>
        <row r="705">
          <cell r="AF705">
            <v>0</v>
          </cell>
          <cell r="AG705">
            <v>0</v>
          </cell>
          <cell r="AH705">
            <v>0</v>
          </cell>
          <cell r="AI705">
            <v>0</v>
          </cell>
        </row>
        <row r="706">
          <cell r="AF706">
            <v>0</v>
          </cell>
          <cell r="AG706">
            <v>0</v>
          </cell>
          <cell r="AH706">
            <v>0</v>
          </cell>
          <cell r="AI706">
            <v>0</v>
          </cell>
        </row>
        <row r="707">
          <cell r="AF707">
            <v>0</v>
          </cell>
          <cell r="AG707">
            <v>0</v>
          </cell>
          <cell r="AH707">
            <v>0</v>
          </cell>
          <cell r="AI707">
            <v>0</v>
          </cell>
        </row>
        <row r="708">
          <cell r="AF708">
            <v>0</v>
          </cell>
          <cell r="AG708">
            <v>0</v>
          </cell>
          <cell r="AH708">
            <v>0</v>
          </cell>
          <cell r="AI708">
            <v>0</v>
          </cell>
        </row>
        <row r="709">
          <cell r="AF709">
            <v>0</v>
          </cell>
          <cell r="AG709">
            <v>0</v>
          </cell>
          <cell r="AH709">
            <v>0</v>
          </cell>
          <cell r="AI709">
            <v>0</v>
          </cell>
        </row>
        <row r="710">
          <cell r="AF710">
            <v>0</v>
          </cell>
          <cell r="AG710">
            <v>0</v>
          </cell>
          <cell r="AH710">
            <v>0</v>
          </cell>
          <cell r="AI710">
            <v>0</v>
          </cell>
        </row>
        <row r="711">
          <cell r="AF711">
            <v>0</v>
          </cell>
          <cell r="AG711">
            <v>0</v>
          </cell>
          <cell r="AH711">
            <v>0</v>
          </cell>
          <cell r="AI711">
            <v>0</v>
          </cell>
        </row>
        <row r="712">
          <cell r="AF712">
            <v>0</v>
          </cell>
          <cell r="AG712">
            <v>0</v>
          </cell>
          <cell r="AH712">
            <v>0</v>
          </cell>
          <cell r="AI712">
            <v>0</v>
          </cell>
        </row>
        <row r="713">
          <cell r="AF713">
            <v>0</v>
          </cell>
          <cell r="AG713">
            <v>0</v>
          </cell>
          <cell r="AH713">
            <v>0</v>
          </cell>
          <cell r="AI713">
            <v>0</v>
          </cell>
        </row>
        <row r="714">
          <cell r="AF714">
            <v>0</v>
          </cell>
          <cell r="AG714">
            <v>0</v>
          </cell>
          <cell r="AH714">
            <v>0</v>
          </cell>
          <cell r="AI714">
            <v>0</v>
          </cell>
        </row>
        <row r="715">
          <cell r="AF715">
            <v>58</v>
          </cell>
          <cell r="AG715">
            <v>0</v>
          </cell>
          <cell r="AH715">
            <v>0</v>
          </cell>
          <cell r="AI715">
            <v>0</v>
          </cell>
        </row>
        <row r="716">
          <cell r="AF716">
            <v>0</v>
          </cell>
          <cell r="AG716">
            <v>0</v>
          </cell>
          <cell r="AH716">
            <v>0</v>
          </cell>
          <cell r="AI716">
            <v>0</v>
          </cell>
        </row>
        <row r="717">
          <cell r="AF717">
            <v>0</v>
          </cell>
          <cell r="AG717">
            <v>0</v>
          </cell>
          <cell r="AH717">
            <v>0</v>
          </cell>
          <cell r="AI717">
            <v>0</v>
          </cell>
        </row>
        <row r="718">
          <cell r="AF718">
            <v>0</v>
          </cell>
          <cell r="AG718">
            <v>0</v>
          </cell>
          <cell r="AH718">
            <v>0</v>
          </cell>
          <cell r="AI718">
            <v>0</v>
          </cell>
        </row>
        <row r="719">
          <cell r="AF719">
            <v>0</v>
          </cell>
          <cell r="AG719">
            <v>0</v>
          </cell>
          <cell r="AH719">
            <v>0</v>
          </cell>
          <cell r="AI719">
            <v>0</v>
          </cell>
        </row>
        <row r="720">
          <cell r="AF720">
            <v>0</v>
          </cell>
          <cell r="AG720">
            <v>0</v>
          </cell>
          <cell r="AH720">
            <v>0</v>
          </cell>
          <cell r="AI720">
            <v>0</v>
          </cell>
        </row>
        <row r="721">
          <cell r="AF721">
            <v>0</v>
          </cell>
          <cell r="AG721">
            <v>0</v>
          </cell>
          <cell r="AH721">
            <v>0</v>
          </cell>
          <cell r="AI721">
            <v>0</v>
          </cell>
        </row>
        <row r="722">
          <cell r="AF722">
            <v>0</v>
          </cell>
          <cell r="AG722">
            <v>0</v>
          </cell>
          <cell r="AH722">
            <v>0</v>
          </cell>
          <cell r="AI722">
            <v>0</v>
          </cell>
        </row>
        <row r="723">
          <cell r="AF723">
            <v>0</v>
          </cell>
          <cell r="AG723">
            <v>0</v>
          </cell>
          <cell r="AH723">
            <v>0</v>
          </cell>
          <cell r="AI723">
            <v>0</v>
          </cell>
        </row>
        <row r="724">
          <cell r="AF724">
            <v>0</v>
          </cell>
          <cell r="AG724">
            <v>0</v>
          </cell>
          <cell r="AH724">
            <v>0</v>
          </cell>
          <cell r="AI724">
            <v>0</v>
          </cell>
        </row>
        <row r="725">
          <cell r="AF725">
            <v>0</v>
          </cell>
          <cell r="AG725">
            <v>0</v>
          </cell>
          <cell r="AH725">
            <v>0</v>
          </cell>
          <cell r="AI725">
            <v>0</v>
          </cell>
        </row>
        <row r="726">
          <cell r="AF726">
            <v>0</v>
          </cell>
          <cell r="AG726">
            <v>0</v>
          </cell>
          <cell r="AH726">
            <v>0</v>
          </cell>
          <cell r="AI726">
            <v>0</v>
          </cell>
        </row>
        <row r="727">
          <cell r="AF727">
            <v>59</v>
          </cell>
          <cell r="AG727">
            <v>0</v>
          </cell>
          <cell r="AH727">
            <v>0</v>
          </cell>
          <cell r="AI727">
            <v>0</v>
          </cell>
        </row>
        <row r="728">
          <cell r="AF728">
            <v>0</v>
          </cell>
          <cell r="AG728">
            <v>0</v>
          </cell>
          <cell r="AH728">
            <v>0</v>
          </cell>
          <cell r="AI728">
            <v>0</v>
          </cell>
        </row>
        <row r="729">
          <cell r="AF729">
            <v>0</v>
          </cell>
          <cell r="AG729">
            <v>0</v>
          </cell>
          <cell r="AH729">
            <v>0</v>
          </cell>
          <cell r="AI729">
            <v>0</v>
          </cell>
        </row>
        <row r="730">
          <cell r="AF730">
            <v>0</v>
          </cell>
          <cell r="AG730">
            <v>0</v>
          </cell>
          <cell r="AH730">
            <v>0</v>
          </cell>
          <cell r="AI730">
            <v>0</v>
          </cell>
        </row>
        <row r="731">
          <cell r="AF731">
            <v>0</v>
          </cell>
          <cell r="AG731">
            <v>0</v>
          </cell>
          <cell r="AH731">
            <v>0</v>
          </cell>
          <cell r="AI731">
            <v>0</v>
          </cell>
        </row>
        <row r="732">
          <cell r="AF732">
            <v>0</v>
          </cell>
          <cell r="AG732">
            <v>0</v>
          </cell>
          <cell r="AH732">
            <v>0</v>
          </cell>
          <cell r="AI732">
            <v>0</v>
          </cell>
        </row>
        <row r="733">
          <cell r="AF733">
            <v>0</v>
          </cell>
          <cell r="AG733">
            <v>0</v>
          </cell>
          <cell r="AH733">
            <v>0</v>
          </cell>
          <cell r="AI733">
            <v>0</v>
          </cell>
        </row>
        <row r="734">
          <cell r="AF734">
            <v>0</v>
          </cell>
          <cell r="AG734">
            <v>0</v>
          </cell>
          <cell r="AH734">
            <v>0</v>
          </cell>
          <cell r="AI734">
            <v>0</v>
          </cell>
        </row>
        <row r="735">
          <cell r="AF735">
            <v>0</v>
          </cell>
          <cell r="AG735">
            <v>0</v>
          </cell>
          <cell r="AH735">
            <v>0</v>
          </cell>
          <cell r="AI735">
            <v>0</v>
          </cell>
        </row>
        <row r="736">
          <cell r="AF736">
            <v>0</v>
          </cell>
          <cell r="AG736">
            <v>0</v>
          </cell>
          <cell r="AH736">
            <v>0</v>
          </cell>
          <cell r="AI736">
            <v>0</v>
          </cell>
        </row>
        <row r="737">
          <cell r="AF737">
            <v>0</v>
          </cell>
          <cell r="AG737">
            <v>0</v>
          </cell>
          <cell r="AH737">
            <v>0</v>
          </cell>
          <cell r="AI737">
            <v>0</v>
          </cell>
        </row>
        <row r="738">
          <cell r="AF738">
            <v>0</v>
          </cell>
          <cell r="AG738">
            <v>0</v>
          </cell>
          <cell r="AH738">
            <v>0</v>
          </cell>
          <cell r="AI738">
            <v>0</v>
          </cell>
        </row>
        <row r="739">
          <cell r="AF739">
            <v>60</v>
          </cell>
          <cell r="AG739">
            <v>0</v>
          </cell>
          <cell r="AH739">
            <v>0</v>
          </cell>
          <cell r="AI739">
            <v>0</v>
          </cell>
        </row>
        <row r="740">
          <cell r="AF740">
            <v>0</v>
          </cell>
          <cell r="AG740">
            <v>0</v>
          </cell>
          <cell r="AH740">
            <v>0</v>
          </cell>
          <cell r="AI740">
            <v>0</v>
          </cell>
        </row>
        <row r="741">
          <cell r="AF741">
            <v>0</v>
          </cell>
          <cell r="AG741">
            <v>0</v>
          </cell>
          <cell r="AH741">
            <v>0</v>
          </cell>
          <cell r="AI741">
            <v>0</v>
          </cell>
        </row>
        <row r="742">
          <cell r="AF742">
            <v>0</v>
          </cell>
          <cell r="AG742">
            <v>0</v>
          </cell>
          <cell r="AH742">
            <v>0</v>
          </cell>
          <cell r="AI742">
            <v>0</v>
          </cell>
        </row>
        <row r="743">
          <cell r="AF743">
            <v>0</v>
          </cell>
          <cell r="AG743">
            <v>0</v>
          </cell>
          <cell r="AH743">
            <v>0</v>
          </cell>
          <cell r="AI743">
            <v>0</v>
          </cell>
        </row>
        <row r="744">
          <cell r="AF744">
            <v>0</v>
          </cell>
          <cell r="AG744">
            <v>0</v>
          </cell>
          <cell r="AH744">
            <v>0</v>
          </cell>
          <cell r="AI744">
            <v>0</v>
          </cell>
        </row>
        <row r="745">
          <cell r="AF745">
            <v>0</v>
          </cell>
          <cell r="AG745">
            <v>0</v>
          </cell>
          <cell r="AH745">
            <v>0</v>
          </cell>
          <cell r="AI745">
            <v>0</v>
          </cell>
        </row>
        <row r="746">
          <cell r="AF746">
            <v>0</v>
          </cell>
          <cell r="AG746">
            <v>0</v>
          </cell>
          <cell r="AH746">
            <v>0</v>
          </cell>
          <cell r="AI746">
            <v>0</v>
          </cell>
        </row>
        <row r="747">
          <cell r="AF747">
            <v>0</v>
          </cell>
          <cell r="AG747">
            <v>0</v>
          </cell>
          <cell r="AH747">
            <v>0</v>
          </cell>
          <cell r="AI747">
            <v>0</v>
          </cell>
        </row>
        <row r="748">
          <cell r="AF748">
            <v>0</v>
          </cell>
          <cell r="AG748">
            <v>0</v>
          </cell>
          <cell r="AH748">
            <v>0</v>
          </cell>
          <cell r="AI748">
            <v>0</v>
          </cell>
        </row>
        <row r="749">
          <cell r="AF749">
            <v>0</v>
          </cell>
          <cell r="AG749">
            <v>0</v>
          </cell>
          <cell r="AH749">
            <v>0</v>
          </cell>
          <cell r="AI749">
            <v>0</v>
          </cell>
        </row>
        <row r="750">
          <cell r="AF750">
            <v>0</v>
          </cell>
          <cell r="AG750">
            <v>0</v>
          </cell>
          <cell r="AH750">
            <v>0</v>
          </cell>
          <cell r="AI750">
            <v>0</v>
          </cell>
        </row>
        <row r="751">
          <cell r="AF751">
            <v>61</v>
          </cell>
          <cell r="AG751">
            <v>0</v>
          </cell>
          <cell r="AH751">
            <v>0</v>
          </cell>
          <cell r="AI751">
            <v>0</v>
          </cell>
        </row>
        <row r="752">
          <cell r="AF752">
            <v>0</v>
          </cell>
          <cell r="AG752">
            <v>0</v>
          </cell>
          <cell r="AH752">
            <v>0</v>
          </cell>
          <cell r="AI752">
            <v>0</v>
          </cell>
        </row>
        <row r="753">
          <cell r="AF753">
            <v>0</v>
          </cell>
          <cell r="AG753">
            <v>0</v>
          </cell>
          <cell r="AH753">
            <v>0</v>
          </cell>
          <cell r="AI753">
            <v>0</v>
          </cell>
        </row>
        <row r="754">
          <cell r="AF754">
            <v>0</v>
          </cell>
          <cell r="AG754">
            <v>0</v>
          </cell>
          <cell r="AH754">
            <v>0</v>
          </cell>
          <cell r="AI754">
            <v>0</v>
          </cell>
        </row>
        <row r="755">
          <cell r="AF755">
            <v>0</v>
          </cell>
          <cell r="AG755">
            <v>0</v>
          </cell>
          <cell r="AH755">
            <v>0</v>
          </cell>
          <cell r="AI755">
            <v>0</v>
          </cell>
        </row>
        <row r="756">
          <cell r="AF756">
            <v>0</v>
          </cell>
          <cell r="AG756">
            <v>0</v>
          </cell>
          <cell r="AH756">
            <v>0</v>
          </cell>
          <cell r="AI756">
            <v>0</v>
          </cell>
        </row>
        <row r="757">
          <cell r="AF757">
            <v>0</v>
          </cell>
          <cell r="AG757">
            <v>0</v>
          </cell>
          <cell r="AH757">
            <v>0</v>
          </cell>
          <cell r="AI757">
            <v>0</v>
          </cell>
        </row>
        <row r="758">
          <cell r="AF758">
            <v>0</v>
          </cell>
          <cell r="AG758">
            <v>0</v>
          </cell>
          <cell r="AH758">
            <v>0</v>
          </cell>
          <cell r="AI758">
            <v>0</v>
          </cell>
        </row>
        <row r="759">
          <cell r="AF759">
            <v>0</v>
          </cell>
          <cell r="AG759">
            <v>0</v>
          </cell>
          <cell r="AH759">
            <v>0</v>
          </cell>
          <cell r="AI759">
            <v>0</v>
          </cell>
        </row>
        <row r="760">
          <cell r="AF760">
            <v>0</v>
          </cell>
          <cell r="AG760">
            <v>0</v>
          </cell>
          <cell r="AH760">
            <v>0</v>
          </cell>
          <cell r="AI760">
            <v>0</v>
          </cell>
        </row>
        <row r="761">
          <cell r="AF761">
            <v>0</v>
          </cell>
          <cell r="AG761">
            <v>0</v>
          </cell>
          <cell r="AH761">
            <v>0</v>
          </cell>
          <cell r="AI761">
            <v>0</v>
          </cell>
        </row>
        <row r="762">
          <cell r="AF762">
            <v>0</v>
          </cell>
          <cell r="AG762">
            <v>0</v>
          </cell>
          <cell r="AH762">
            <v>0</v>
          </cell>
          <cell r="AI762">
            <v>0</v>
          </cell>
        </row>
        <row r="763">
          <cell r="AF763">
            <v>62</v>
          </cell>
          <cell r="AG763">
            <v>0</v>
          </cell>
          <cell r="AH763">
            <v>0</v>
          </cell>
          <cell r="AI763">
            <v>0</v>
          </cell>
        </row>
        <row r="764">
          <cell r="AF764">
            <v>0</v>
          </cell>
          <cell r="AG764">
            <v>0</v>
          </cell>
          <cell r="AH764">
            <v>0</v>
          </cell>
          <cell r="AI764">
            <v>0</v>
          </cell>
        </row>
        <row r="765">
          <cell r="AF765">
            <v>0</v>
          </cell>
          <cell r="AG765">
            <v>0</v>
          </cell>
          <cell r="AH765">
            <v>0</v>
          </cell>
          <cell r="AI765">
            <v>0</v>
          </cell>
        </row>
        <row r="766">
          <cell r="AF766">
            <v>0</v>
          </cell>
          <cell r="AG766">
            <v>0</v>
          </cell>
          <cell r="AH766">
            <v>0</v>
          </cell>
          <cell r="AI766">
            <v>0</v>
          </cell>
        </row>
        <row r="767">
          <cell r="AF767">
            <v>0</v>
          </cell>
          <cell r="AG767">
            <v>0</v>
          </cell>
          <cell r="AH767">
            <v>0</v>
          </cell>
          <cell r="AI767">
            <v>0</v>
          </cell>
        </row>
        <row r="768">
          <cell r="AF768">
            <v>0</v>
          </cell>
          <cell r="AG768">
            <v>0</v>
          </cell>
          <cell r="AH768">
            <v>0</v>
          </cell>
          <cell r="AI768">
            <v>0</v>
          </cell>
        </row>
        <row r="769">
          <cell r="AF769">
            <v>0</v>
          </cell>
          <cell r="AG769">
            <v>0</v>
          </cell>
          <cell r="AH769">
            <v>0</v>
          </cell>
          <cell r="AI769">
            <v>0</v>
          </cell>
        </row>
        <row r="770">
          <cell r="AF770">
            <v>0</v>
          </cell>
          <cell r="AG770">
            <v>0</v>
          </cell>
          <cell r="AH770">
            <v>0</v>
          </cell>
          <cell r="AI770">
            <v>0</v>
          </cell>
        </row>
        <row r="771">
          <cell r="AF771">
            <v>0</v>
          </cell>
          <cell r="AG771">
            <v>0</v>
          </cell>
          <cell r="AH771">
            <v>0</v>
          </cell>
          <cell r="AI771">
            <v>0</v>
          </cell>
        </row>
        <row r="772">
          <cell r="AF772">
            <v>0</v>
          </cell>
          <cell r="AG772">
            <v>0</v>
          </cell>
          <cell r="AH772">
            <v>0</v>
          </cell>
          <cell r="AI772">
            <v>0</v>
          </cell>
        </row>
        <row r="773">
          <cell r="AF773">
            <v>0</v>
          </cell>
          <cell r="AG773">
            <v>0</v>
          </cell>
          <cell r="AH773">
            <v>0</v>
          </cell>
          <cell r="AI773">
            <v>0</v>
          </cell>
        </row>
        <row r="774">
          <cell r="AF774">
            <v>0</v>
          </cell>
          <cell r="AG774">
            <v>0</v>
          </cell>
          <cell r="AH774">
            <v>0</v>
          </cell>
          <cell r="AI774">
            <v>0</v>
          </cell>
        </row>
        <row r="775">
          <cell r="AF775">
            <v>63</v>
          </cell>
          <cell r="AG775">
            <v>0</v>
          </cell>
          <cell r="AH775">
            <v>0</v>
          </cell>
          <cell r="AI775">
            <v>0</v>
          </cell>
        </row>
        <row r="776">
          <cell r="AF776">
            <v>0</v>
          </cell>
          <cell r="AG776">
            <v>0</v>
          </cell>
          <cell r="AH776">
            <v>0</v>
          </cell>
          <cell r="AI776">
            <v>0</v>
          </cell>
        </row>
        <row r="777">
          <cell r="AF777">
            <v>0</v>
          </cell>
          <cell r="AG777">
            <v>0</v>
          </cell>
          <cell r="AH777">
            <v>0</v>
          </cell>
          <cell r="AI777">
            <v>0</v>
          </cell>
        </row>
        <row r="778">
          <cell r="AF778">
            <v>0</v>
          </cell>
          <cell r="AG778">
            <v>0</v>
          </cell>
          <cell r="AH778">
            <v>0</v>
          </cell>
          <cell r="AI778">
            <v>0</v>
          </cell>
        </row>
        <row r="779">
          <cell r="AF779">
            <v>0</v>
          </cell>
          <cell r="AG779">
            <v>0</v>
          </cell>
          <cell r="AH779">
            <v>0</v>
          </cell>
          <cell r="AI779">
            <v>0</v>
          </cell>
        </row>
        <row r="780">
          <cell r="AF780">
            <v>0</v>
          </cell>
          <cell r="AG780">
            <v>0</v>
          </cell>
          <cell r="AH780">
            <v>0</v>
          </cell>
          <cell r="AI780">
            <v>0</v>
          </cell>
        </row>
        <row r="781">
          <cell r="AF781">
            <v>0</v>
          </cell>
          <cell r="AG781">
            <v>0</v>
          </cell>
          <cell r="AH781">
            <v>0</v>
          </cell>
          <cell r="AI781">
            <v>0</v>
          </cell>
        </row>
        <row r="782">
          <cell r="AF782">
            <v>0</v>
          </cell>
          <cell r="AG782">
            <v>0</v>
          </cell>
          <cell r="AH782">
            <v>0</v>
          </cell>
          <cell r="AI782">
            <v>0</v>
          </cell>
        </row>
        <row r="783">
          <cell r="AF783">
            <v>0</v>
          </cell>
          <cell r="AG783">
            <v>0</v>
          </cell>
          <cell r="AH783">
            <v>0</v>
          </cell>
          <cell r="AI783">
            <v>0</v>
          </cell>
        </row>
        <row r="784">
          <cell r="AF784">
            <v>0</v>
          </cell>
          <cell r="AG784">
            <v>0</v>
          </cell>
          <cell r="AH784">
            <v>0</v>
          </cell>
          <cell r="AI784">
            <v>0</v>
          </cell>
        </row>
        <row r="785">
          <cell r="AF785">
            <v>0</v>
          </cell>
          <cell r="AG785">
            <v>0</v>
          </cell>
          <cell r="AH785">
            <v>0</v>
          </cell>
          <cell r="AI785">
            <v>0</v>
          </cell>
        </row>
        <row r="786">
          <cell r="AF786">
            <v>0</v>
          </cell>
          <cell r="AG786">
            <v>0</v>
          </cell>
          <cell r="AH786">
            <v>0</v>
          </cell>
          <cell r="AI786">
            <v>0</v>
          </cell>
        </row>
        <row r="787">
          <cell r="AF787">
            <v>64</v>
          </cell>
          <cell r="AG787">
            <v>0</v>
          </cell>
          <cell r="AH787">
            <v>0</v>
          </cell>
          <cell r="AI787">
            <v>0</v>
          </cell>
        </row>
        <row r="788">
          <cell r="AF788">
            <v>0</v>
          </cell>
          <cell r="AG788">
            <v>0</v>
          </cell>
          <cell r="AH788">
            <v>0</v>
          </cell>
          <cell r="AI788">
            <v>0</v>
          </cell>
        </row>
        <row r="789">
          <cell r="AF789">
            <v>0</v>
          </cell>
          <cell r="AG789">
            <v>0</v>
          </cell>
          <cell r="AH789">
            <v>0</v>
          </cell>
          <cell r="AI789">
            <v>0</v>
          </cell>
        </row>
        <row r="790">
          <cell r="AF790">
            <v>0</v>
          </cell>
          <cell r="AG790">
            <v>0</v>
          </cell>
          <cell r="AH790">
            <v>0</v>
          </cell>
          <cell r="AI790">
            <v>0</v>
          </cell>
        </row>
        <row r="791">
          <cell r="AF791">
            <v>0</v>
          </cell>
          <cell r="AG791">
            <v>0</v>
          </cell>
          <cell r="AH791">
            <v>0</v>
          </cell>
          <cell r="AI791">
            <v>0</v>
          </cell>
        </row>
        <row r="792">
          <cell r="AF792">
            <v>0</v>
          </cell>
          <cell r="AG792">
            <v>0</v>
          </cell>
          <cell r="AH792">
            <v>0</v>
          </cell>
          <cell r="AI792">
            <v>0</v>
          </cell>
        </row>
        <row r="793">
          <cell r="AF793">
            <v>0</v>
          </cell>
          <cell r="AG793">
            <v>0</v>
          </cell>
          <cell r="AH793">
            <v>0</v>
          </cell>
          <cell r="AI793">
            <v>0</v>
          </cell>
        </row>
        <row r="794">
          <cell r="AF794">
            <v>0</v>
          </cell>
          <cell r="AG794">
            <v>0</v>
          </cell>
          <cell r="AH794">
            <v>0</v>
          </cell>
          <cell r="AI794">
            <v>0</v>
          </cell>
        </row>
        <row r="795">
          <cell r="AF795">
            <v>0</v>
          </cell>
          <cell r="AG795">
            <v>0</v>
          </cell>
          <cell r="AH795">
            <v>0</v>
          </cell>
          <cell r="AI795">
            <v>0</v>
          </cell>
        </row>
        <row r="796">
          <cell r="AF796">
            <v>0</v>
          </cell>
          <cell r="AG796">
            <v>0</v>
          </cell>
          <cell r="AH796">
            <v>0</v>
          </cell>
          <cell r="AI796">
            <v>0</v>
          </cell>
        </row>
        <row r="797">
          <cell r="AF797">
            <v>0</v>
          </cell>
          <cell r="AG797">
            <v>0</v>
          </cell>
          <cell r="AH797">
            <v>0</v>
          </cell>
          <cell r="AI797">
            <v>0</v>
          </cell>
        </row>
        <row r="798">
          <cell r="AF798">
            <v>0</v>
          </cell>
          <cell r="AG798">
            <v>0</v>
          </cell>
          <cell r="AH798">
            <v>0</v>
          </cell>
          <cell r="AI798">
            <v>0</v>
          </cell>
        </row>
        <row r="799">
          <cell r="AF799">
            <v>65</v>
          </cell>
          <cell r="AG799">
            <v>0</v>
          </cell>
          <cell r="AH799">
            <v>0</v>
          </cell>
          <cell r="AI799">
            <v>0</v>
          </cell>
        </row>
        <row r="800">
          <cell r="AF800">
            <v>0</v>
          </cell>
          <cell r="AG800">
            <v>0</v>
          </cell>
          <cell r="AH800">
            <v>0</v>
          </cell>
          <cell r="AI800">
            <v>0</v>
          </cell>
        </row>
        <row r="801">
          <cell r="AF801">
            <v>0</v>
          </cell>
          <cell r="AG801">
            <v>0</v>
          </cell>
          <cell r="AH801">
            <v>0</v>
          </cell>
          <cell r="AI801">
            <v>0</v>
          </cell>
        </row>
        <row r="802">
          <cell r="AF802">
            <v>0</v>
          </cell>
          <cell r="AG802">
            <v>0</v>
          </cell>
          <cell r="AH802">
            <v>0</v>
          </cell>
          <cell r="AI802">
            <v>0</v>
          </cell>
        </row>
        <row r="803">
          <cell r="AF803">
            <v>0</v>
          </cell>
          <cell r="AG803">
            <v>0</v>
          </cell>
          <cell r="AH803">
            <v>0</v>
          </cell>
          <cell r="AI803">
            <v>0</v>
          </cell>
        </row>
        <row r="804">
          <cell r="AF804">
            <v>0</v>
          </cell>
          <cell r="AG804">
            <v>0</v>
          </cell>
          <cell r="AH804">
            <v>0</v>
          </cell>
          <cell r="AI804">
            <v>0</v>
          </cell>
        </row>
        <row r="805">
          <cell r="AF805">
            <v>0</v>
          </cell>
          <cell r="AG805">
            <v>0</v>
          </cell>
          <cell r="AH805">
            <v>0</v>
          </cell>
          <cell r="AI805">
            <v>0</v>
          </cell>
        </row>
        <row r="806">
          <cell r="AF806">
            <v>0</v>
          </cell>
          <cell r="AG806">
            <v>0</v>
          </cell>
          <cell r="AH806">
            <v>0</v>
          </cell>
          <cell r="AI806">
            <v>0</v>
          </cell>
        </row>
        <row r="807">
          <cell r="AF807">
            <v>0</v>
          </cell>
          <cell r="AG807">
            <v>0</v>
          </cell>
          <cell r="AH807">
            <v>0</v>
          </cell>
          <cell r="AI807">
            <v>0</v>
          </cell>
        </row>
        <row r="808">
          <cell r="AF808">
            <v>0</v>
          </cell>
          <cell r="AG808">
            <v>0</v>
          </cell>
          <cell r="AH808">
            <v>0</v>
          </cell>
          <cell r="AI808">
            <v>0</v>
          </cell>
        </row>
        <row r="809">
          <cell r="AF809">
            <v>0</v>
          </cell>
          <cell r="AG809">
            <v>0</v>
          </cell>
          <cell r="AH809">
            <v>0</v>
          </cell>
          <cell r="AI809">
            <v>0</v>
          </cell>
        </row>
        <row r="810">
          <cell r="AF810">
            <v>0</v>
          </cell>
          <cell r="AG810">
            <v>0</v>
          </cell>
          <cell r="AH810">
            <v>0</v>
          </cell>
          <cell r="AI810">
            <v>0</v>
          </cell>
        </row>
        <row r="811">
          <cell r="AF811">
            <v>66</v>
          </cell>
          <cell r="AG811">
            <v>0</v>
          </cell>
          <cell r="AH811">
            <v>0</v>
          </cell>
          <cell r="AI811">
            <v>0</v>
          </cell>
        </row>
        <row r="812">
          <cell r="AF812">
            <v>0</v>
          </cell>
          <cell r="AG812">
            <v>0</v>
          </cell>
          <cell r="AH812">
            <v>0</v>
          </cell>
          <cell r="AI812">
            <v>0</v>
          </cell>
        </row>
        <row r="813">
          <cell r="AF813">
            <v>0</v>
          </cell>
          <cell r="AG813">
            <v>0</v>
          </cell>
          <cell r="AH813">
            <v>0</v>
          </cell>
          <cell r="AI813">
            <v>0</v>
          </cell>
        </row>
        <row r="814">
          <cell r="AF814">
            <v>0</v>
          </cell>
          <cell r="AG814">
            <v>0</v>
          </cell>
          <cell r="AH814">
            <v>0</v>
          </cell>
          <cell r="AI814">
            <v>0</v>
          </cell>
        </row>
        <row r="815">
          <cell r="AF815">
            <v>0</v>
          </cell>
          <cell r="AG815">
            <v>0</v>
          </cell>
          <cell r="AH815">
            <v>0</v>
          </cell>
          <cell r="AI815">
            <v>0</v>
          </cell>
        </row>
        <row r="816">
          <cell r="AF816">
            <v>0</v>
          </cell>
          <cell r="AG816">
            <v>0</v>
          </cell>
          <cell r="AH816">
            <v>0</v>
          </cell>
          <cell r="AI816">
            <v>0</v>
          </cell>
        </row>
        <row r="817">
          <cell r="AF817">
            <v>0</v>
          </cell>
          <cell r="AG817">
            <v>0</v>
          </cell>
          <cell r="AH817">
            <v>0</v>
          </cell>
          <cell r="AI817">
            <v>0</v>
          </cell>
        </row>
        <row r="818">
          <cell r="AF818">
            <v>0</v>
          </cell>
          <cell r="AG818">
            <v>0</v>
          </cell>
          <cell r="AH818">
            <v>0</v>
          </cell>
          <cell r="AI818">
            <v>0</v>
          </cell>
        </row>
        <row r="819">
          <cell r="AF819">
            <v>0</v>
          </cell>
          <cell r="AG819">
            <v>0</v>
          </cell>
          <cell r="AH819">
            <v>0</v>
          </cell>
          <cell r="AI819">
            <v>0</v>
          </cell>
        </row>
        <row r="820">
          <cell r="AF820">
            <v>0</v>
          </cell>
          <cell r="AG820">
            <v>0</v>
          </cell>
          <cell r="AH820">
            <v>0</v>
          </cell>
          <cell r="AI820">
            <v>0</v>
          </cell>
        </row>
        <row r="821">
          <cell r="AF821">
            <v>0</v>
          </cell>
          <cell r="AG821">
            <v>0</v>
          </cell>
          <cell r="AH821">
            <v>0</v>
          </cell>
          <cell r="AI821">
            <v>0</v>
          </cell>
        </row>
        <row r="822">
          <cell r="AF822">
            <v>0</v>
          </cell>
          <cell r="AG822">
            <v>0</v>
          </cell>
          <cell r="AH822">
            <v>0</v>
          </cell>
          <cell r="AI822">
            <v>0</v>
          </cell>
        </row>
        <row r="823">
          <cell r="AF823">
            <v>67</v>
          </cell>
          <cell r="AG823">
            <v>0</v>
          </cell>
          <cell r="AH823">
            <v>0</v>
          </cell>
          <cell r="AI823">
            <v>0</v>
          </cell>
        </row>
        <row r="824">
          <cell r="AF824">
            <v>0</v>
          </cell>
          <cell r="AG824">
            <v>0</v>
          </cell>
          <cell r="AH824">
            <v>0</v>
          </cell>
          <cell r="AI824">
            <v>0</v>
          </cell>
        </row>
        <row r="825">
          <cell r="AF825">
            <v>0</v>
          </cell>
          <cell r="AG825">
            <v>0</v>
          </cell>
          <cell r="AH825">
            <v>0</v>
          </cell>
          <cell r="AI825">
            <v>0</v>
          </cell>
        </row>
        <row r="826">
          <cell r="AF826">
            <v>0</v>
          </cell>
          <cell r="AG826">
            <v>0</v>
          </cell>
          <cell r="AH826">
            <v>0</v>
          </cell>
          <cell r="AI826">
            <v>0</v>
          </cell>
        </row>
        <row r="827">
          <cell r="AF827">
            <v>0</v>
          </cell>
          <cell r="AG827">
            <v>0</v>
          </cell>
          <cell r="AH827">
            <v>0</v>
          </cell>
          <cell r="AI827">
            <v>0</v>
          </cell>
        </row>
        <row r="828">
          <cell r="AF828">
            <v>0</v>
          </cell>
          <cell r="AG828">
            <v>0</v>
          </cell>
          <cell r="AH828">
            <v>0</v>
          </cell>
          <cell r="AI828">
            <v>0</v>
          </cell>
        </row>
        <row r="829">
          <cell r="AF829">
            <v>0</v>
          </cell>
          <cell r="AG829">
            <v>0</v>
          </cell>
          <cell r="AH829">
            <v>0</v>
          </cell>
          <cell r="AI829">
            <v>0</v>
          </cell>
        </row>
        <row r="830">
          <cell r="AF830">
            <v>0</v>
          </cell>
          <cell r="AG830">
            <v>0</v>
          </cell>
          <cell r="AH830">
            <v>0</v>
          </cell>
          <cell r="AI830">
            <v>0</v>
          </cell>
        </row>
        <row r="831">
          <cell r="AF831">
            <v>0</v>
          </cell>
          <cell r="AG831">
            <v>0</v>
          </cell>
          <cell r="AH831">
            <v>0</v>
          </cell>
          <cell r="AI831">
            <v>0</v>
          </cell>
        </row>
        <row r="832">
          <cell r="AF832">
            <v>0</v>
          </cell>
          <cell r="AG832">
            <v>0</v>
          </cell>
          <cell r="AH832">
            <v>0</v>
          </cell>
          <cell r="AI832">
            <v>0</v>
          </cell>
        </row>
        <row r="833">
          <cell r="AF833">
            <v>0</v>
          </cell>
          <cell r="AG833">
            <v>0</v>
          </cell>
          <cell r="AH833">
            <v>0</v>
          </cell>
          <cell r="AI833">
            <v>0</v>
          </cell>
        </row>
        <row r="834">
          <cell r="AF834">
            <v>0</v>
          </cell>
          <cell r="AG834">
            <v>0</v>
          </cell>
          <cell r="AH834">
            <v>0</v>
          </cell>
          <cell r="AI834">
            <v>0</v>
          </cell>
        </row>
        <row r="835">
          <cell r="AF835">
            <v>68</v>
          </cell>
          <cell r="AG835">
            <v>0</v>
          </cell>
          <cell r="AH835">
            <v>0</v>
          </cell>
          <cell r="AI835">
            <v>0</v>
          </cell>
        </row>
        <row r="836">
          <cell r="AF836">
            <v>0</v>
          </cell>
          <cell r="AG836">
            <v>0</v>
          </cell>
          <cell r="AH836">
            <v>0</v>
          </cell>
          <cell r="AI836">
            <v>0</v>
          </cell>
        </row>
        <row r="837">
          <cell r="AF837">
            <v>0</v>
          </cell>
          <cell r="AG837">
            <v>0</v>
          </cell>
          <cell r="AH837">
            <v>0</v>
          </cell>
          <cell r="AI837">
            <v>0</v>
          </cell>
        </row>
        <row r="838">
          <cell r="AF838">
            <v>0</v>
          </cell>
          <cell r="AG838">
            <v>0</v>
          </cell>
          <cell r="AH838">
            <v>0</v>
          </cell>
          <cell r="AI838">
            <v>0</v>
          </cell>
        </row>
        <row r="839">
          <cell r="AF839">
            <v>0</v>
          </cell>
          <cell r="AG839">
            <v>0</v>
          </cell>
          <cell r="AH839">
            <v>0</v>
          </cell>
          <cell r="AI839">
            <v>0</v>
          </cell>
        </row>
        <row r="840">
          <cell r="AF840">
            <v>0</v>
          </cell>
          <cell r="AG840">
            <v>0</v>
          </cell>
          <cell r="AH840">
            <v>0</v>
          </cell>
          <cell r="AI840">
            <v>0</v>
          </cell>
        </row>
        <row r="841">
          <cell r="AF841">
            <v>0</v>
          </cell>
          <cell r="AG841">
            <v>0</v>
          </cell>
          <cell r="AH841">
            <v>0</v>
          </cell>
          <cell r="AI841">
            <v>0</v>
          </cell>
        </row>
        <row r="842">
          <cell r="AF842">
            <v>0</v>
          </cell>
          <cell r="AG842">
            <v>0</v>
          </cell>
          <cell r="AH842">
            <v>0</v>
          </cell>
          <cell r="AI842">
            <v>0</v>
          </cell>
        </row>
        <row r="843">
          <cell r="AF843">
            <v>0</v>
          </cell>
          <cell r="AG843">
            <v>0</v>
          </cell>
          <cell r="AH843">
            <v>0</v>
          </cell>
          <cell r="AI843">
            <v>0</v>
          </cell>
        </row>
        <row r="844">
          <cell r="AF844">
            <v>0</v>
          </cell>
          <cell r="AG844">
            <v>0</v>
          </cell>
          <cell r="AH844">
            <v>0</v>
          </cell>
          <cell r="AI844">
            <v>0</v>
          </cell>
        </row>
        <row r="845">
          <cell r="AF845">
            <v>0</v>
          </cell>
          <cell r="AG845">
            <v>0</v>
          </cell>
          <cell r="AH845">
            <v>0</v>
          </cell>
          <cell r="AI845">
            <v>0</v>
          </cell>
        </row>
        <row r="846">
          <cell r="AF846">
            <v>0</v>
          </cell>
          <cell r="AG846">
            <v>0</v>
          </cell>
          <cell r="AH846">
            <v>0</v>
          </cell>
          <cell r="AI846">
            <v>0</v>
          </cell>
        </row>
        <row r="847">
          <cell r="AF847">
            <v>69</v>
          </cell>
          <cell r="AG847">
            <v>0</v>
          </cell>
          <cell r="AH847">
            <v>0</v>
          </cell>
          <cell r="AI847">
            <v>0</v>
          </cell>
        </row>
        <row r="848">
          <cell r="AF848">
            <v>0</v>
          </cell>
          <cell r="AG848">
            <v>0</v>
          </cell>
          <cell r="AH848">
            <v>0</v>
          </cell>
          <cell r="AI848">
            <v>0</v>
          </cell>
        </row>
        <row r="849">
          <cell r="AF849">
            <v>0</v>
          </cell>
          <cell r="AG849">
            <v>0</v>
          </cell>
          <cell r="AH849">
            <v>0</v>
          </cell>
          <cell r="AI849">
            <v>0</v>
          </cell>
        </row>
        <row r="850">
          <cell r="AF850">
            <v>0</v>
          </cell>
          <cell r="AG850">
            <v>0</v>
          </cell>
          <cell r="AH850">
            <v>0</v>
          </cell>
          <cell r="AI850">
            <v>0</v>
          </cell>
        </row>
        <row r="851">
          <cell r="AF851">
            <v>0</v>
          </cell>
          <cell r="AG851">
            <v>0</v>
          </cell>
          <cell r="AH851">
            <v>0</v>
          </cell>
          <cell r="AI851">
            <v>0</v>
          </cell>
        </row>
        <row r="852">
          <cell r="AF852">
            <v>0</v>
          </cell>
          <cell r="AG852">
            <v>0</v>
          </cell>
          <cell r="AH852">
            <v>0</v>
          </cell>
          <cell r="AI852">
            <v>0</v>
          </cell>
        </row>
        <row r="853">
          <cell r="AF853">
            <v>0</v>
          </cell>
          <cell r="AG853">
            <v>0</v>
          </cell>
          <cell r="AH853">
            <v>0</v>
          </cell>
          <cell r="AI853">
            <v>0</v>
          </cell>
        </row>
        <row r="854">
          <cell r="AF854">
            <v>0</v>
          </cell>
          <cell r="AG854">
            <v>0</v>
          </cell>
          <cell r="AH854">
            <v>0</v>
          </cell>
          <cell r="AI854">
            <v>0</v>
          </cell>
        </row>
        <row r="855">
          <cell r="AF855">
            <v>0</v>
          </cell>
          <cell r="AG855">
            <v>0</v>
          </cell>
          <cell r="AH855">
            <v>0</v>
          </cell>
          <cell r="AI855">
            <v>0</v>
          </cell>
        </row>
        <row r="856">
          <cell r="AF856">
            <v>0</v>
          </cell>
          <cell r="AG856">
            <v>0</v>
          </cell>
          <cell r="AH856">
            <v>0</v>
          </cell>
          <cell r="AI856">
            <v>0</v>
          </cell>
        </row>
        <row r="857">
          <cell r="AF857">
            <v>0</v>
          </cell>
          <cell r="AG857">
            <v>0</v>
          </cell>
          <cell r="AH857">
            <v>0</v>
          </cell>
          <cell r="AI857">
            <v>0</v>
          </cell>
        </row>
        <row r="858">
          <cell r="AF858">
            <v>0</v>
          </cell>
          <cell r="AG858">
            <v>0</v>
          </cell>
          <cell r="AH858">
            <v>0</v>
          </cell>
          <cell r="AI858">
            <v>0</v>
          </cell>
        </row>
        <row r="859">
          <cell r="AF859">
            <v>70</v>
          </cell>
          <cell r="AG859">
            <v>0</v>
          </cell>
          <cell r="AH859">
            <v>0</v>
          </cell>
          <cell r="AI859">
            <v>0</v>
          </cell>
        </row>
        <row r="860">
          <cell r="AF860">
            <v>0</v>
          </cell>
          <cell r="AG860">
            <v>0</v>
          </cell>
          <cell r="AH860">
            <v>0</v>
          </cell>
          <cell r="AI860">
            <v>0</v>
          </cell>
        </row>
        <row r="861">
          <cell r="AF861">
            <v>0</v>
          </cell>
          <cell r="AG861">
            <v>0</v>
          </cell>
          <cell r="AH861">
            <v>0</v>
          </cell>
          <cell r="AI861">
            <v>0</v>
          </cell>
        </row>
        <row r="862">
          <cell r="AF862">
            <v>0</v>
          </cell>
          <cell r="AG862">
            <v>0</v>
          </cell>
          <cell r="AH862">
            <v>0</v>
          </cell>
          <cell r="AI862">
            <v>0</v>
          </cell>
        </row>
        <row r="863">
          <cell r="AF863">
            <v>0</v>
          </cell>
          <cell r="AG863">
            <v>0</v>
          </cell>
          <cell r="AH863">
            <v>0</v>
          </cell>
          <cell r="AI863">
            <v>0</v>
          </cell>
        </row>
        <row r="864">
          <cell r="AF864">
            <v>0</v>
          </cell>
          <cell r="AG864">
            <v>0</v>
          </cell>
          <cell r="AH864">
            <v>0</v>
          </cell>
          <cell r="AI864">
            <v>0</v>
          </cell>
        </row>
        <row r="865">
          <cell r="AF865">
            <v>0</v>
          </cell>
          <cell r="AG865">
            <v>0</v>
          </cell>
          <cell r="AH865">
            <v>0</v>
          </cell>
          <cell r="AI865">
            <v>0</v>
          </cell>
        </row>
        <row r="866">
          <cell r="AF866">
            <v>0</v>
          </cell>
          <cell r="AG866">
            <v>0</v>
          </cell>
          <cell r="AH866">
            <v>0</v>
          </cell>
          <cell r="AI866">
            <v>0</v>
          </cell>
        </row>
        <row r="867">
          <cell r="AF867">
            <v>0</v>
          </cell>
          <cell r="AG867">
            <v>0</v>
          </cell>
          <cell r="AH867">
            <v>0</v>
          </cell>
          <cell r="AI867">
            <v>0</v>
          </cell>
        </row>
        <row r="868">
          <cell r="AF868">
            <v>0</v>
          </cell>
          <cell r="AG868">
            <v>0</v>
          </cell>
          <cell r="AH868">
            <v>0</v>
          </cell>
          <cell r="AI868">
            <v>0</v>
          </cell>
        </row>
        <row r="869">
          <cell r="AF869">
            <v>0</v>
          </cell>
          <cell r="AG869">
            <v>0</v>
          </cell>
          <cell r="AH869">
            <v>0</v>
          </cell>
          <cell r="AI869">
            <v>0</v>
          </cell>
        </row>
        <row r="870">
          <cell r="AF870">
            <v>0</v>
          </cell>
          <cell r="AG870">
            <v>0</v>
          </cell>
          <cell r="AH870">
            <v>0</v>
          </cell>
          <cell r="AI870">
            <v>0</v>
          </cell>
        </row>
        <row r="871">
          <cell r="AF871">
            <v>71</v>
          </cell>
          <cell r="AG871">
            <v>0</v>
          </cell>
          <cell r="AH871">
            <v>0</v>
          </cell>
          <cell r="AI871">
            <v>0</v>
          </cell>
        </row>
        <row r="872">
          <cell r="AF872">
            <v>0</v>
          </cell>
          <cell r="AG872">
            <v>0</v>
          </cell>
          <cell r="AH872">
            <v>0</v>
          </cell>
          <cell r="AI872">
            <v>0</v>
          </cell>
        </row>
        <row r="873">
          <cell r="AF873">
            <v>0</v>
          </cell>
          <cell r="AG873">
            <v>0</v>
          </cell>
          <cell r="AH873">
            <v>0</v>
          </cell>
          <cell r="AI873">
            <v>0</v>
          </cell>
        </row>
        <row r="874">
          <cell r="AF874">
            <v>0</v>
          </cell>
          <cell r="AG874">
            <v>0</v>
          </cell>
          <cell r="AH874">
            <v>0</v>
          </cell>
          <cell r="AI874">
            <v>0</v>
          </cell>
        </row>
        <row r="875">
          <cell r="AF875">
            <v>0</v>
          </cell>
          <cell r="AG875">
            <v>0</v>
          </cell>
          <cell r="AH875">
            <v>0</v>
          </cell>
          <cell r="AI875">
            <v>0</v>
          </cell>
        </row>
        <row r="876">
          <cell r="AF876">
            <v>0</v>
          </cell>
          <cell r="AG876">
            <v>0</v>
          </cell>
          <cell r="AH876">
            <v>0</v>
          </cell>
          <cell r="AI876">
            <v>0</v>
          </cell>
        </row>
        <row r="877">
          <cell r="AF877">
            <v>0</v>
          </cell>
          <cell r="AG877">
            <v>0</v>
          </cell>
          <cell r="AH877">
            <v>0</v>
          </cell>
          <cell r="AI877">
            <v>0</v>
          </cell>
        </row>
        <row r="878">
          <cell r="AF878">
            <v>0</v>
          </cell>
          <cell r="AG878">
            <v>0</v>
          </cell>
          <cell r="AH878">
            <v>0</v>
          </cell>
          <cell r="AI878">
            <v>0</v>
          </cell>
        </row>
        <row r="879">
          <cell r="AF879">
            <v>0</v>
          </cell>
          <cell r="AG879">
            <v>0</v>
          </cell>
          <cell r="AH879">
            <v>0</v>
          </cell>
          <cell r="AI879">
            <v>0</v>
          </cell>
        </row>
        <row r="880">
          <cell r="AF880">
            <v>0</v>
          </cell>
          <cell r="AG880">
            <v>0</v>
          </cell>
          <cell r="AH880">
            <v>0</v>
          </cell>
          <cell r="AI880">
            <v>0</v>
          </cell>
        </row>
        <row r="881">
          <cell r="AF881">
            <v>0</v>
          </cell>
          <cell r="AG881">
            <v>0</v>
          </cell>
          <cell r="AH881">
            <v>0</v>
          </cell>
          <cell r="AI881">
            <v>0</v>
          </cell>
        </row>
        <row r="882">
          <cell r="AF882">
            <v>0</v>
          </cell>
          <cell r="AG882">
            <v>0</v>
          </cell>
          <cell r="AH882">
            <v>0</v>
          </cell>
          <cell r="AI882">
            <v>0</v>
          </cell>
        </row>
        <row r="883">
          <cell r="AF883">
            <v>72</v>
          </cell>
          <cell r="AG883">
            <v>0</v>
          </cell>
          <cell r="AH883">
            <v>0</v>
          </cell>
          <cell r="AI883">
            <v>0</v>
          </cell>
        </row>
        <row r="884">
          <cell r="AF884">
            <v>0</v>
          </cell>
          <cell r="AG884">
            <v>0</v>
          </cell>
          <cell r="AH884">
            <v>0</v>
          </cell>
          <cell r="AI884">
            <v>0</v>
          </cell>
        </row>
        <row r="885">
          <cell r="AF885">
            <v>0</v>
          </cell>
          <cell r="AG885">
            <v>0</v>
          </cell>
          <cell r="AH885">
            <v>0</v>
          </cell>
          <cell r="AI885">
            <v>0</v>
          </cell>
        </row>
        <row r="886">
          <cell r="AF886">
            <v>0</v>
          </cell>
          <cell r="AG886">
            <v>0</v>
          </cell>
          <cell r="AH886">
            <v>0</v>
          </cell>
          <cell r="AI886">
            <v>0</v>
          </cell>
        </row>
        <row r="887">
          <cell r="AF887">
            <v>0</v>
          </cell>
          <cell r="AG887">
            <v>0</v>
          </cell>
          <cell r="AH887">
            <v>0</v>
          </cell>
          <cell r="AI887">
            <v>0</v>
          </cell>
        </row>
        <row r="888">
          <cell r="AF888">
            <v>0</v>
          </cell>
          <cell r="AG888">
            <v>0</v>
          </cell>
          <cell r="AH888">
            <v>0</v>
          </cell>
          <cell r="AI888">
            <v>0</v>
          </cell>
        </row>
        <row r="889">
          <cell r="AF889">
            <v>0</v>
          </cell>
          <cell r="AG889">
            <v>0</v>
          </cell>
          <cell r="AH889">
            <v>0</v>
          </cell>
          <cell r="AI889">
            <v>0</v>
          </cell>
        </row>
        <row r="890">
          <cell r="AF890">
            <v>0</v>
          </cell>
          <cell r="AG890">
            <v>0</v>
          </cell>
          <cell r="AH890">
            <v>0</v>
          </cell>
          <cell r="AI890">
            <v>0</v>
          </cell>
        </row>
        <row r="891">
          <cell r="AF891">
            <v>0</v>
          </cell>
          <cell r="AG891">
            <v>0</v>
          </cell>
          <cell r="AH891">
            <v>0</v>
          </cell>
          <cell r="AI891">
            <v>0</v>
          </cell>
        </row>
        <row r="892">
          <cell r="AF892">
            <v>0</v>
          </cell>
          <cell r="AG892">
            <v>0</v>
          </cell>
          <cell r="AH892">
            <v>0</v>
          </cell>
          <cell r="AI892">
            <v>0</v>
          </cell>
        </row>
        <row r="893">
          <cell r="AF893">
            <v>0</v>
          </cell>
          <cell r="AG893">
            <v>0</v>
          </cell>
          <cell r="AH893">
            <v>0</v>
          </cell>
          <cell r="AI893">
            <v>0</v>
          </cell>
        </row>
        <row r="894">
          <cell r="AF894">
            <v>0</v>
          </cell>
          <cell r="AG894">
            <v>0</v>
          </cell>
          <cell r="AH894">
            <v>0</v>
          </cell>
          <cell r="AI894">
            <v>0</v>
          </cell>
        </row>
        <row r="895">
          <cell r="AF895">
            <v>73</v>
          </cell>
          <cell r="AG895">
            <v>0</v>
          </cell>
          <cell r="AH895">
            <v>0</v>
          </cell>
          <cell r="AI895">
            <v>0</v>
          </cell>
        </row>
        <row r="896">
          <cell r="AF896">
            <v>0</v>
          </cell>
          <cell r="AG896">
            <v>0</v>
          </cell>
          <cell r="AH896">
            <v>0</v>
          </cell>
          <cell r="AI896">
            <v>0</v>
          </cell>
        </row>
        <row r="897">
          <cell r="AF897">
            <v>0</v>
          </cell>
          <cell r="AG897">
            <v>0</v>
          </cell>
          <cell r="AH897">
            <v>0</v>
          </cell>
          <cell r="AI897">
            <v>0</v>
          </cell>
        </row>
        <row r="898">
          <cell r="AF898">
            <v>0</v>
          </cell>
          <cell r="AG898">
            <v>0</v>
          </cell>
          <cell r="AH898">
            <v>0</v>
          </cell>
          <cell r="AI898">
            <v>0</v>
          </cell>
        </row>
        <row r="899">
          <cell r="AF899">
            <v>0</v>
          </cell>
          <cell r="AG899">
            <v>0</v>
          </cell>
          <cell r="AH899">
            <v>0</v>
          </cell>
          <cell r="AI899">
            <v>0</v>
          </cell>
        </row>
        <row r="900">
          <cell r="AF900">
            <v>0</v>
          </cell>
          <cell r="AG900">
            <v>0</v>
          </cell>
          <cell r="AH900">
            <v>0</v>
          </cell>
          <cell r="AI900">
            <v>0</v>
          </cell>
        </row>
        <row r="901">
          <cell r="AF901">
            <v>0</v>
          </cell>
          <cell r="AG901">
            <v>0</v>
          </cell>
          <cell r="AH901">
            <v>0</v>
          </cell>
          <cell r="AI901">
            <v>0</v>
          </cell>
        </row>
        <row r="902">
          <cell r="AF902">
            <v>0</v>
          </cell>
          <cell r="AG902">
            <v>0</v>
          </cell>
          <cell r="AH902">
            <v>0</v>
          </cell>
          <cell r="AI902">
            <v>0</v>
          </cell>
        </row>
        <row r="903">
          <cell r="AF903">
            <v>0</v>
          </cell>
          <cell r="AG903">
            <v>0</v>
          </cell>
          <cell r="AH903">
            <v>0</v>
          </cell>
          <cell r="AI903">
            <v>0</v>
          </cell>
        </row>
        <row r="904">
          <cell r="AF904">
            <v>0</v>
          </cell>
          <cell r="AG904">
            <v>0</v>
          </cell>
          <cell r="AH904">
            <v>0</v>
          </cell>
          <cell r="AI904">
            <v>0</v>
          </cell>
        </row>
        <row r="905">
          <cell r="AF905">
            <v>0</v>
          </cell>
          <cell r="AG905">
            <v>0</v>
          </cell>
          <cell r="AH905">
            <v>0</v>
          </cell>
          <cell r="AI905">
            <v>0</v>
          </cell>
        </row>
        <row r="906">
          <cell r="AF906">
            <v>0</v>
          </cell>
          <cell r="AG906">
            <v>0</v>
          </cell>
          <cell r="AH906">
            <v>0</v>
          </cell>
          <cell r="AI906">
            <v>0</v>
          </cell>
        </row>
        <row r="907">
          <cell r="AF907">
            <v>74</v>
          </cell>
          <cell r="AG907">
            <v>0</v>
          </cell>
          <cell r="AH907">
            <v>0</v>
          </cell>
          <cell r="AI907">
            <v>0</v>
          </cell>
        </row>
        <row r="908">
          <cell r="AF908">
            <v>0</v>
          </cell>
          <cell r="AG908">
            <v>0</v>
          </cell>
          <cell r="AH908">
            <v>0</v>
          </cell>
          <cell r="AI908">
            <v>0</v>
          </cell>
        </row>
        <row r="909">
          <cell r="AF909">
            <v>0</v>
          </cell>
          <cell r="AG909">
            <v>0</v>
          </cell>
          <cell r="AH909">
            <v>0</v>
          </cell>
          <cell r="AI909">
            <v>0</v>
          </cell>
        </row>
        <row r="910">
          <cell r="AF910">
            <v>0</v>
          </cell>
          <cell r="AG910">
            <v>0</v>
          </cell>
          <cell r="AH910">
            <v>0</v>
          </cell>
          <cell r="AI910">
            <v>0</v>
          </cell>
        </row>
        <row r="911">
          <cell r="AF911">
            <v>0</v>
          </cell>
          <cell r="AG911">
            <v>0</v>
          </cell>
          <cell r="AH911">
            <v>0</v>
          </cell>
          <cell r="AI911">
            <v>0</v>
          </cell>
        </row>
        <row r="912">
          <cell r="AF912">
            <v>0</v>
          </cell>
          <cell r="AG912">
            <v>0</v>
          </cell>
          <cell r="AH912">
            <v>0</v>
          </cell>
          <cell r="AI912">
            <v>0</v>
          </cell>
        </row>
        <row r="913">
          <cell r="AF913">
            <v>0</v>
          </cell>
          <cell r="AG913">
            <v>0</v>
          </cell>
          <cell r="AH913">
            <v>0</v>
          </cell>
          <cell r="AI913">
            <v>0</v>
          </cell>
        </row>
        <row r="914">
          <cell r="AF914">
            <v>0</v>
          </cell>
          <cell r="AG914">
            <v>0</v>
          </cell>
          <cell r="AH914">
            <v>0</v>
          </cell>
          <cell r="AI914">
            <v>0</v>
          </cell>
        </row>
        <row r="915">
          <cell r="AF915">
            <v>0</v>
          </cell>
          <cell r="AG915">
            <v>0</v>
          </cell>
          <cell r="AH915">
            <v>0</v>
          </cell>
          <cell r="AI915">
            <v>0</v>
          </cell>
        </row>
        <row r="916">
          <cell r="AF916">
            <v>0</v>
          </cell>
          <cell r="AG916">
            <v>0</v>
          </cell>
          <cell r="AH916">
            <v>0</v>
          </cell>
          <cell r="AI916">
            <v>0</v>
          </cell>
        </row>
        <row r="917">
          <cell r="AF917">
            <v>0</v>
          </cell>
          <cell r="AG917">
            <v>0</v>
          </cell>
          <cell r="AH917">
            <v>0</v>
          </cell>
          <cell r="AI917">
            <v>0</v>
          </cell>
        </row>
        <row r="918">
          <cell r="AF918">
            <v>0</v>
          </cell>
          <cell r="AG918">
            <v>0</v>
          </cell>
          <cell r="AH918">
            <v>0</v>
          </cell>
          <cell r="AI918">
            <v>0</v>
          </cell>
        </row>
        <row r="919">
          <cell r="AF919">
            <v>75</v>
          </cell>
          <cell r="AG919">
            <v>0</v>
          </cell>
          <cell r="AH919">
            <v>0</v>
          </cell>
          <cell r="AI919">
            <v>0</v>
          </cell>
        </row>
        <row r="920">
          <cell r="AF920">
            <v>0</v>
          </cell>
          <cell r="AG920">
            <v>0</v>
          </cell>
          <cell r="AH920">
            <v>0</v>
          </cell>
          <cell r="AI920">
            <v>0</v>
          </cell>
        </row>
        <row r="921">
          <cell r="AF921">
            <v>0</v>
          </cell>
          <cell r="AG921">
            <v>0</v>
          </cell>
          <cell r="AH921">
            <v>0</v>
          </cell>
          <cell r="AI921">
            <v>0</v>
          </cell>
        </row>
        <row r="922">
          <cell r="AF922">
            <v>0</v>
          </cell>
          <cell r="AG922">
            <v>0</v>
          </cell>
          <cell r="AH922">
            <v>0</v>
          </cell>
          <cell r="AI922">
            <v>0</v>
          </cell>
        </row>
        <row r="923">
          <cell r="AF923">
            <v>0</v>
          </cell>
          <cell r="AG923">
            <v>0</v>
          </cell>
          <cell r="AH923">
            <v>0</v>
          </cell>
          <cell r="AI923">
            <v>0</v>
          </cell>
        </row>
        <row r="924">
          <cell r="AF924">
            <v>0</v>
          </cell>
          <cell r="AG924">
            <v>0</v>
          </cell>
          <cell r="AH924">
            <v>0</v>
          </cell>
          <cell r="AI924">
            <v>0</v>
          </cell>
        </row>
        <row r="925">
          <cell r="AF925">
            <v>0</v>
          </cell>
          <cell r="AG925">
            <v>0</v>
          </cell>
          <cell r="AH925">
            <v>0</v>
          </cell>
          <cell r="AI925">
            <v>0</v>
          </cell>
        </row>
        <row r="926">
          <cell r="AF926">
            <v>0</v>
          </cell>
          <cell r="AG926">
            <v>0</v>
          </cell>
          <cell r="AH926">
            <v>0</v>
          </cell>
          <cell r="AI926">
            <v>0</v>
          </cell>
        </row>
        <row r="927">
          <cell r="AF927">
            <v>0</v>
          </cell>
          <cell r="AG927">
            <v>0</v>
          </cell>
          <cell r="AH927">
            <v>0</v>
          </cell>
          <cell r="AI927">
            <v>0</v>
          </cell>
        </row>
        <row r="928">
          <cell r="AF928">
            <v>0</v>
          </cell>
          <cell r="AG928">
            <v>0</v>
          </cell>
          <cell r="AH928">
            <v>0</v>
          </cell>
          <cell r="AI928">
            <v>0</v>
          </cell>
        </row>
        <row r="929">
          <cell r="AF929">
            <v>0</v>
          </cell>
          <cell r="AG929">
            <v>0</v>
          </cell>
          <cell r="AH929">
            <v>0</v>
          </cell>
          <cell r="AI929">
            <v>0</v>
          </cell>
        </row>
        <row r="930">
          <cell r="AF930">
            <v>0</v>
          </cell>
          <cell r="AG930">
            <v>0</v>
          </cell>
          <cell r="AH930">
            <v>0</v>
          </cell>
          <cell r="AI930">
            <v>0</v>
          </cell>
        </row>
        <row r="931">
          <cell r="AF931">
            <v>76</v>
          </cell>
          <cell r="AG931">
            <v>0</v>
          </cell>
          <cell r="AH931">
            <v>0</v>
          </cell>
          <cell r="AI931">
            <v>0</v>
          </cell>
        </row>
        <row r="932">
          <cell r="AF932">
            <v>0</v>
          </cell>
          <cell r="AG932">
            <v>0</v>
          </cell>
          <cell r="AH932">
            <v>0</v>
          </cell>
          <cell r="AI932">
            <v>0</v>
          </cell>
        </row>
        <row r="933">
          <cell r="AF933">
            <v>0</v>
          </cell>
          <cell r="AG933">
            <v>0</v>
          </cell>
          <cell r="AH933">
            <v>0</v>
          </cell>
          <cell r="AI933">
            <v>0</v>
          </cell>
        </row>
        <row r="934">
          <cell r="AF934">
            <v>0</v>
          </cell>
          <cell r="AG934">
            <v>0</v>
          </cell>
          <cell r="AH934">
            <v>0</v>
          </cell>
          <cell r="AI934">
            <v>0</v>
          </cell>
        </row>
        <row r="935">
          <cell r="AF935">
            <v>0</v>
          </cell>
          <cell r="AG935">
            <v>0</v>
          </cell>
          <cell r="AH935">
            <v>0</v>
          </cell>
          <cell r="AI935">
            <v>0</v>
          </cell>
        </row>
        <row r="936">
          <cell r="AF936">
            <v>0</v>
          </cell>
          <cell r="AG936">
            <v>0</v>
          </cell>
          <cell r="AH936">
            <v>0</v>
          </cell>
          <cell r="AI936">
            <v>0</v>
          </cell>
        </row>
        <row r="937">
          <cell r="AF937">
            <v>0</v>
          </cell>
          <cell r="AG937">
            <v>0</v>
          </cell>
          <cell r="AH937">
            <v>0</v>
          </cell>
          <cell r="AI937">
            <v>0</v>
          </cell>
        </row>
        <row r="938">
          <cell r="AF938">
            <v>0</v>
          </cell>
          <cell r="AG938">
            <v>0</v>
          </cell>
          <cell r="AH938">
            <v>0</v>
          </cell>
          <cell r="AI938">
            <v>0</v>
          </cell>
        </row>
        <row r="939">
          <cell r="AF939">
            <v>0</v>
          </cell>
          <cell r="AG939">
            <v>0</v>
          </cell>
          <cell r="AH939">
            <v>0</v>
          </cell>
          <cell r="AI939">
            <v>0</v>
          </cell>
        </row>
        <row r="940">
          <cell r="AF940">
            <v>0</v>
          </cell>
          <cell r="AG940">
            <v>0</v>
          </cell>
          <cell r="AH940">
            <v>0</v>
          </cell>
          <cell r="AI940">
            <v>0</v>
          </cell>
        </row>
        <row r="941">
          <cell r="AF941">
            <v>0</v>
          </cell>
          <cell r="AG941">
            <v>0</v>
          </cell>
          <cell r="AH941">
            <v>0</v>
          </cell>
          <cell r="AI941">
            <v>0</v>
          </cell>
        </row>
        <row r="942">
          <cell r="AF942">
            <v>0</v>
          </cell>
          <cell r="AG942">
            <v>0</v>
          </cell>
          <cell r="AH942">
            <v>0</v>
          </cell>
          <cell r="AI942">
            <v>0</v>
          </cell>
        </row>
        <row r="943">
          <cell r="AF943">
            <v>77</v>
          </cell>
          <cell r="AG943">
            <v>0</v>
          </cell>
          <cell r="AH943">
            <v>0</v>
          </cell>
          <cell r="AI943">
            <v>0</v>
          </cell>
        </row>
        <row r="944">
          <cell r="AF944">
            <v>0</v>
          </cell>
          <cell r="AG944">
            <v>0</v>
          </cell>
          <cell r="AH944">
            <v>0</v>
          </cell>
          <cell r="AI944">
            <v>0</v>
          </cell>
        </row>
        <row r="945">
          <cell r="AF945">
            <v>0</v>
          </cell>
          <cell r="AG945">
            <v>0</v>
          </cell>
          <cell r="AH945">
            <v>0</v>
          </cell>
          <cell r="AI945">
            <v>0</v>
          </cell>
        </row>
        <row r="946">
          <cell r="AF946">
            <v>0</v>
          </cell>
          <cell r="AG946">
            <v>0</v>
          </cell>
          <cell r="AH946">
            <v>0</v>
          </cell>
          <cell r="AI946">
            <v>0</v>
          </cell>
        </row>
        <row r="947">
          <cell r="AF947">
            <v>0</v>
          </cell>
          <cell r="AG947">
            <v>0</v>
          </cell>
          <cell r="AH947">
            <v>0</v>
          </cell>
          <cell r="AI947">
            <v>0</v>
          </cell>
        </row>
        <row r="948">
          <cell r="AF948">
            <v>0</v>
          </cell>
          <cell r="AG948">
            <v>0</v>
          </cell>
          <cell r="AH948">
            <v>0</v>
          </cell>
          <cell r="AI948">
            <v>0</v>
          </cell>
        </row>
        <row r="949">
          <cell r="AF949">
            <v>0</v>
          </cell>
          <cell r="AG949">
            <v>0</v>
          </cell>
          <cell r="AH949">
            <v>0</v>
          </cell>
          <cell r="AI949">
            <v>0</v>
          </cell>
        </row>
        <row r="950">
          <cell r="AF950">
            <v>0</v>
          </cell>
          <cell r="AG950">
            <v>0</v>
          </cell>
          <cell r="AH950">
            <v>0</v>
          </cell>
          <cell r="AI950">
            <v>0</v>
          </cell>
        </row>
        <row r="951">
          <cell r="AF951">
            <v>0</v>
          </cell>
          <cell r="AG951">
            <v>0</v>
          </cell>
          <cell r="AH951">
            <v>0</v>
          </cell>
          <cell r="AI951">
            <v>0</v>
          </cell>
        </row>
        <row r="952">
          <cell r="AF952">
            <v>0</v>
          </cell>
          <cell r="AG952">
            <v>0</v>
          </cell>
          <cell r="AH952">
            <v>0</v>
          </cell>
          <cell r="AI952">
            <v>0</v>
          </cell>
        </row>
        <row r="953">
          <cell r="AF953">
            <v>0</v>
          </cell>
          <cell r="AG953">
            <v>0</v>
          </cell>
          <cell r="AH953">
            <v>0</v>
          </cell>
          <cell r="AI953">
            <v>0</v>
          </cell>
        </row>
        <row r="954">
          <cell r="AF954">
            <v>0</v>
          </cell>
          <cell r="AG954">
            <v>0</v>
          </cell>
          <cell r="AH954">
            <v>0</v>
          </cell>
          <cell r="AI954">
            <v>0</v>
          </cell>
        </row>
        <row r="955">
          <cell r="AF955">
            <v>78</v>
          </cell>
          <cell r="AG955">
            <v>0</v>
          </cell>
          <cell r="AH955">
            <v>0</v>
          </cell>
          <cell r="AI955">
            <v>0</v>
          </cell>
        </row>
        <row r="956">
          <cell r="AF956">
            <v>0</v>
          </cell>
          <cell r="AG956">
            <v>0</v>
          </cell>
          <cell r="AH956">
            <v>0</v>
          </cell>
          <cell r="AI956">
            <v>0</v>
          </cell>
        </row>
        <row r="957">
          <cell r="AF957">
            <v>0</v>
          </cell>
          <cell r="AG957">
            <v>0</v>
          </cell>
          <cell r="AH957">
            <v>0</v>
          </cell>
          <cell r="AI957">
            <v>0</v>
          </cell>
        </row>
        <row r="958">
          <cell r="AF958">
            <v>0</v>
          </cell>
          <cell r="AG958">
            <v>0</v>
          </cell>
          <cell r="AH958">
            <v>0</v>
          </cell>
          <cell r="AI958">
            <v>0</v>
          </cell>
        </row>
        <row r="959">
          <cell r="AF959">
            <v>0</v>
          </cell>
          <cell r="AG959">
            <v>0</v>
          </cell>
          <cell r="AH959">
            <v>0</v>
          </cell>
          <cell r="AI959">
            <v>0</v>
          </cell>
        </row>
        <row r="960">
          <cell r="AF960">
            <v>0</v>
          </cell>
          <cell r="AG960">
            <v>0</v>
          </cell>
          <cell r="AH960">
            <v>0</v>
          </cell>
          <cell r="AI960">
            <v>0</v>
          </cell>
        </row>
        <row r="961">
          <cell r="AF961">
            <v>0</v>
          </cell>
          <cell r="AG961">
            <v>0</v>
          </cell>
          <cell r="AH961">
            <v>0</v>
          </cell>
          <cell r="AI961">
            <v>0</v>
          </cell>
        </row>
        <row r="962">
          <cell r="AF962">
            <v>0</v>
          </cell>
          <cell r="AG962">
            <v>0</v>
          </cell>
          <cell r="AH962">
            <v>0</v>
          </cell>
          <cell r="AI962">
            <v>0</v>
          </cell>
        </row>
        <row r="963">
          <cell r="AF963">
            <v>0</v>
          </cell>
          <cell r="AG963">
            <v>0</v>
          </cell>
          <cell r="AH963">
            <v>0</v>
          </cell>
          <cell r="AI963">
            <v>0</v>
          </cell>
        </row>
        <row r="964">
          <cell r="AF964">
            <v>0</v>
          </cell>
          <cell r="AG964">
            <v>0</v>
          </cell>
          <cell r="AH964">
            <v>0</v>
          </cell>
          <cell r="AI964">
            <v>0</v>
          </cell>
        </row>
        <row r="965">
          <cell r="AF965">
            <v>0</v>
          </cell>
          <cell r="AG965">
            <v>0</v>
          </cell>
          <cell r="AH965">
            <v>0</v>
          </cell>
          <cell r="AI965">
            <v>0</v>
          </cell>
        </row>
        <row r="966">
          <cell r="AF966">
            <v>0</v>
          </cell>
          <cell r="AG966">
            <v>0</v>
          </cell>
          <cell r="AH966">
            <v>0</v>
          </cell>
          <cell r="AI966">
            <v>0</v>
          </cell>
        </row>
        <row r="967">
          <cell r="AF967">
            <v>79</v>
          </cell>
          <cell r="AG967">
            <v>0</v>
          </cell>
          <cell r="AH967">
            <v>0</v>
          </cell>
          <cell r="AI967">
            <v>0</v>
          </cell>
        </row>
        <row r="968">
          <cell r="AF968">
            <v>0</v>
          </cell>
          <cell r="AG968">
            <v>0</v>
          </cell>
          <cell r="AH968">
            <v>0</v>
          </cell>
          <cell r="AI968">
            <v>0</v>
          </cell>
        </row>
        <row r="969">
          <cell r="AF969">
            <v>0</v>
          </cell>
          <cell r="AG969">
            <v>0</v>
          </cell>
          <cell r="AH969">
            <v>0</v>
          </cell>
          <cell r="AI969">
            <v>0</v>
          </cell>
        </row>
        <row r="970">
          <cell r="AF970">
            <v>0</v>
          </cell>
          <cell r="AG970">
            <v>0</v>
          </cell>
          <cell r="AH970">
            <v>0</v>
          </cell>
          <cell r="AI970">
            <v>0</v>
          </cell>
        </row>
        <row r="971">
          <cell r="AF971">
            <v>0</v>
          </cell>
          <cell r="AG971">
            <v>0</v>
          </cell>
          <cell r="AH971">
            <v>0</v>
          </cell>
          <cell r="AI971">
            <v>0</v>
          </cell>
        </row>
        <row r="972">
          <cell r="AF972">
            <v>0</v>
          </cell>
          <cell r="AG972">
            <v>0</v>
          </cell>
          <cell r="AH972">
            <v>0</v>
          </cell>
          <cell r="AI972">
            <v>0</v>
          </cell>
        </row>
        <row r="973">
          <cell r="AF973">
            <v>0</v>
          </cell>
          <cell r="AG973">
            <v>0</v>
          </cell>
          <cell r="AH973">
            <v>0</v>
          </cell>
          <cell r="AI973">
            <v>0</v>
          </cell>
        </row>
        <row r="974">
          <cell r="AF974">
            <v>0</v>
          </cell>
          <cell r="AG974">
            <v>0</v>
          </cell>
          <cell r="AH974">
            <v>0</v>
          </cell>
          <cell r="AI974">
            <v>0</v>
          </cell>
        </row>
        <row r="975">
          <cell r="AF975">
            <v>0</v>
          </cell>
          <cell r="AG975">
            <v>0</v>
          </cell>
          <cell r="AH975">
            <v>0</v>
          </cell>
          <cell r="AI975">
            <v>0</v>
          </cell>
        </row>
        <row r="976">
          <cell r="AF976">
            <v>0</v>
          </cell>
          <cell r="AG976">
            <v>0</v>
          </cell>
          <cell r="AH976">
            <v>0</v>
          </cell>
          <cell r="AI976">
            <v>0</v>
          </cell>
        </row>
        <row r="977">
          <cell r="AF977">
            <v>0</v>
          </cell>
          <cell r="AG977">
            <v>0</v>
          </cell>
          <cell r="AH977">
            <v>0</v>
          </cell>
          <cell r="AI977">
            <v>0</v>
          </cell>
        </row>
        <row r="978">
          <cell r="AF978">
            <v>0</v>
          </cell>
          <cell r="AG978">
            <v>0</v>
          </cell>
          <cell r="AH978">
            <v>0</v>
          </cell>
          <cell r="AI978">
            <v>0</v>
          </cell>
        </row>
        <row r="979">
          <cell r="AF979">
            <v>80</v>
          </cell>
          <cell r="AG979">
            <v>0</v>
          </cell>
          <cell r="AH979">
            <v>0</v>
          </cell>
          <cell r="AI979">
            <v>0</v>
          </cell>
        </row>
        <row r="980">
          <cell r="AF980">
            <v>0</v>
          </cell>
          <cell r="AG980">
            <v>0</v>
          </cell>
          <cell r="AH980">
            <v>0</v>
          </cell>
          <cell r="AI980">
            <v>0</v>
          </cell>
        </row>
        <row r="981">
          <cell r="AG981">
            <v>0</v>
          </cell>
          <cell r="AH981">
            <v>0</v>
          </cell>
          <cell r="AI981">
            <v>0</v>
          </cell>
        </row>
        <row r="982">
          <cell r="AG982">
            <v>0</v>
          </cell>
          <cell r="AH982">
            <v>0</v>
          </cell>
          <cell r="AI982">
            <v>0</v>
          </cell>
        </row>
        <row r="983">
          <cell r="AG983">
            <v>0</v>
          </cell>
          <cell r="AH983">
            <v>0</v>
          </cell>
          <cell r="AI983">
            <v>0</v>
          </cell>
        </row>
        <row r="984">
          <cell r="AG984">
            <v>0</v>
          </cell>
          <cell r="AH984">
            <v>0</v>
          </cell>
          <cell r="AI984">
            <v>0</v>
          </cell>
        </row>
        <row r="985">
          <cell r="AG985">
            <v>0</v>
          </cell>
          <cell r="AH985">
            <v>0</v>
          </cell>
          <cell r="AI985">
            <v>0</v>
          </cell>
        </row>
        <row r="986">
          <cell r="AG986">
            <v>0</v>
          </cell>
          <cell r="AH986">
            <v>0</v>
          </cell>
          <cell r="AI986">
            <v>0</v>
          </cell>
        </row>
        <row r="987">
          <cell r="AG987">
            <v>0</v>
          </cell>
          <cell r="AH987">
            <v>0</v>
          </cell>
          <cell r="AI987">
            <v>0</v>
          </cell>
        </row>
        <row r="988">
          <cell r="AG988">
            <v>0</v>
          </cell>
          <cell r="AH988">
            <v>0</v>
          </cell>
          <cell r="AI988">
            <v>0</v>
          </cell>
        </row>
        <row r="989">
          <cell r="AG989">
            <v>0</v>
          </cell>
          <cell r="AH989">
            <v>0</v>
          </cell>
          <cell r="AI989">
            <v>0</v>
          </cell>
        </row>
        <row r="990">
          <cell r="AG990">
            <v>0</v>
          </cell>
          <cell r="AH990">
            <v>0</v>
          </cell>
          <cell r="AI990">
            <v>0</v>
          </cell>
        </row>
        <row r="991">
          <cell r="AG991">
            <v>0</v>
          </cell>
          <cell r="AH991">
            <v>0</v>
          </cell>
          <cell r="AI991">
            <v>0</v>
          </cell>
        </row>
        <row r="992">
          <cell r="AG992">
            <v>0</v>
          </cell>
          <cell r="AH992">
            <v>0</v>
          </cell>
          <cell r="AI992">
            <v>0</v>
          </cell>
        </row>
        <row r="993">
          <cell r="AG993">
            <v>0</v>
          </cell>
          <cell r="AH993">
            <v>0</v>
          </cell>
          <cell r="AI993">
            <v>0</v>
          </cell>
        </row>
        <row r="994">
          <cell r="AG994">
            <v>0</v>
          </cell>
          <cell r="AH994">
            <v>0</v>
          </cell>
          <cell r="AI994">
            <v>0</v>
          </cell>
        </row>
        <row r="995">
          <cell r="AG995">
            <v>0</v>
          </cell>
          <cell r="AH995">
            <v>0</v>
          </cell>
          <cell r="AI995">
            <v>0</v>
          </cell>
        </row>
        <row r="996">
          <cell r="AG996">
            <v>0</v>
          </cell>
          <cell r="AH996">
            <v>0</v>
          </cell>
          <cell r="AI996">
            <v>0</v>
          </cell>
        </row>
        <row r="997">
          <cell r="AG997">
            <v>0</v>
          </cell>
          <cell r="AH997">
            <v>0</v>
          </cell>
          <cell r="AI997">
            <v>0</v>
          </cell>
        </row>
        <row r="998">
          <cell r="AG998">
            <v>0</v>
          </cell>
          <cell r="AH998">
            <v>0</v>
          </cell>
          <cell r="AI998">
            <v>0</v>
          </cell>
        </row>
        <row r="999">
          <cell r="AG999">
            <v>0</v>
          </cell>
          <cell r="AH999">
            <v>0</v>
          </cell>
          <cell r="AI999">
            <v>0</v>
          </cell>
        </row>
      </sheetData>
      <sheetData sheetId="37">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60095833.15</v>
          </cell>
          <cell r="AU47">
            <v>-1844980.675798246</v>
          </cell>
          <cell r="AV47">
            <v>-1170925.7229536036</v>
          </cell>
          <cell r="AW47">
            <v>0</v>
          </cell>
          <cell r="AX47">
            <v>0</v>
          </cell>
          <cell r="AY47">
            <v>0</v>
          </cell>
          <cell r="AZ47">
            <v>0</v>
          </cell>
          <cell r="BA47">
            <v>0</v>
          </cell>
          <cell r="BB47">
            <v>58250852.47420176</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-2836319.2490729955</v>
          </cell>
          <cell r="AV59">
            <v>-1680254.7583235812</v>
          </cell>
          <cell r="AW59">
            <v>0</v>
          </cell>
          <cell r="AX59">
            <v>0</v>
          </cell>
          <cell r="AY59">
            <v>0</v>
          </cell>
          <cell r="AZ59">
            <v>0</v>
          </cell>
          <cell r="BA59">
            <v>0</v>
          </cell>
          <cell r="BB59">
            <v>55414533.22512878</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-2921131.296130274</v>
          </cell>
          <cell r="AV71">
            <v>-1595442.7112663016</v>
          </cell>
          <cell r="AW71">
            <v>0</v>
          </cell>
          <cell r="AX71">
            <v>0</v>
          </cell>
          <cell r="AY71">
            <v>0</v>
          </cell>
          <cell r="AZ71">
            <v>0</v>
          </cell>
          <cell r="BA71">
            <v>0</v>
          </cell>
          <cell r="BB71">
            <v>52493401.9289985</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-3008479.405842841</v>
          </cell>
          <cell r="AV83">
            <v>-1508094.6015537346</v>
          </cell>
          <cell r="AW83">
            <v>0</v>
          </cell>
          <cell r="AX83">
            <v>0</v>
          </cell>
          <cell r="AY83">
            <v>0</v>
          </cell>
          <cell r="AZ83">
            <v>0</v>
          </cell>
          <cell r="BA83">
            <v>0</v>
          </cell>
          <cell r="BB83">
            <v>49484922.52315565</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-3098439.4119396843</v>
          </cell>
          <cell r="AV95">
            <v>-1418134.5954568915</v>
          </cell>
          <cell r="AW95">
            <v>0</v>
          </cell>
          <cell r="AX95">
            <v>0</v>
          </cell>
          <cell r="AY95">
            <v>0</v>
          </cell>
          <cell r="AZ95">
            <v>0</v>
          </cell>
          <cell r="BA95">
            <v>0</v>
          </cell>
          <cell r="BB95">
            <v>46386483.11121596</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-3191089.415741423</v>
          </cell>
          <cell r="AV107">
            <v>-1325484.5916551526</v>
          </cell>
          <cell r="AW107">
            <v>0</v>
          </cell>
          <cell r="AX107">
            <v>0</v>
          </cell>
          <cell r="AY107">
            <v>0</v>
          </cell>
          <cell r="AZ107">
            <v>0</v>
          </cell>
          <cell r="BA107">
            <v>0</v>
          </cell>
          <cell r="BB107">
            <v>43195393.69547453</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-3286509.8539661765</v>
          </cell>
          <cell r="AV119">
            <v>-1230064.1534303995</v>
          </cell>
          <cell r="AW119">
            <v>0</v>
          </cell>
          <cell r="AX119">
            <v>0</v>
          </cell>
          <cell r="AY119">
            <v>0</v>
          </cell>
          <cell r="AZ119">
            <v>0</v>
          </cell>
          <cell r="BA119">
            <v>0</v>
          </cell>
          <cell r="BB119">
            <v>39908883.84150836</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-3384783.56856297</v>
          </cell>
          <cell r="AV131">
            <v>-1131790.4388336055</v>
          </cell>
          <cell r="AW131">
            <v>0</v>
          </cell>
          <cell r="AX131">
            <v>0</v>
          </cell>
          <cell r="AY131">
            <v>0</v>
          </cell>
          <cell r="AZ131">
            <v>0</v>
          </cell>
          <cell r="BA131">
            <v>0</v>
          </cell>
          <cell r="BB131">
            <v>36524100.2729454</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-3485995.8786333166</v>
          </cell>
          <cell r="AV143">
            <v>-1030578.1287632588</v>
          </cell>
          <cell r="AW143">
            <v>0</v>
          </cell>
          <cell r="AX143">
            <v>0</v>
          </cell>
          <cell r="AY143">
            <v>0</v>
          </cell>
          <cell r="AZ143">
            <v>0</v>
          </cell>
          <cell r="BA143">
            <v>0</v>
          </cell>
          <cell r="BB143">
            <v>33038104.394312076</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-3590234.654503403</v>
          </cell>
          <cell r="AV155">
            <v>-926339.3528931728</v>
          </cell>
          <cell r="AW155">
            <v>0</v>
          </cell>
          <cell r="AX155">
            <v>0</v>
          </cell>
          <cell r="AY155">
            <v>0</v>
          </cell>
          <cell r="AZ155">
            <v>0</v>
          </cell>
          <cell r="BA155">
            <v>0</v>
          </cell>
          <cell r="BB155">
            <v>29447869.739808675</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-3697590.3940111953</v>
          </cell>
          <cell r="AV167">
            <v>-818983.6133853801</v>
          </cell>
          <cell r="AW167">
            <v>0</v>
          </cell>
          <cell r="AX167">
            <v>0</v>
          </cell>
          <cell r="AY167">
            <v>0</v>
          </cell>
          <cell r="AZ167">
            <v>0</v>
          </cell>
          <cell r="BA167">
            <v>0</v>
          </cell>
          <cell r="BB167">
            <v>25750279.34579748</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-3808156.3010746962</v>
          </cell>
          <cell r="AV179">
            <v>-708417.7063218794</v>
          </cell>
          <cell r="AW179">
            <v>0</v>
          </cell>
          <cell r="AX179">
            <v>0</v>
          </cell>
          <cell r="AY179">
            <v>0</v>
          </cell>
          <cell r="AZ179">
            <v>0</v>
          </cell>
          <cell r="BA179">
            <v>0</v>
          </cell>
          <cell r="BB179">
            <v>21942123.04472278</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-3922028.3666095557</v>
          </cell>
          <cell r="AV191">
            <v>-594545.6407870201</v>
          </cell>
          <cell r="AW191">
            <v>0</v>
          </cell>
          <cell r="AX191">
            <v>0</v>
          </cell>
          <cell r="AY191">
            <v>0</v>
          </cell>
          <cell r="AZ191">
            <v>0</v>
          </cell>
          <cell r="BA191">
            <v>0</v>
          </cell>
          <cell r="BB191">
            <v>18020094.678113222</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-4039305.451866299</v>
          </cell>
          <cell r="AV203">
            <v>-477268.5555302771</v>
          </cell>
          <cell r="AW203">
            <v>0</v>
          </cell>
          <cell r="AX203">
            <v>0</v>
          </cell>
          <cell r="AY203">
            <v>0</v>
          </cell>
          <cell r="AZ203">
            <v>0</v>
          </cell>
          <cell r="BA203">
            <v>0</v>
          </cell>
          <cell r="BB203">
            <v>13980789.226246925</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-4160089.3742595124</v>
          </cell>
          <cell r="AV215">
            <v>-356484.63313706365</v>
          </cell>
          <cell r="AW215">
            <v>0</v>
          </cell>
          <cell r="AX215">
            <v>0</v>
          </cell>
          <cell r="AY215">
            <v>0</v>
          </cell>
          <cell r="AZ215">
            <v>0</v>
          </cell>
          <cell r="BA215">
            <v>0</v>
          </cell>
          <cell r="BB215">
            <v>9820699.851987412</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-4284484.9957635095</v>
          </cell>
          <cell r="AV227">
            <v>-232089.01163306626</v>
          </cell>
          <cell r="AW227">
            <v>0</v>
          </cell>
          <cell r="AX227">
            <v>0</v>
          </cell>
          <cell r="AY227">
            <v>0</v>
          </cell>
          <cell r="AZ227">
            <v>0</v>
          </cell>
          <cell r="BA227">
            <v>0</v>
          </cell>
          <cell r="BB227">
            <v>5536214.8562239045</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-4412600.313951216</v>
          </cell>
          <cell r="AV239">
            <v>-103973.69344535995</v>
          </cell>
          <cell r="AW239">
            <v>0</v>
          </cell>
          <cell r="AX239">
            <v>0</v>
          </cell>
          <cell r="AY239">
            <v>0</v>
          </cell>
          <cell r="AZ239">
            <v>0</v>
          </cell>
          <cell r="BA239">
            <v>0</v>
          </cell>
          <cell r="BB239">
            <v>1123614.542272688</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-1123614.542272688</v>
          </cell>
          <cell r="AV251">
            <v>-5528.959576496978</v>
          </cell>
          <cell r="AW251">
            <v>0</v>
          </cell>
          <cell r="AX251">
            <v>0</v>
          </cell>
          <cell r="AY251">
            <v>0</v>
          </cell>
          <cell r="AZ251">
            <v>0</v>
          </cell>
          <cell r="BA251">
            <v>0</v>
          </cell>
          <cell r="BB251">
            <v>0</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0</v>
          </cell>
          <cell r="AW263">
            <v>0</v>
          </cell>
          <cell r="AX263">
            <v>0</v>
          </cell>
          <cell r="AY263">
            <v>0</v>
          </cell>
          <cell r="AZ263">
            <v>0</v>
          </cell>
          <cell r="BA263">
            <v>0</v>
          </cell>
          <cell r="BB263">
            <v>0</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0</v>
          </cell>
          <cell r="AW275">
            <v>0</v>
          </cell>
          <cell r="AX275">
            <v>0</v>
          </cell>
          <cell r="AY275">
            <v>0</v>
          </cell>
          <cell r="AZ275">
            <v>0</v>
          </cell>
          <cell r="BA275">
            <v>0</v>
          </cell>
          <cell r="BB275">
            <v>0</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0</v>
          </cell>
          <cell r="AW287">
            <v>0</v>
          </cell>
          <cell r="AX287">
            <v>0</v>
          </cell>
          <cell r="AY287">
            <v>0</v>
          </cell>
          <cell r="AZ287">
            <v>0</v>
          </cell>
          <cell r="BA287">
            <v>0</v>
          </cell>
          <cell r="BB287">
            <v>0</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0</v>
          </cell>
          <cell r="AV299">
            <v>0</v>
          </cell>
          <cell r="AW299">
            <v>0</v>
          </cell>
          <cell r="AX299">
            <v>0</v>
          </cell>
          <cell r="AY299">
            <v>0</v>
          </cell>
          <cell r="AZ299">
            <v>0</v>
          </cell>
          <cell r="BA299">
            <v>0</v>
          </cell>
          <cell r="BB299">
            <v>0</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0</v>
          </cell>
          <cell r="AV311">
            <v>0</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9">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41">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5">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6">
        <row r="9">
          <cell r="D9">
            <v>0</v>
          </cell>
          <cell r="E9" t="str">
            <v>0-1</v>
          </cell>
          <cell r="F9">
            <v>0</v>
          </cell>
          <cell r="M9">
            <v>0</v>
          </cell>
          <cell r="N9" t="str">
            <v>0-1</v>
          </cell>
          <cell r="O9">
            <v>0.01</v>
          </cell>
          <cell r="V9">
            <v>0</v>
          </cell>
          <cell r="W9" t="str">
            <v>0-1</v>
          </cell>
          <cell r="X9">
            <v>0.0088</v>
          </cell>
          <cell r="AE9">
            <v>0</v>
          </cell>
          <cell r="AF9" t="str">
            <v>0-1</v>
          </cell>
          <cell r="AG9">
            <v>0.0075</v>
          </cell>
          <cell r="AN9">
            <v>0</v>
          </cell>
          <cell r="AO9" t="str">
            <v>0-1</v>
          </cell>
          <cell r="AP9">
            <v>0.0063</v>
          </cell>
          <cell r="AW9">
            <v>0</v>
          </cell>
          <cell r="AX9" t="str">
            <v>0-1</v>
          </cell>
          <cell r="AY9">
            <v>0.005</v>
          </cell>
          <cell r="BF9">
            <v>0</v>
          </cell>
          <cell r="BG9" t="str">
            <v>0-1</v>
          </cell>
          <cell r="BH9">
            <v>0.0038</v>
          </cell>
          <cell r="BO9">
            <v>0</v>
          </cell>
          <cell r="BP9" t="str">
            <v>0-1</v>
          </cell>
          <cell r="BQ9">
            <v>0.0025</v>
          </cell>
          <cell r="BX9">
            <v>0</v>
          </cell>
          <cell r="BY9" t="str">
            <v>0-1</v>
          </cell>
          <cell r="BZ9">
            <v>0.0013</v>
          </cell>
        </row>
        <row r="10">
          <cell r="D10">
            <v>1</v>
          </cell>
          <cell r="E10" t="str">
            <v>1-2</v>
          </cell>
          <cell r="F10">
            <v>0</v>
          </cell>
          <cell r="M10">
            <v>1</v>
          </cell>
          <cell r="N10" t="str">
            <v>1-2</v>
          </cell>
          <cell r="O10">
            <v>0.01</v>
          </cell>
          <cell r="V10">
            <v>1</v>
          </cell>
          <cell r="W10" t="str">
            <v>1-2</v>
          </cell>
          <cell r="X10">
            <v>0.0088</v>
          </cell>
          <cell r="AE10">
            <v>1</v>
          </cell>
          <cell r="AF10" t="str">
            <v>1-2</v>
          </cell>
          <cell r="AG10">
            <v>0.0075</v>
          </cell>
          <cell r="AN10">
            <v>1</v>
          </cell>
          <cell r="AO10" t="str">
            <v>1-2</v>
          </cell>
          <cell r="AP10">
            <v>0.0063</v>
          </cell>
          <cell r="AW10">
            <v>1</v>
          </cell>
          <cell r="AX10" t="str">
            <v>1-2</v>
          </cell>
          <cell r="AY10">
            <v>0.005</v>
          </cell>
          <cell r="BF10">
            <v>1</v>
          </cell>
          <cell r="BG10" t="str">
            <v>1-2</v>
          </cell>
          <cell r="BH10">
            <v>0.0038</v>
          </cell>
          <cell r="BO10">
            <v>1</v>
          </cell>
          <cell r="BP10" t="str">
            <v>1-2</v>
          </cell>
          <cell r="BQ10">
            <v>0.0025</v>
          </cell>
          <cell r="BX10">
            <v>1</v>
          </cell>
          <cell r="BY10" t="str">
            <v>1-2</v>
          </cell>
          <cell r="BZ10">
            <v>0.0013</v>
          </cell>
        </row>
        <row r="11">
          <cell r="D11">
            <v>2</v>
          </cell>
          <cell r="E11" t="str">
            <v>2-3</v>
          </cell>
          <cell r="F11">
            <v>0</v>
          </cell>
          <cell r="M11">
            <v>2</v>
          </cell>
          <cell r="N11" t="str">
            <v>2-3</v>
          </cell>
          <cell r="O11">
            <v>0.01</v>
          </cell>
          <cell r="V11">
            <v>2</v>
          </cell>
          <cell r="W11" t="str">
            <v>2-3</v>
          </cell>
          <cell r="X11">
            <v>0.0088</v>
          </cell>
          <cell r="AE11">
            <v>2</v>
          </cell>
          <cell r="AF11" t="str">
            <v>2-3</v>
          </cell>
          <cell r="AG11">
            <v>0.0075</v>
          </cell>
          <cell r="AN11">
            <v>2</v>
          </cell>
          <cell r="AO11" t="str">
            <v>2-3</v>
          </cell>
          <cell r="AP11">
            <v>0.0063</v>
          </cell>
          <cell r="AW11">
            <v>2</v>
          </cell>
          <cell r="AX11" t="str">
            <v>2-3</v>
          </cell>
          <cell r="AY11">
            <v>0.005</v>
          </cell>
          <cell r="BF11">
            <v>2</v>
          </cell>
          <cell r="BG11" t="str">
            <v>2-3</v>
          </cell>
          <cell r="BH11">
            <v>0.0038</v>
          </cell>
          <cell r="BO11">
            <v>2</v>
          </cell>
          <cell r="BP11" t="str">
            <v>2-3</v>
          </cell>
          <cell r="BQ11">
            <v>0.0025</v>
          </cell>
          <cell r="BX11">
            <v>2</v>
          </cell>
          <cell r="BY11" t="str">
            <v>2-3</v>
          </cell>
          <cell r="BZ11">
            <v>0.0013</v>
          </cell>
        </row>
        <row r="12">
          <cell r="D12">
            <v>3</v>
          </cell>
          <cell r="E12" t="str">
            <v>3-4</v>
          </cell>
          <cell r="F12">
            <v>0</v>
          </cell>
          <cell r="M12">
            <v>3</v>
          </cell>
          <cell r="N12" t="str">
            <v>3-4</v>
          </cell>
          <cell r="O12">
            <v>0.01</v>
          </cell>
          <cell r="V12">
            <v>3</v>
          </cell>
          <cell r="W12" t="str">
            <v>3-4</v>
          </cell>
          <cell r="X12">
            <v>0.0088</v>
          </cell>
          <cell r="AE12">
            <v>3</v>
          </cell>
          <cell r="AF12" t="str">
            <v>3-4</v>
          </cell>
          <cell r="AG12">
            <v>0.0075</v>
          </cell>
          <cell r="AN12">
            <v>3</v>
          </cell>
          <cell r="AO12" t="str">
            <v>3-4</v>
          </cell>
          <cell r="AP12">
            <v>0.0063</v>
          </cell>
          <cell r="AW12">
            <v>3</v>
          </cell>
          <cell r="AX12" t="str">
            <v>3-4</v>
          </cell>
          <cell r="AY12">
            <v>0.005</v>
          </cell>
          <cell r="BF12">
            <v>3</v>
          </cell>
          <cell r="BG12" t="str">
            <v>3-4</v>
          </cell>
          <cell r="BH12">
            <v>0.0038</v>
          </cell>
          <cell r="BO12">
            <v>3</v>
          </cell>
          <cell r="BP12" t="str">
            <v>3-4</v>
          </cell>
          <cell r="BQ12">
            <v>0.0025</v>
          </cell>
          <cell r="BX12">
            <v>3</v>
          </cell>
          <cell r="BY12" t="str">
            <v>3-4</v>
          </cell>
          <cell r="BZ12">
            <v>0.0013</v>
          </cell>
        </row>
        <row r="13">
          <cell r="D13">
            <v>4</v>
          </cell>
          <cell r="E13" t="str">
            <v>4-5</v>
          </cell>
          <cell r="F13">
            <v>0</v>
          </cell>
          <cell r="M13">
            <v>4</v>
          </cell>
          <cell r="N13" t="str">
            <v>4-5</v>
          </cell>
          <cell r="O13">
            <v>0.01</v>
          </cell>
          <cell r="V13">
            <v>4</v>
          </cell>
          <cell r="W13" t="str">
            <v>4-5</v>
          </cell>
          <cell r="X13">
            <v>0.0088</v>
          </cell>
          <cell r="AE13">
            <v>4</v>
          </cell>
          <cell r="AF13" t="str">
            <v>4-5</v>
          </cell>
          <cell r="AG13">
            <v>0.0075</v>
          </cell>
          <cell r="AN13">
            <v>4</v>
          </cell>
          <cell r="AO13" t="str">
            <v>4-5</v>
          </cell>
          <cell r="AP13">
            <v>0.0063</v>
          </cell>
          <cell r="AW13">
            <v>4</v>
          </cell>
          <cell r="AX13" t="str">
            <v>4-5</v>
          </cell>
          <cell r="AY13">
            <v>0.005</v>
          </cell>
          <cell r="BF13">
            <v>4</v>
          </cell>
          <cell r="BG13" t="str">
            <v>4-5</v>
          </cell>
          <cell r="BH13">
            <v>0.0038</v>
          </cell>
          <cell r="BO13">
            <v>4</v>
          </cell>
          <cell r="BP13" t="str">
            <v>4-5</v>
          </cell>
          <cell r="BQ13">
            <v>0.0025</v>
          </cell>
          <cell r="BX13">
            <v>4</v>
          </cell>
          <cell r="BY13" t="str">
            <v>4-5</v>
          </cell>
          <cell r="BZ13">
            <v>0.0013</v>
          </cell>
        </row>
        <row r="14">
          <cell r="D14">
            <v>5</v>
          </cell>
          <cell r="E14" t="str">
            <v>5-6</v>
          </cell>
          <cell r="F14">
            <v>0</v>
          </cell>
          <cell r="M14">
            <v>5</v>
          </cell>
          <cell r="N14" t="str">
            <v>5-6</v>
          </cell>
          <cell r="O14">
            <v>0.01</v>
          </cell>
          <cell r="V14">
            <v>5</v>
          </cell>
          <cell r="W14" t="str">
            <v>5-6</v>
          </cell>
          <cell r="X14">
            <v>0.0088</v>
          </cell>
          <cell r="AE14">
            <v>5</v>
          </cell>
          <cell r="AF14" t="str">
            <v>5-6</v>
          </cell>
          <cell r="AG14">
            <v>0.0075</v>
          </cell>
          <cell r="AN14">
            <v>5</v>
          </cell>
          <cell r="AO14" t="str">
            <v>5-6</v>
          </cell>
          <cell r="AP14">
            <v>0.0063</v>
          </cell>
          <cell r="AW14">
            <v>5</v>
          </cell>
          <cell r="AX14" t="str">
            <v>5-6</v>
          </cell>
          <cell r="AY14">
            <v>0.005</v>
          </cell>
          <cell r="BF14">
            <v>5</v>
          </cell>
          <cell r="BG14" t="str">
            <v>5-6</v>
          </cell>
          <cell r="BH14">
            <v>0.0038</v>
          </cell>
          <cell r="BO14">
            <v>5</v>
          </cell>
          <cell r="BP14" t="str">
            <v>5-6</v>
          </cell>
          <cell r="BQ14">
            <v>0.0025</v>
          </cell>
          <cell r="BX14">
            <v>5</v>
          </cell>
          <cell r="BY14" t="str">
            <v>5-6</v>
          </cell>
          <cell r="BZ14">
            <v>0.0013</v>
          </cell>
        </row>
        <row r="15">
          <cell r="D15">
            <v>6</v>
          </cell>
          <cell r="E15" t="str">
            <v>6-7</v>
          </cell>
          <cell r="F15">
            <v>0</v>
          </cell>
          <cell r="M15">
            <v>6</v>
          </cell>
          <cell r="N15" t="str">
            <v>6-7</v>
          </cell>
          <cell r="O15">
            <v>0.01</v>
          </cell>
          <cell r="V15">
            <v>6</v>
          </cell>
          <cell r="W15" t="str">
            <v>6-7</v>
          </cell>
          <cell r="X15">
            <v>0.0088</v>
          </cell>
          <cell r="AE15">
            <v>6</v>
          </cell>
          <cell r="AF15" t="str">
            <v>6-7</v>
          </cell>
          <cell r="AG15">
            <v>0.0075</v>
          </cell>
          <cell r="AN15">
            <v>6</v>
          </cell>
          <cell r="AO15" t="str">
            <v>6-7</v>
          </cell>
          <cell r="AP15">
            <v>0.0063</v>
          </cell>
          <cell r="AW15">
            <v>6</v>
          </cell>
          <cell r="AX15" t="str">
            <v>6-7</v>
          </cell>
          <cell r="AY15">
            <v>0.005</v>
          </cell>
          <cell r="BF15">
            <v>6</v>
          </cell>
          <cell r="BG15" t="str">
            <v>6-7</v>
          </cell>
          <cell r="BH15">
            <v>0.0038</v>
          </cell>
          <cell r="BO15">
            <v>6</v>
          </cell>
          <cell r="BP15" t="str">
            <v>6-7</v>
          </cell>
          <cell r="BQ15">
            <v>0.0025</v>
          </cell>
          <cell r="BX15">
            <v>6</v>
          </cell>
          <cell r="BY15" t="str">
            <v>6-7</v>
          </cell>
          <cell r="BZ15">
            <v>0.0013</v>
          </cell>
        </row>
        <row r="16">
          <cell r="D16">
            <v>7</v>
          </cell>
          <cell r="E16" t="str">
            <v>7-8</v>
          </cell>
          <cell r="F16">
            <v>0</v>
          </cell>
          <cell r="M16">
            <v>7</v>
          </cell>
          <cell r="N16" t="str">
            <v>7-8</v>
          </cell>
          <cell r="O16">
            <v>0.01</v>
          </cell>
          <cell r="V16">
            <v>7</v>
          </cell>
          <cell r="W16" t="str">
            <v>7-8</v>
          </cell>
          <cell r="X16">
            <v>0.0088</v>
          </cell>
          <cell r="AE16">
            <v>7</v>
          </cell>
          <cell r="AF16" t="str">
            <v>7-8</v>
          </cell>
          <cell r="AG16">
            <v>0.0075</v>
          </cell>
          <cell r="AN16">
            <v>7</v>
          </cell>
          <cell r="AO16" t="str">
            <v>7-8</v>
          </cell>
          <cell r="AP16">
            <v>0.0063</v>
          </cell>
          <cell r="AW16">
            <v>7</v>
          </cell>
          <cell r="AX16" t="str">
            <v>7-8</v>
          </cell>
          <cell r="AY16">
            <v>0.005</v>
          </cell>
          <cell r="BF16">
            <v>7</v>
          </cell>
          <cell r="BG16" t="str">
            <v>7-8</v>
          </cell>
          <cell r="BH16">
            <v>0.0038</v>
          </cell>
          <cell r="BO16">
            <v>7</v>
          </cell>
          <cell r="BP16" t="str">
            <v>7-8</v>
          </cell>
          <cell r="BQ16">
            <v>0.0025</v>
          </cell>
          <cell r="BX16">
            <v>7</v>
          </cell>
          <cell r="BY16" t="str">
            <v>7-8</v>
          </cell>
          <cell r="BZ16">
            <v>0.0013</v>
          </cell>
        </row>
        <row r="17">
          <cell r="D17">
            <v>8</v>
          </cell>
          <cell r="E17" t="str">
            <v>8-9</v>
          </cell>
          <cell r="F17">
            <v>0</v>
          </cell>
          <cell r="M17">
            <v>8</v>
          </cell>
          <cell r="N17" t="str">
            <v>8-9</v>
          </cell>
          <cell r="O17">
            <v>0.01</v>
          </cell>
          <cell r="V17">
            <v>8</v>
          </cell>
          <cell r="W17" t="str">
            <v>8-9</v>
          </cell>
          <cell r="X17">
            <v>0.0088</v>
          </cell>
          <cell r="AE17">
            <v>8</v>
          </cell>
          <cell r="AF17" t="str">
            <v>8-9</v>
          </cell>
          <cell r="AG17">
            <v>0.0075</v>
          </cell>
          <cell r="AN17">
            <v>8</v>
          </cell>
          <cell r="AO17" t="str">
            <v>8-9</v>
          </cell>
          <cell r="AP17">
            <v>0.0063</v>
          </cell>
          <cell r="AW17">
            <v>8</v>
          </cell>
          <cell r="AX17" t="str">
            <v>8-9</v>
          </cell>
          <cell r="AY17">
            <v>0.005</v>
          </cell>
          <cell r="BF17">
            <v>8</v>
          </cell>
          <cell r="BG17" t="str">
            <v>8-9</v>
          </cell>
          <cell r="BH17">
            <v>0.0038</v>
          </cell>
          <cell r="BO17">
            <v>8</v>
          </cell>
          <cell r="BP17" t="str">
            <v>8-9</v>
          </cell>
          <cell r="BQ17">
            <v>0.0025</v>
          </cell>
          <cell r="BX17">
            <v>8</v>
          </cell>
          <cell r="BY17" t="str">
            <v>8-9</v>
          </cell>
          <cell r="BZ17">
            <v>0.0013</v>
          </cell>
        </row>
        <row r="18">
          <cell r="D18">
            <v>9</v>
          </cell>
          <cell r="E18" t="str">
            <v>9-10</v>
          </cell>
          <cell r="F18">
            <v>0</v>
          </cell>
          <cell r="M18">
            <v>9</v>
          </cell>
          <cell r="N18" t="str">
            <v>9-10</v>
          </cell>
          <cell r="O18">
            <v>0.01</v>
          </cell>
          <cell r="V18">
            <v>9</v>
          </cell>
          <cell r="W18" t="str">
            <v>9-10</v>
          </cell>
          <cell r="X18">
            <v>0.0088</v>
          </cell>
          <cell r="AE18">
            <v>9</v>
          </cell>
          <cell r="AF18" t="str">
            <v>9-10</v>
          </cell>
          <cell r="AG18">
            <v>0.0075</v>
          </cell>
          <cell r="AN18">
            <v>9</v>
          </cell>
          <cell r="AO18" t="str">
            <v>9-10</v>
          </cell>
          <cell r="AP18">
            <v>0.0063</v>
          </cell>
          <cell r="AW18">
            <v>9</v>
          </cell>
          <cell r="AX18" t="str">
            <v>9-10</v>
          </cell>
          <cell r="AY18">
            <v>0.005</v>
          </cell>
          <cell r="BF18">
            <v>9</v>
          </cell>
          <cell r="BG18" t="str">
            <v>9-10</v>
          </cell>
          <cell r="BH18">
            <v>0.0038</v>
          </cell>
          <cell r="BO18">
            <v>9</v>
          </cell>
          <cell r="BP18" t="str">
            <v>9-10</v>
          </cell>
          <cell r="BQ18">
            <v>0.0025</v>
          </cell>
          <cell r="BX18">
            <v>9</v>
          </cell>
          <cell r="BY18" t="str">
            <v>9-10</v>
          </cell>
          <cell r="BZ18">
            <v>0.0013</v>
          </cell>
        </row>
        <row r="19">
          <cell r="D19">
            <v>10</v>
          </cell>
          <cell r="E19" t="str">
            <v>10-11</v>
          </cell>
          <cell r="F19">
            <v>0</v>
          </cell>
          <cell r="M19">
            <v>10</v>
          </cell>
          <cell r="N19" t="str">
            <v>10-11</v>
          </cell>
          <cell r="O19">
            <v>0.01</v>
          </cell>
          <cell r="V19">
            <v>10</v>
          </cell>
          <cell r="W19" t="str">
            <v>10-11</v>
          </cell>
          <cell r="X19">
            <v>0.0088</v>
          </cell>
          <cell r="AE19">
            <v>10</v>
          </cell>
          <cell r="AF19" t="str">
            <v>10-11</v>
          </cell>
          <cell r="AG19">
            <v>0.0075</v>
          </cell>
          <cell r="AN19">
            <v>10</v>
          </cell>
          <cell r="AO19" t="str">
            <v>10-11</v>
          </cell>
          <cell r="AP19">
            <v>0.0063</v>
          </cell>
          <cell r="AW19">
            <v>10</v>
          </cell>
          <cell r="AX19" t="str">
            <v>10-11</v>
          </cell>
          <cell r="AY19">
            <v>0.005</v>
          </cell>
          <cell r="BF19">
            <v>10</v>
          </cell>
          <cell r="BG19" t="str">
            <v>10-11</v>
          </cell>
          <cell r="BH19">
            <v>0.0038</v>
          </cell>
          <cell r="BO19">
            <v>10</v>
          </cell>
          <cell r="BP19" t="str">
            <v>10-11</v>
          </cell>
          <cell r="BQ19">
            <v>0.0025</v>
          </cell>
          <cell r="BX19">
            <v>10</v>
          </cell>
          <cell r="BY19" t="str">
            <v>10-11</v>
          </cell>
          <cell r="BZ19">
            <v>0.0013</v>
          </cell>
        </row>
        <row r="20">
          <cell r="D20">
            <v>11</v>
          </cell>
          <cell r="E20" t="str">
            <v>11-12</v>
          </cell>
          <cell r="F20">
            <v>0</v>
          </cell>
          <cell r="M20">
            <v>11</v>
          </cell>
          <cell r="N20" t="str">
            <v>11-12</v>
          </cell>
          <cell r="O20">
            <v>0.01</v>
          </cell>
          <cell r="V20">
            <v>11</v>
          </cell>
          <cell r="W20" t="str">
            <v>11-12</v>
          </cell>
          <cell r="X20">
            <v>0.0088</v>
          </cell>
          <cell r="AE20">
            <v>11</v>
          </cell>
          <cell r="AF20" t="str">
            <v>11-12</v>
          </cell>
          <cell r="AG20">
            <v>0.0075</v>
          </cell>
          <cell r="AN20">
            <v>11</v>
          </cell>
          <cell r="AO20" t="str">
            <v>11-12</v>
          </cell>
          <cell r="AP20">
            <v>0.0063</v>
          </cell>
          <cell r="AW20">
            <v>11</v>
          </cell>
          <cell r="AX20" t="str">
            <v>11-12</v>
          </cell>
          <cell r="AY20">
            <v>0.005</v>
          </cell>
          <cell r="BF20">
            <v>11</v>
          </cell>
          <cell r="BG20" t="str">
            <v>11-12</v>
          </cell>
          <cell r="BH20">
            <v>0.0038</v>
          </cell>
          <cell r="BO20">
            <v>11</v>
          </cell>
          <cell r="BP20" t="str">
            <v>11-12</v>
          </cell>
          <cell r="BQ20">
            <v>0.0025</v>
          </cell>
          <cell r="BX20">
            <v>11</v>
          </cell>
          <cell r="BY20" t="str">
            <v>11-12</v>
          </cell>
          <cell r="BZ20">
            <v>0.0013</v>
          </cell>
        </row>
        <row r="21">
          <cell r="D21">
            <v>12</v>
          </cell>
          <cell r="E21" t="str">
            <v>12-13</v>
          </cell>
          <cell r="F21">
            <v>0</v>
          </cell>
          <cell r="M21">
            <v>12</v>
          </cell>
          <cell r="N21" t="str">
            <v>12-13</v>
          </cell>
          <cell r="O21">
            <v>0.01</v>
          </cell>
          <cell r="V21">
            <v>12</v>
          </cell>
          <cell r="W21" t="str">
            <v>12-13</v>
          </cell>
          <cell r="X21">
            <v>0.0088</v>
          </cell>
          <cell r="AE21">
            <v>12</v>
          </cell>
          <cell r="AF21" t="str">
            <v>12-13</v>
          </cell>
          <cell r="AG21">
            <v>0.0075</v>
          </cell>
          <cell r="AN21">
            <v>12</v>
          </cell>
          <cell r="AO21" t="str">
            <v>12-13</v>
          </cell>
          <cell r="AP21">
            <v>0.0063</v>
          </cell>
          <cell r="AW21">
            <v>12</v>
          </cell>
          <cell r="AX21" t="str">
            <v>12-13</v>
          </cell>
          <cell r="AY21">
            <v>0.005</v>
          </cell>
          <cell r="BF21">
            <v>12</v>
          </cell>
          <cell r="BG21" t="str">
            <v>12-13</v>
          </cell>
          <cell r="BH21">
            <v>0.0038</v>
          </cell>
          <cell r="BO21">
            <v>12</v>
          </cell>
          <cell r="BP21" t="str">
            <v>12-13</v>
          </cell>
          <cell r="BQ21">
            <v>0.0025</v>
          </cell>
          <cell r="BX21">
            <v>12</v>
          </cell>
          <cell r="BY21" t="str">
            <v>12-13</v>
          </cell>
          <cell r="BZ21">
            <v>0.0013</v>
          </cell>
        </row>
        <row r="22">
          <cell r="D22">
            <v>13</v>
          </cell>
          <cell r="E22" t="str">
            <v>13-14</v>
          </cell>
          <cell r="F22">
            <v>0</v>
          </cell>
          <cell r="M22">
            <v>13</v>
          </cell>
          <cell r="N22" t="str">
            <v>13-14</v>
          </cell>
          <cell r="O22">
            <v>0.01</v>
          </cell>
          <cell r="V22">
            <v>13</v>
          </cell>
          <cell r="W22" t="str">
            <v>13-14</v>
          </cell>
          <cell r="X22">
            <v>0.0088</v>
          </cell>
          <cell r="AE22">
            <v>13</v>
          </cell>
          <cell r="AF22" t="str">
            <v>13-14</v>
          </cell>
          <cell r="AG22">
            <v>0.0075</v>
          </cell>
          <cell r="AN22">
            <v>13</v>
          </cell>
          <cell r="AO22" t="str">
            <v>13-14</v>
          </cell>
          <cell r="AP22">
            <v>0.0063</v>
          </cell>
          <cell r="AW22">
            <v>13</v>
          </cell>
          <cell r="AX22" t="str">
            <v>13-14</v>
          </cell>
          <cell r="AY22">
            <v>0.005</v>
          </cell>
          <cell r="BF22">
            <v>13</v>
          </cell>
          <cell r="BG22" t="str">
            <v>13-14</v>
          </cell>
          <cell r="BH22">
            <v>0.0038</v>
          </cell>
          <cell r="BO22">
            <v>13</v>
          </cell>
          <cell r="BP22" t="str">
            <v>13-14</v>
          </cell>
          <cell r="BQ22">
            <v>0.0025</v>
          </cell>
          <cell r="BX22">
            <v>13</v>
          </cell>
          <cell r="BY22" t="str">
            <v>13-14</v>
          </cell>
          <cell r="BZ22">
            <v>0.0013</v>
          </cell>
        </row>
        <row r="23">
          <cell r="D23">
            <v>14</v>
          </cell>
          <cell r="E23" t="str">
            <v>14-15</v>
          </cell>
          <cell r="F23">
            <v>0</v>
          </cell>
          <cell r="M23">
            <v>14</v>
          </cell>
          <cell r="N23" t="str">
            <v>14-15</v>
          </cell>
          <cell r="O23">
            <v>0.01</v>
          </cell>
          <cell r="V23">
            <v>14</v>
          </cell>
          <cell r="W23" t="str">
            <v>14-15</v>
          </cell>
          <cell r="X23">
            <v>0.0088</v>
          </cell>
          <cell r="AE23">
            <v>14</v>
          </cell>
          <cell r="AF23" t="str">
            <v>14-15</v>
          </cell>
          <cell r="AG23">
            <v>0.0075</v>
          </cell>
          <cell r="AN23">
            <v>14</v>
          </cell>
          <cell r="AO23" t="str">
            <v>14-15</v>
          </cell>
          <cell r="AP23">
            <v>0.0063</v>
          </cell>
          <cell r="AW23">
            <v>14</v>
          </cell>
          <cell r="AX23" t="str">
            <v>14-15</v>
          </cell>
          <cell r="AY23">
            <v>0.005</v>
          </cell>
          <cell r="BF23">
            <v>14</v>
          </cell>
          <cell r="BG23" t="str">
            <v>14-15</v>
          </cell>
          <cell r="BH23">
            <v>0.0038</v>
          </cell>
          <cell r="BO23">
            <v>14</v>
          </cell>
          <cell r="BP23" t="str">
            <v>14-15</v>
          </cell>
          <cell r="BQ23">
            <v>0.0025</v>
          </cell>
          <cell r="BX23">
            <v>14</v>
          </cell>
          <cell r="BY23" t="str">
            <v>14-15</v>
          </cell>
          <cell r="BZ23">
            <v>0.0013</v>
          </cell>
        </row>
        <row r="24">
          <cell r="D24">
            <v>15</v>
          </cell>
          <cell r="E24" t="str">
            <v>15-16</v>
          </cell>
          <cell r="F24">
            <v>0</v>
          </cell>
          <cell r="M24">
            <v>15</v>
          </cell>
          <cell r="N24" t="str">
            <v>15-16</v>
          </cell>
          <cell r="O24">
            <v>0.01</v>
          </cell>
          <cell r="V24">
            <v>15</v>
          </cell>
          <cell r="W24" t="str">
            <v>15-16</v>
          </cell>
          <cell r="X24">
            <v>0.0088</v>
          </cell>
          <cell r="AE24">
            <v>15</v>
          </cell>
          <cell r="AF24" t="str">
            <v>15-16</v>
          </cell>
          <cell r="AG24">
            <v>0.0075</v>
          </cell>
          <cell r="AN24">
            <v>15</v>
          </cell>
          <cell r="AO24" t="str">
            <v>15-16</v>
          </cell>
          <cell r="AP24">
            <v>0.0063</v>
          </cell>
          <cell r="AW24">
            <v>15</v>
          </cell>
          <cell r="AX24" t="str">
            <v>15-16</v>
          </cell>
          <cell r="AY24">
            <v>0.005</v>
          </cell>
          <cell r="BF24">
            <v>15</v>
          </cell>
          <cell r="BG24" t="str">
            <v>15-16</v>
          </cell>
          <cell r="BH24">
            <v>0.0038</v>
          </cell>
          <cell r="BO24">
            <v>15</v>
          </cell>
          <cell r="BP24" t="str">
            <v>15-16</v>
          </cell>
          <cell r="BQ24">
            <v>0.0025</v>
          </cell>
          <cell r="BX24">
            <v>15</v>
          </cell>
          <cell r="BY24" t="str">
            <v>15-16</v>
          </cell>
          <cell r="BZ24">
            <v>0.0013</v>
          </cell>
        </row>
        <row r="25">
          <cell r="D25">
            <v>16</v>
          </cell>
          <cell r="E25" t="str">
            <v>16-17</v>
          </cell>
          <cell r="F25">
            <v>0</v>
          </cell>
          <cell r="M25">
            <v>16</v>
          </cell>
          <cell r="N25" t="str">
            <v>16-17</v>
          </cell>
          <cell r="O25">
            <v>0.01</v>
          </cell>
          <cell r="V25">
            <v>16</v>
          </cell>
          <cell r="W25" t="str">
            <v>16-17</v>
          </cell>
          <cell r="X25">
            <v>0.0088</v>
          </cell>
          <cell r="AE25">
            <v>16</v>
          </cell>
          <cell r="AF25" t="str">
            <v>16-17</v>
          </cell>
          <cell r="AG25">
            <v>0.0075</v>
          </cell>
          <cell r="AN25">
            <v>16</v>
          </cell>
          <cell r="AO25" t="str">
            <v>16-17</v>
          </cell>
          <cell r="AP25">
            <v>0.0063</v>
          </cell>
          <cell r="AW25">
            <v>16</v>
          </cell>
          <cell r="AX25" t="str">
            <v>16-17</v>
          </cell>
          <cell r="AY25">
            <v>0.005</v>
          </cell>
          <cell r="BF25">
            <v>16</v>
          </cell>
          <cell r="BG25" t="str">
            <v>16-17</v>
          </cell>
          <cell r="BH25">
            <v>0.0038</v>
          </cell>
          <cell r="BO25">
            <v>16</v>
          </cell>
          <cell r="BP25" t="str">
            <v>16-17</v>
          </cell>
          <cell r="BQ25">
            <v>0.0025</v>
          </cell>
          <cell r="BX25">
            <v>16</v>
          </cell>
          <cell r="BY25" t="str">
            <v>16-17</v>
          </cell>
          <cell r="BZ25">
            <v>0.0013</v>
          </cell>
        </row>
        <row r="26">
          <cell r="D26">
            <v>17</v>
          </cell>
          <cell r="E26" t="str">
            <v>17-18</v>
          </cell>
          <cell r="F26">
            <v>0</v>
          </cell>
          <cell r="M26">
            <v>17</v>
          </cell>
          <cell r="N26" t="str">
            <v>17-18</v>
          </cell>
          <cell r="O26">
            <v>0.01</v>
          </cell>
          <cell r="V26">
            <v>17</v>
          </cell>
          <cell r="W26" t="str">
            <v>17-18</v>
          </cell>
          <cell r="X26">
            <v>0.0088</v>
          </cell>
          <cell r="AE26">
            <v>17</v>
          </cell>
          <cell r="AF26" t="str">
            <v>17-18</v>
          </cell>
          <cell r="AG26">
            <v>0.0075</v>
          </cell>
          <cell r="AN26">
            <v>17</v>
          </cell>
          <cell r="AO26" t="str">
            <v>17-18</v>
          </cell>
          <cell r="AP26">
            <v>0.0063</v>
          </cell>
          <cell r="AW26">
            <v>17</v>
          </cell>
          <cell r="AX26" t="str">
            <v>17-18</v>
          </cell>
          <cell r="AY26">
            <v>0.005</v>
          </cell>
          <cell r="BF26">
            <v>17</v>
          </cell>
          <cell r="BG26" t="str">
            <v>17-18</v>
          </cell>
          <cell r="BH26">
            <v>0.0038</v>
          </cell>
          <cell r="BO26">
            <v>17</v>
          </cell>
          <cell r="BP26" t="str">
            <v>17-18</v>
          </cell>
          <cell r="BQ26">
            <v>0.0025</v>
          </cell>
          <cell r="BX26">
            <v>17</v>
          </cell>
          <cell r="BY26" t="str">
            <v>17-18</v>
          </cell>
          <cell r="BZ26">
            <v>0.0013</v>
          </cell>
        </row>
        <row r="27">
          <cell r="D27">
            <v>18</v>
          </cell>
          <cell r="E27" t="str">
            <v>18-19</v>
          </cell>
          <cell r="F27">
            <v>0</v>
          </cell>
          <cell r="M27">
            <v>18</v>
          </cell>
          <cell r="N27" t="str">
            <v>18-19</v>
          </cell>
          <cell r="O27">
            <v>0.01</v>
          </cell>
          <cell r="V27">
            <v>18</v>
          </cell>
          <cell r="W27" t="str">
            <v>18-19</v>
          </cell>
          <cell r="X27">
            <v>0.0088</v>
          </cell>
          <cell r="AE27">
            <v>18</v>
          </cell>
          <cell r="AF27" t="str">
            <v>18-19</v>
          </cell>
          <cell r="AG27">
            <v>0.0075</v>
          </cell>
          <cell r="AN27">
            <v>18</v>
          </cell>
          <cell r="AO27" t="str">
            <v>18-19</v>
          </cell>
          <cell r="AP27">
            <v>0.0063</v>
          </cell>
          <cell r="AW27">
            <v>18</v>
          </cell>
          <cell r="AX27" t="str">
            <v>18-19</v>
          </cell>
          <cell r="AY27">
            <v>0.005</v>
          </cell>
          <cell r="BF27">
            <v>18</v>
          </cell>
          <cell r="BG27" t="str">
            <v>18-19</v>
          </cell>
          <cell r="BH27">
            <v>0.0038</v>
          </cell>
          <cell r="BO27">
            <v>18</v>
          </cell>
          <cell r="BP27" t="str">
            <v>18-19</v>
          </cell>
          <cell r="BQ27">
            <v>0.0025</v>
          </cell>
          <cell r="BX27">
            <v>18</v>
          </cell>
          <cell r="BY27" t="str">
            <v>18-19</v>
          </cell>
          <cell r="BZ27">
            <v>0.0013</v>
          </cell>
        </row>
        <row r="28">
          <cell r="D28">
            <v>19</v>
          </cell>
          <cell r="E28" t="str">
            <v>19-20</v>
          </cell>
          <cell r="F28">
            <v>0</v>
          </cell>
          <cell r="M28">
            <v>19</v>
          </cell>
          <cell r="N28" t="str">
            <v>19-20</v>
          </cell>
          <cell r="O28">
            <v>0.01</v>
          </cell>
          <cell r="V28">
            <v>19</v>
          </cell>
          <cell r="W28" t="str">
            <v>19-20</v>
          </cell>
          <cell r="X28">
            <v>0.0088</v>
          </cell>
          <cell r="AE28">
            <v>19</v>
          </cell>
          <cell r="AF28" t="str">
            <v>19-20</v>
          </cell>
          <cell r="AG28">
            <v>0.0075</v>
          </cell>
          <cell r="AN28">
            <v>19</v>
          </cell>
          <cell r="AO28" t="str">
            <v>19-20</v>
          </cell>
          <cell r="AP28">
            <v>0.0063</v>
          </cell>
          <cell r="AW28">
            <v>19</v>
          </cell>
          <cell r="AX28" t="str">
            <v>19-20</v>
          </cell>
          <cell r="AY28">
            <v>0.005</v>
          </cell>
          <cell r="BF28">
            <v>19</v>
          </cell>
          <cell r="BG28" t="str">
            <v>19-20</v>
          </cell>
          <cell r="BH28">
            <v>0.0038</v>
          </cell>
          <cell r="BO28">
            <v>19</v>
          </cell>
          <cell r="BP28" t="str">
            <v>19-20</v>
          </cell>
          <cell r="BQ28">
            <v>0.0025</v>
          </cell>
          <cell r="BX28">
            <v>19</v>
          </cell>
          <cell r="BY28" t="str">
            <v>19-20</v>
          </cell>
          <cell r="BZ28">
            <v>0.0013</v>
          </cell>
        </row>
        <row r="29">
          <cell r="D29">
            <v>20</v>
          </cell>
          <cell r="E29" t="str">
            <v>20-21</v>
          </cell>
          <cell r="F29">
            <v>0</v>
          </cell>
          <cell r="M29">
            <v>20</v>
          </cell>
          <cell r="N29" t="str">
            <v>20-21</v>
          </cell>
          <cell r="O29">
            <v>0.01</v>
          </cell>
          <cell r="V29">
            <v>20</v>
          </cell>
          <cell r="W29" t="str">
            <v>20-21</v>
          </cell>
          <cell r="X29">
            <v>0.0088</v>
          </cell>
          <cell r="AE29">
            <v>20</v>
          </cell>
          <cell r="AF29" t="str">
            <v>20-21</v>
          </cell>
          <cell r="AG29">
            <v>0.0075</v>
          </cell>
          <cell r="AN29">
            <v>20</v>
          </cell>
          <cell r="AO29" t="str">
            <v>20-21</v>
          </cell>
          <cell r="AP29">
            <v>0.0063</v>
          </cell>
          <cell r="AW29">
            <v>20</v>
          </cell>
          <cell r="AX29" t="str">
            <v>20-21</v>
          </cell>
          <cell r="AY29">
            <v>0.005</v>
          </cell>
          <cell r="BF29">
            <v>20</v>
          </cell>
          <cell r="BG29" t="str">
            <v>20-21</v>
          </cell>
          <cell r="BH29">
            <v>0.0038</v>
          </cell>
          <cell r="BO29">
            <v>20</v>
          </cell>
          <cell r="BP29" t="str">
            <v>20-21</v>
          </cell>
          <cell r="BQ29">
            <v>0.0025</v>
          </cell>
          <cell r="BX29">
            <v>20</v>
          </cell>
          <cell r="BY29" t="str">
            <v>20-21</v>
          </cell>
          <cell r="BZ29">
            <v>0.0013</v>
          </cell>
        </row>
        <row r="30">
          <cell r="D30">
            <v>21</v>
          </cell>
          <cell r="E30" t="str">
            <v>21-22</v>
          </cell>
          <cell r="F30">
            <v>0</v>
          </cell>
          <cell r="M30">
            <v>21</v>
          </cell>
          <cell r="N30" t="str">
            <v>21-22</v>
          </cell>
          <cell r="O30">
            <v>0.01</v>
          </cell>
          <cell r="V30">
            <v>21</v>
          </cell>
          <cell r="W30" t="str">
            <v>21-22</v>
          </cell>
          <cell r="X30">
            <v>0.0088</v>
          </cell>
          <cell r="AE30">
            <v>21</v>
          </cell>
          <cell r="AF30" t="str">
            <v>21-22</v>
          </cell>
          <cell r="AG30">
            <v>0.0075</v>
          </cell>
          <cell r="AN30">
            <v>21</v>
          </cell>
          <cell r="AO30" t="str">
            <v>21-22</v>
          </cell>
          <cell r="AP30">
            <v>0.0063</v>
          </cell>
          <cell r="AW30">
            <v>21</v>
          </cell>
          <cell r="AX30" t="str">
            <v>21-22</v>
          </cell>
          <cell r="AY30">
            <v>0.005</v>
          </cell>
          <cell r="BF30">
            <v>21</v>
          </cell>
          <cell r="BG30" t="str">
            <v>21-22</v>
          </cell>
          <cell r="BH30">
            <v>0.0038</v>
          </cell>
          <cell r="BO30">
            <v>21</v>
          </cell>
          <cell r="BP30" t="str">
            <v>21-22</v>
          </cell>
          <cell r="BQ30">
            <v>0.0025</v>
          </cell>
          <cell r="BX30">
            <v>21</v>
          </cell>
          <cell r="BY30" t="str">
            <v>21-22</v>
          </cell>
          <cell r="BZ30">
            <v>0.0013</v>
          </cell>
        </row>
        <row r="31">
          <cell r="D31">
            <v>22</v>
          </cell>
          <cell r="E31" t="str">
            <v>22-23</v>
          </cell>
          <cell r="F31">
            <v>0</v>
          </cell>
          <cell r="M31">
            <v>22</v>
          </cell>
          <cell r="N31" t="str">
            <v>22-23</v>
          </cell>
          <cell r="O31">
            <v>0.01</v>
          </cell>
          <cell r="V31">
            <v>22</v>
          </cell>
          <cell r="W31" t="str">
            <v>22-23</v>
          </cell>
          <cell r="X31">
            <v>0.0088</v>
          </cell>
          <cell r="AE31">
            <v>22</v>
          </cell>
          <cell r="AF31" t="str">
            <v>22-23</v>
          </cell>
          <cell r="AG31">
            <v>0.0075</v>
          </cell>
          <cell r="AN31">
            <v>22</v>
          </cell>
          <cell r="AO31" t="str">
            <v>22-23</v>
          </cell>
          <cell r="AP31">
            <v>0.0063</v>
          </cell>
          <cell r="AW31">
            <v>22</v>
          </cell>
          <cell r="AX31" t="str">
            <v>22-23</v>
          </cell>
          <cell r="AY31">
            <v>0.005</v>
          </cell>
          <cell r="BF31">
            <v>22</v>
          </cell>
          <cell r="BG31" t="str">
            <v>22-23</v>
          </cell>
          <cell r="BH31">
            <v>0.0038</v>
          </cell>
          <cell r="BO31">
            <v>22</v>
          </cell>
          <cell r="BP31" t="str">
            <v>22-23</v>
          </cell>
          <cell r="BQ31">
            <v>0.0025</v>
          </cell>
          <cell r="BX31">
            <v>22</v>
          </cell>
          <cell r="BY31" t="str">
            <v>22-23</v>
          </cell>
          <cell r="BZ31">
            <v>0.0013</v>
          </cell>
        </row>
        <row r="32">
          <cell r="D32">
            <v>23</v>
          </cell>
          <cell r="E32" t="str">
            <v>23-24</v>
          </cell>
          <cell r="F32">
            <v>0</v>
          </cell>
          <cell r="M32">
            <v>23</v>
          </cell>
          <cell r="N32" t="str">
            <v>23-24</v>
          </cell>
          <cell r="O32">
            <v>0.01</v>
          </cell>
          <cell r="V32">
            <v>23</v>
          </cell>
          <cell r="W32" t="str">
            <v>23-24</v>
          </cell>
          <cell r="X32">
            <v>0.0088</v>
          </cell>
          <cell r="AE32">
            <v>23</v>
          </cell>
          <cell r="AF32" t="str">
            <v>23-24</v>
          </cell>
          <cell r="AG32">
            <v>0.0075</v>
          </cell>
          <cell r="AN32">
            <v>23</v>
          </cell>
          <cell r="AO32" t="str">
            <v>23-24</v>
          </cell>
          <cell r="AP32">
            <v>0.0063</v>
          </cell>
          <cell r="AW32">
            <v>23</v>
          </cell>
          <cell r="AX32" t="str">
            <v>23-24</v>
          </cell>
          <cell r="AY32">
            <v>0.005</v>
          </cell>
          <cell r="BF32">
            <v>23</v>
          </cell>
          <cell r="BG32" t="str">
            <v>23-24</v>
          </cell>
          <cell r="BH32">
            <v>0.0038</v>
          </cell>
          <cell r="BO32">
            <v>23</v>
          </cell>
          <cell r="BP32" t="str">
            <v>23-24</v>
          </cell>
          <cell r="BQ32">
            <v>0.0025</v>
          </cell>
          <cell r="BX32">
            <v>23</v>
          </cell>
          <cell r="BY32" t="str">
            <v>23-24</v>
          </cell>
          <cell r="BZ32">
            <v>0.0013</v>
          </cell>
        </row>
        <row r="33">
          <cell r="D33">
            <v>24</v>
          </cell>
          <cell r="E33" t="str">
            <v>24-25</v>
          </cell>
          <cell r="F33">
            <v>0</v>
          </cell>
          <cell r="M33">
            <v>24</v>
          </cell>
          <cell r="N33" t="str">
            <v>24-25</v>
          </cell>
          <cell r="O33">
            <v>0.01</v>
          </cell>
          <cell r="V33">
            <v>24</v>
          </cell>
          <cell r="W33" t="str">
            <v>24-25</v>
          </cell>
          <cell r="X33">
            <v>0.0088</v>
          </cell>
          <cell r="AE33">
            <v>24</v>
          </cell>
          <cell r="AF33" t="str">
            <v>24-25</v>
          </cell>
          <cell r="AG33">
            <v>0.0075</v>
          </cell>
          <cell r="AN33">
            <v>24</v>
          </cell>
          <cell r="AO33" t="str">
            <v>24-25</v>
          </cell>
          <cell r="AP33">
            <v>0.0063</v>
          </cell>
          <cell r="AW33">
            <v>24</v>
          </cell>
          <cell r="AX33" t="str">
            <v>24-25</v>
          </cell>
          <cell r="AY33">
            <v>0.005</v>
          </cell>
          <cell r="BF33">
            <v>24</v>
          </cell>
          <cell r="BG33" t="str">
            <v>24-25</v>
          </cell>
          <cell r="BH33">
            <v>0.0038</v>
          </cell>
          <cell r="BO33">
            <v>24</v>
          </cell>
          <cell r="BP33" t="str">
            <v>24-25</v>
          </cell>
          <cell r="BQ33">
            <v>0.0025</v>
          </cell>
          <cell r="BX33">
            <v>24</v>
          </cell>
          <cell r="BY33" t="str">
            <v>24-25</v>
          </cell>
          <cell r="BZ33">
            <v>0.0013</v>
          </cell>
        </row>
        <row r="34">
          <cell r="D34">
            <v>25</v>
          </cell>
          <cell r="E34" t="str">
            <v>25-26</v>
          </cell>
          <cell r="F34">
            <v>0</v>
          </cell>
          <cell r="M34">
            <v>25</v>
          </cell>
          <cell r="N34" t="str">
            <v>25-26</v>
          </cell>
          <cell r="O34">
            <v>0.01</v>
          </cell>
          <cell r="V34">
            <v>25</v>
          </cell>
          <cell r="W34" t="str">
            <v>25-26</v>
          </cell>
          <cell r="X34">
            <v>0.0088</v>
          </cell>
          <cell r="AE34">
            <v>25</v>
          </cell>
          <cell r="AF34" t="str">
            <v>25-26</v>
          </cell>
          <cell r="AG34">
            <v>0.0075</v>
          </cell>
          <cell r="AN34">
            <v>25</v>
          </cell>
          <cell r="AO34" t="str">
            <v>25-26</v>
          </cell>
          <cell r="AP34">
            <v>0.0063</v>
          </cell>
          <cell r="AW34">
            <v>25</v>
          </cell>
          <cell r="AX34" t="str">
            <v>25-26</v>
          </cell>
          <cell r="AY34">
            <v>0.005</v>
          </cell>
          <cell r="BF34">
            <v>25</v>
          </cell>
          <cell r="BG34" t="str">
            <v>25-26</v>
          </cell>
          <cell r="BH34">
            <v>0.0038</v>
          </cell>
          <cell r="BO34">
            <v>25</v>
          </cell>
          <cell r="BP34" t="str">
            <v>25-26</v>
          </cell>
          <cell r="BQ34">
            <v>0.0025</v>
          </cell>
          <cell r="BX34">
            <v>25</v>
          </cell>
          <cell r="BY34" t="str">
            <v>25-26</v>
          </cell>
          <cell r="BZ34">
            <v>0.0013</v>
          </cell>
        </row>
        <row r="35">
          <cell r="D35">
            <v>26</v>
          </cell>
          <cell r="E35" t="str">
            <v>26-27</v>
          </cell>
          <cell r="F35">
            <v>0</v>
          </cell>
          <cell r="M35">
            <v>26</v>
          </cell>
          <cell r="N35" t="str">
            <v>26-27</v>
          </cell>
          <cell r="O35">
            <v>0.01</v>
          </cell>
          <cell r="V35">
            <v>26</v>
          </cell>
          <cell r="W35" t="str">
            <v>26-27</v>
          </cell>
          <cell r="X35">
            <v>0.0088</v>
          </cell>
          <cell r="AE35">
            <v>26</v>
          </cell>
          <cell r="AF35" t="str">
            <v>26-27</v>
          </cell>
          <cell r="AG35">
            <v>0.0075</v>
          </cell>
          <cell r="AN35">
            <v>26</v>
          </cell>
          <cell r="AO35" t="str">
            <v>26-27</v>
          </cell>
          <cell r="AP35">
            <v>0.0063</v>
          </cell>
          <cell r="AW35">
            <v>26</v>
          </cell>
          <cell r="AX35" t="str">
            <v>26-27</v>
          </cell>
          <cell r="AY35">
            <v>0.005</v>
          </cell>
          <cell r="BF35">
            <v>26</v>
          </cell>
          <cell r="BG35" t="str">
            <v>26-27</v>
          </cell>
          <cell r="BH35">
            <v>0.0038</v>
          </cell>
          <cell r="BO35">
            <v>26</v>
          </cell>
          <cell r="BP35" t="str">
            <v>26-27</v>
          </cell>
          <cell r="BQ35">
            <v>0.0025</v>
          </cell>
          <cell r="BX35">
            <v>26</v>
          </cell>
          <cell r="BY35" t="str">
            <v>26-27</v>
          </cell>
          <cell r="BZ35">
            <v>0.0013</v>
          </cell>
        </row>
        <row r="36">
          <cell r="D36">
            <v>27</v>
          </cell>
          <cell r="E36" t="str">
            <v>27-28</v>
          </cell>
          <cell r="F36">
            <v>0</v>
          </cell>
          <cell r="M36">
            <v>27</v>
          </cell>
          <cell r="N36" t="str">
            <v>27-28</v>
          </cell>
          <cell r="O36">
            <v>0.01</v>
          </cell>
          <cell r="V36">
            <v>27</v>
          </cell>
          <cell r="W36" t="str">
            <v>27-28</v>
          </cell>
          <cell r="X36">
            <v>0.0088</v>
          </cell>
          <cell r="AE36">
            <v>27</v>
          </cell>
          <cell r="AF36" t="str">
            <v>27-28</v>
          </cell>
          <cell r="AG36">
            <v>0.0075</v>
          </cell>
          <cell r="AN36">
            <v>27</v>
          </cell>
          <cell r="AO36" t="str">
            <v>27-28</v>
          </cell>
          <cell r="AP36">
            <v>0.0063</v>
          </cell>
          <cell r="AW36">
            <v>27</v>
          </cell>
          <cell r="AX36" t="str">
            <v>27-28</v>
          </cell>
          <cell r="AY36">
            <v>0.005</v>
          </cell>
          <cell r="BF36">
            <v>27</v>
          </cell>
          <cell r="BG36" t="str">
            <v>27-28</v>
          </cell>
          <cell r="BH36">
            <v>0.0038</v>
          </cell>
          <cell r="BO36">
            <v>27</v>
          </cell>
          <cell r="BP36" t="str">
            <v>27-28</v>
          </cell>
          <cell r="BQ36">
            <v>0.0025</v>
          </cell>
          <cell r="BX36">
            <v>27</v>
          </cell>
          <cell r="BY36" t="str">
            <v>27-28</v>
          </cell>
          <cell r="BZ36">
            <v>0.0013</v>
          </cell>
        </row>
        <row r="37">
          <cell r="D37">
            <v>28</v>
          </cell>
          <cell r="E37" t="str">
            <v>28-29</v>
          </cell>
          <cell r="F37">
            <v>0</v>
          </cell>
          <cell r="M37">
            <v>28</v>
          </cell>
          <cell r="N37" t="str">
            <v>28-29</v>
          </cell>
          <cell r="O37">
            <v>0.01</v>
          </cell>
          <cell r="V37">
            <v>28</v>
          </cell>
          <cell r="W37" t="str">
            <v>28-29</v>
          </cell>
          <cell r="X37">
            <v>0.0088</v>
          </cell>
          <cell r="AE37">
            <v>28</v>
          </cell>
          <cell r="AF37" t="str">
            <v>28-29</v>
          </cell>
          <cell r="AG37">
            <v>0.0075</v>
          </cell>
          <cell r="AN37">
            <v>28</v>
          </cell>
          <cell r="AO37" t="str">
            <v>28-29</v>
          </cell>
          <cell r="AP37">
            <v>0.0063</v>
          </cell>
          <cell r="AW37">
            <v>28</v>
          </cell>
          <cell r="AX37" t="str">
            <v>28-29</v>
          </cell>
          <cell r="AY37">
            <v>0.005</v>
          </cell>
          <cell r="BF37">
            <v>28</v>
          </cell>
          <cell r="BG37" t="str">
            <v>28-29</v>
          </cell>
          <cell r="BH37">
            <v>0.0038</v>
          </cell>
          <cell r="BO37">
            <v>28</v>
          </cell>
          <cell r="BP37" t="str">
            <v>28-29</v>
          </cell>
          <cell r="BQ37">
            <v>0.0025</v>
          </cell>
          <cell r="BX37">
            <v>28</v>
          </cell>
          <cell r="BY37" t="str">
            <v>28-29</v>
          </cell>
          <cell r="BZ37">
            <v>0.0013</v>
          </cell>
        </row>
        <row r="38">
          <cell r="D38">
            <v>29</v>
          </cell>
          <cell r="E38" t="str">
            <v>29-30</v>
          </cell>
          <cell r="F38">
            <v>0</v>
          </cell>
          <cell r="M38">
            <v>29</v>
          </cell>
          <cell r="N38" t="str">
            <v>29-30</v>
          </cell>
          <cell r="O38">
            <v>0.01</v>
          </cell>
          <cell r="V38">
            <v>29</v>
          </cell>
          <cell r="W38" t="str">
            <v>29-30</v>
          </cell>
          <cell r="X38">
            <v>0.0088</v>
          </cell>
          <cell r="AE38">
            <v>29</v>
          </cell>
          <cell r="AF38" t="str">
            <v>29-30</v>
          </cell>
          <cell r="AG38">
            <v>0.0075</v>
          </cell>
          <cell r="AN38">
            <v>29</v>
          </cell>
          <cell r="AO38" t="str">
            <v>29-30</v>
          </cell>
          <cell r="AP38">
            <v>0.0063</v>
          </cell>
          <cell r="AW38">
            <v>29</v>
          </cell>
          <cell r="AX38" t="str">
            <v>29-30</v>
          </cell>
          <cell r="AY38">
            <v>0.005</v>
          </cell>
          <cell r="BF38">
            <v>29</v>
          </cell>
          <cell r="BG38" t="str">
            <v>29-30</v>
          </cell>
          <cell r="BH38">
            <v>0.0038</v>
          </cell>
          <cell r="BO38">
            <v>29</v>
          </cell>
          <cell r="BP38" t="str">
            <v>29-30</v>
          </cell>
          <cell r="BQ38">
            <v>0.0025</v>
          </cell>
          <cell r="BX38">
            <v>29</v>
          </cell>
          <cell r="BY38" t="str">
            <v>29-30</v>
          </cell>
          <cell r="BZ38">
            <v>0.0013</v>
          </cell>
        </row>
        <row r="39">
          <cell r="D39">
            <v>30</v>
          </cell>
          <cell r="E39" t="str">
            <v>30-31</v>
          </cell>
          <cell r="F39">
            <v>0</v>
          </cell>
          <cell r="M39">
            <v>30</v>
          </cell>
          <cell r="N39" t="str">
            <v>30-31</v>
          </cell>
          <cell r="O39">
            <v>0.01</v>
          </cell>
          <cell r="V39">
            <v>30</v>
          </cell>
          <cell r="W39" t="str">
            <v>30-31</v>
          </cell>
          <cell r="X39">
            <v>0.0088</v>
          </cell>
          <cell r="AE39">
            <v>30</v>
          </cell>
          <cell r="AF39" t="str">
            <v>30-31</v>
          </cell>
          <cell r="AG39">
            <v>0.0075</v>
          </cell>
          <cell r="AN39">
            <v>30</v>
          </cell>
          <cell r="AO39" t="str">
            <v>30-31</v>
          </cell>
          <cell r="AP39">
            <v>0.0063</v>
          </cell>
          <cell r="AW39">
            <v>30</v>
          </cell>
          <cell r="AX39" t="str">
            <v>30-31</v>
          </cell>
          <cell r="AY39">
            <v>0.005</v>
          </cell>
          <cell r="BF39">
            <v>30</v>
          </cell>
          <cell r="BG39" t="str">
            <v>30-31</v>
          </cell>
          <cell r="BH39">
            <v>0.0038</v>
          </cell>
          <cell r="BO39">
            <v>30</v>
          </cell>
          <cell r="BP39" t="str">
            <v>30-31</v>
          </cell>
          <cell r="BQ39">
            <v>0.0025</v>
          </cell>
          <cell r="BX39">
            <v>30</v>
          </cell>
          <cell r="BY39" t="str">
            <v>30-31</v>
          </cell>
          <cell r="BZ39">
            <v>0.0013</v>
          </cell>
        </row>
        <row r="40">
          <cell r="D40">
            <v>31</v>
          </cell>
          <cell r="E40" t="str">
            <v>31-32</v>
          </cell>
          <cell r="F40">
            <v>0</v>
          </cell>
          <cell r="M40">
            <v>31</v>
          </cell>
          <cell r="N40" t="str">
            <v>31-32</v>
          </cell>
          <cell r="O40">
            <v>0.01</v>
          </cell>
          <cell r="V40">
            <v>31</v>
          </cell>
          <cell r="W40" t="str">
            <v>31-32</v>
          </cell>
          <cell r="X40">
            <v>0.0088</v>
          </cell>
          <cell r="AE40">
            <v>31</v>
          </cell>
          <cell r="AF40" t="str">
            <v>31-32</v>
          </cell>
          <cell r="AG40">
            <v>0.0075</v>
          </cell>
          <cell r="AN40">
            <v>31</v>
          </cell>
          <cell r="AO40" t="str">
            <v>31-32</v>
          </cell>
          <cell r="AP40">
            <v>0.0063</v>
          </cell>
          <cell r="AW40">
            <v>31</v>
          </cell>
          <cell r="AX40" t="str">
            <v>31-32</v>
          </cell>
          <cell r="AY40">
            <v>0.005</v>
          </cell>
          <cell r="BF40">
            <v>31</v>
          </cell>
          <cell r="BG40" t="str">
            <v>31-32</v>
          </cell>
          <cell r="BH40">
            <v>0.0038</v>
          </cell>
          <cell r="BO40">
            <v>31</v>
          </cell>
          <cell r="BP40" t="str">
            <v>31-32</v>
          </cell>
          <cell r="BQ40">
            <v>0.0025</v>
          </cell>
          <cell r="BX40">
            <v>31</v>
          </cell>
          <cell r="BY40" t="str">
            <v>31-32</v>
          </cell>
          <cell r="BZ40">
            <v>0.0013</v>
          </cell>
        </row>
        <row r="41">
          <cell r="D41">
            <v>32</v>
          </cell>
          <cell r="E41" t="str">
            <v>32-33</v>
          </cell>
          <cell r="F41">
            <v>0</v>
          </cell>
          <cell r="M41">
            <v>32</v>
          </cell>
          <cell r="N41" t="str">
            <v>32-33</v>
          </cell>
          <cell r="O41">
            <v>0.01</v>
          </cell>
          <cell r="V41">
            <v>32</v>
          </cell>
          <cell r="W41" t="str">
            <v>32-33</v>
          </cell>
          <cell r="X41">
            <v>0.0088</v>
          </cell>
          <cell r="AE41">
            <v>32</v>
          </cell>
          <cell r="AF41" t="str">
            <v>32-33</v>
          </cell>
          <cell r="AG41">
            <v>0.0075</v>
          </cell>
          <cell r="AN41">
            <v>32</v>
          </cell>
          <cell r="AO41" t="str">
            <v>32-33</v>
          </cell>
          <cell r="AP41">
            <v>0.0063</v>
          </cell>
          <cell r="AW41">
            <v>32</v>
          </cell>
          <cell r="AX41" t="str">
            <v>32-33</v>
          </cell>
          <cell r="AY41">
            <v>0.005</v>
          </cell>
          <cell r="BF41">
            <v>32</v>
          </cell>
          <cell r="BG41" t="str">
            <v>32-33</v>
          </cell>
          <cell r="BH41">
            <v>0.0038</v>
          </cell>
          <cell r="BO41">
            <v>32</v>
          </cell>
          <cell r="BP41" t="str">
            <v>32-33</v>
          </cell>
          <cell r="BQ41">
            <v>0.0025</v>
          </cell>
          <cell r="BX41">
            <v>32</v>
          </cell>
          <cell r="BY41" t="str">
            <v>32-33</v>
          </cell>
          <cell r="BZ41">
            <v>0.0013</v>
          </cell>
        </row>
        <row r="42">
          <cell r="D42">
            <v>33</v>
          </cell>
          <cell r="E42" t="str">
            <v>33-34</v>
          </cell>
          <cell r="F42">
            <v>0</v>
          </cell>
          <cell r="M42">
            <v>33</v>
          </cell>
          <cell r="N42" t="str">
            <v>33-34</v>
          </cell>
          <cell r="O42">
            <v>0.01</v>
          </cell>
          <cell r="V42">
            <v>33</v>
          </cell>
          <cell r="W42" t="str">
            <v>33-34</v>
          </cell>
          <cell r="X42">
            <v>0.0088</v>
          </cell>
          <cell r="AE42">
            <v>33</v>
          </cell>
          <cell r="AF42" t="str">
            <v>33-34</v>
          </cell>
          <cell r="AG42">
            <v>0.0075</v>
          </cell>
          <cell r="AN42">
            <v>33</v>
          </cell>
          <cell r="AO42" t="str">
            <v>33-34</v>
          </cell>
          <cell r="AP42">
            <v>0.0063</v>
          </cell>
          <cell r="AW42">
            <v>33</v>
          </cell>
          <cell r="AX42" t="str">
            <v>33-34</v>
          </cell>
          <cell r="AY42">
            <v>0.005</v>
          </cell>
          <cell r="BF42">
            <v>33</v>
          </cell>
          <cell r="BG42" t="str">
            <v>33-34</v>
          </cell>
          <cell r="BH42">
            <v>0.0038</v>
          </cell>
          <cell r="BO42">
            <v>33</v>
          </cell>
          <cell r="BP42" t="str">
            <v>33-34</v>
          </cell>
          <cell r="BQ42">
            <v>0.0025</v>
          </cell>
          <cell r="BX42">
            <v>33</v>
          </cell>
          <cell r="BY42" t="str">
            <v>33-34</v>
          </cell>
          <cell r="BZ42">
            <v>0.0013</v>
          </cell>
        </row>
        <row r="43">
          <cell r="D43">
            <v>34</v>
          </cell>
          <cell r="E43" t="str">
            <v>34-35</v>
          </cell>
          <cell r="F43">
            <v>0</v>
          </cell>
          <cell r="M43">
            <v>34</v>
          </cell>
          <cell r="N43" t="str">
            <v>34-35</v>
          </cell>
          <cell r="O43">
            <v>0.01</v>
          </cell>
          <cell r="V43">
            <v>34</v>
          </cell>
          <cell r="W43" t="str">
            <v>34-35</v>
          </cell>
          <cell r="X43">
            <v>0.0088</v>
          </cell>
          <cell r="AE43">
            <v>34</v>
          </cell>
          <cell r="AF43" t="str">
            <v>34-35</v>
          </cell>
          <cell r="AG43">
            <v>0.0075</v>
          </cell>
          <cell r="AN43">
            <v>34</v>
          </cell>
          <cell r="AO43" t="str">
            <v>34-35</v>
          </cell>
          <cell r="AP43">
            <v>0.0063</v>
          </cell>
          <cell r="AW43">
            <v>34</v>
          </cell>
          <cell r="AX43" t="str">
            <v>34-35</v>
          </cell>
          <cell r="AY43">
            <v>0.005</v>
          </cell>
          <cell r="BF43">
            <v>34</v>
          </cell>
          <cell r="BG43" t="str">
            <v>34-35</v>
          </cell>
          <cell r="BH43">
            <v>0.0038</v>
          </cell>
          <cell r="BO43">
            <v>34</v>
          </cell>
          <cell r="BP43" t="str">
            <v>34-35</v>
          </cell>
          <cell r="BQ43">
            <v>0.0025</v>
          </cell>
          <cell r="BX43">
            <v>34</v>
          </cell>
          <cell r="BY43" t="str">
            <v>34-35</v>
          </cell>
          <cell r="BZ43">
            <v>0.0013</v>
          </cell>
        </row>
        <row r="54">
          <cell r="M54">
            <v>0</v>
          </cell>
          <cell r="N54" t="str">
            <v>0-1</v>
          </cell>
          <cell r="O54">
            <v>-0.01</v>
          </cell>
          <cell r="V54">
            <v>0</v>
          </cell>
          <cell r="W54" t="str">
            <v>0-1</v>
          </cell>
          <cell r="X54">
            <v>-0.0088</v>
          </cell>
          <cell r="AE54">
            <v>0</v>
          </cell>
          <cell r="AF54" t="str">
            <v>0-1</v>
          </cell>
          <cell r="AG54">
            <v>-0.0075</v>
          </cell>
          <cell r="AN54">
            <v>0</v>
          </cell>
          <cell r="AO54" t="str">
            <v>0-1</v>
          </cell>
          <cell r="AP54">
            <v>-0.0063</v>
          </cell>
          <cell r="AW54">
            <v>0</v>
          </cell>
          <cell r="AX54" t="str">
            <v>0-1</v>
          </cell>
          <cell r="AY54">
            <v>-0.005</v>
          </cell>
          <cell r="BF54">
            <v>0</v>
          </cell>
          <cell r="BG54" t="str">
            <v>0-1</v>
          </cell>
          <cell r="BH54">
            <v>-0.0038</v>
          </cell>
          <cell r="BO54">
            <v>0</v>
          </cell>
          <cell r="BP54" t="str">
            <v>0-1</v>
          </cell>
          <cell r="BQ54">
            <v>-0.0025</v>
          </cell>
          <cell r="BX54">
            <v>0</v>
          </cell>
          <cell r="BY54" t="str">
            <v>0-1</v>
          </cell>
          <cell r="BZ54">
            <v>-0.0013</v>
          </cell>
        </row>
        <row r="55">
          <cell r="M55">
            <v>1</v>
          </cell>
          <cell r="N55" t="str">
            <v>1-2</v>
          </cell>
          <cell r="O55">
            <v>-0.01</v>
          </cell>
          <cell r="V55">
            <v>1</v>
          </cell>
          <cell r="W55" t="str">
            <v>1-2</v>
          </cell>
          <cell r="X55">
            <v>-0.0088</v>
          </cell>
          <cell r="AE55">
            <v>1</v>
          </cell>
          <cell r="AF55" t="str">
            <v>1-2</v>
          </cell>
          <cell r="AG55">
            <v>-0.0075</v>
          </cell>
          <cell r="AN55">
            <v>1</v>
          </cell>
          <cell r="AO55" t="str">
            <v>1-2</v>
          </cell>
          <cell r="AP55">
            <v>-0.0063</v>
          </cell>
          <cell r="AW55">
            <v>1</v>
          </cell>
          <cell r="AX55" t="str">
            <v>1-2</v>
          </cell>
          <cell r="AY55">
            <v>-0.005</v>
          </cell>
          <cell r="BF55">
            <v>1</v>
          </cell>
          <cell r="BG55" t="str">
            <v>1-2</v>
          </cell>
          <cell r="BH55">
            <v>-0.0038</v>
          </cell>
          <cell r="BO55">
            <v>1</v>
          </cell>
          <cell r="BP55" t="str">
            <v>1-2</v>
          </cell>
          <cell r="BQ55">
            <v>-0.0025</v>
          </cell>
          <cell r="BX55">
            <v>1</v>
          </cell>
          <cell r="BY55" t="str">
            <v>1-2</v>
          </cell>
          <cell r="BZ55">
            <v>-0.0013</v>
          </cell>
        </row>
        <row r="56">
          <cell r="M56">
            <v>2</v>
          </cell>
          <cell r="N56" t="str">
            <v>2-3</v>
          </cell>
          <cell r="O56">
            <v>-0.01</v>
          </cell>
          <cell r="V56">
            <v>2</v>
          </cell>
          <cell r="W56" t="str">
            <v>2-3</v>
          </cell>
          <cell r="X56">
            <v>-0.0088</v>
          </cell>
          <cell r="AE56">
            <v>2</v>
          </cell>
          <cell r="AF56" t="str">
            <v>2-3</v>
          </cell>
          <cell r="AG56">
            <v>-0.0075</v>
          </cell>
          <cell r="AN56">
            <v>2</v>
          </cell>
          <cell r="AO56" t="str">
            <v>2-3</v>
          </cell>
          <cell r="AP56">
            <v>-0.0063</v>
          </cell>
          <cell r="AW56">
            <v>2</v>
          </cell>
          <cell r="AX56" t="str">
            <v>2-3</v>
          </cell>
          <cell r="AY56">
            <v>-0.005</v>
          </cell>
          <cell r="BF56">
            <v>2</v>
          </cell>
          <cell r="BG56" t="str">
            <v>2-3</v>
          </cell>
          <cell r="BH56">
            <v>-0.0038</v>
          </cell>
          <cell r="BO56">
            <v>2</v>
          </cell>
          <cell r="BP56" t="str">
            <v>2-3</v>
          </cell>
          <cell r="BQ56">
            <v>-0.0025</v>
          </cell>
          <cell r="BX56">
            <v>2</v>
          </cell>
          <cell r="BY56" t="str">
            <v>2-3</v>
          </cell>
          <cell r="BZ56">
            <v>-0.0013</v>
          </cell>
        </row>
        <row r="57">
          <cell r="M57">
            <v>3</v>
          </cell>
          <cell r="N57" t="str">
            <v>3-4</v>
          </cell>
          <cell r="O57">
            <v>-0.01</v>
          </cell>
          <cell r="V57">
            <v>3</v>
          </cell>
          <cell r="W57" t="str">
            <v>3-4</v>
          </cell>
          <cell r="X57">
            <v>-0.0088</v>
          </cell>
          <cell r="AE57">
            <v>3</v>
          </cell>
          <cell r="AF57" t="str">
            <v>3-4</v>
          </cell>
          <cell r="AG57">
            <v>-0.0075</v>
          </cell>
          <cell r="AN57">
            <v>3</v>
          </cell>
          <cell r="AO57" t="str">
            <v>3-4</v>
          </cell>
          <cell r="AP57">
            <v>-0.0063</v>
          </cell>
          <cell r="AW57">
            <v>3</v>
          </cell>
          <cell r="AX57" t="str">
            <v>3-4</v>
          </cell>
          <cell r="AY57">
            <v>-0.005</v>
          </cell>
          <cell r="BF57">
            <v>3</v>
          </cell>
          <cell r="BG57" t="str">
            <v>3-4</v>
          </cell>
          <cell r="BH57">
            <v>-0.0038</v>
          </cell>
          <cell r="BO57">
            <v>3</v>
          </cell>
          <cell r="BP57" t="str">
            <v>3-4</v>
          </cell>
          <cell r="BQ57">
            <v>-0.0025</v>
          </cell>
          <cell r="BX57">
            <v>3</v>
          </cell>
          <cell r="BY57" t="str">
            <v>3-4</v>
          </cell>
          <cell r="BZ57">
            <v>-0.0013</v>
          </cell>
        </row>
        <row r="58">
          <cell r="M58">
            <v>4</v>
          </cell>
          <cell r="N58" t="str">
            <v>4-5</v>
          </cell>
          <cell r="O58">
            <v>-0.01</v>
          </cell>
          <cell r="V58">
            <v>4</v>
          </cell>
          <cell r="W58" t="str">
            <v>4-5</v>
          </cell>
          <cell r="X58">
            <v>-0.0088</v>
          </cell>
          <cell r="AE58">
            <v>4</v>
          </cell>
          <cell r="AF58" t="str">
            <v>4-5</v>
          </cell>
          <cell r="AG58">
            <v>-0.0075</v>
          </cell>
          <cell r="AN58">
            <v>4</v>
          </cell>
          <cell r="AO58" t="str">
            <v>4-5</v>
          </cell>
          <cell r="AP58">
            <v>-0.0063</v>
          </cell>
          <cell r="AW58">
            <v>4</v>
          </cell>
          <cell r="AX58" t="str">
            <v>4-5</v>
          </cell>
          <cell r="AY58">
            <v>-0.005</v>
          </cell>
          <cell r="BF58">
            <v>4</v>
          </cell>
          <cell r="BG58" t="str">
            <v>4-5</v>
          </cell>
          <cell r="BH58">
            <v>-0.0038</v>
          </cell>
          <cell r="BO58">
            <v>4</v>
          </cell>
          <cell r="BP58" t="str">
            <v>4-5</v>
          </cell>
          <cell r="BQ58">
            <v>-0.0025</v>
          </cell>
          <cell r="BX58">
            <v>4</v>
          </cell>
          <cell r="BY58" t="str">
            <v>4-5</v>
          </cell>
          <cell r="BZ58">
            <v>-0.0013</v>
          </cell>
        </row>
        <row r="59">
          <cell r="M59">
            <v>5</v>
          </cell>
          <cell r="N59" t="str">
            <v>5-6</v>
          </cell>
          <cell r="O59">
            <v>-0.01</v>
          </cell>
          <cell r="V59">
            <v>5</v>
          </cell>
          <cell r="W59" t="str">
            <v>5-6</v>
          </cell>
          <cell r="X59">
            <v>-0.0088</v>
          </cell>
          <cell r="AE59">
            <v>5</v>
          </cell>
          <cell r="AF59" t="str">
            <v>5-6</v>
          </cell>
          <cell r="AG59">
            <v>-0.0075</v>
          </cell>
          <cell r="AN59">
            <v>5</v>
          </cell>
          <cell r="AO59" t="str">
            <v>5-6</v>
          </cell>
          <cell r="AP59">
            <v>-0.0063</v>
          </cell>
          <cell r="AW59">
            <v>5</v>
          </cell>
          <cell r="AX59" t="str">
            <v>5-6</v>
          </cell>
          <cell r="AY59">
            <v>-0.005</v>
          </cell>
          <cell r="BF59">
            <v>5</v>
          </cell>
          <cell r="BG59" t="str">
            <v>5-6</v>
          </cell>
          <cell r="BH59">
            <v>-0.0038</v>
          </cell>
          <cell r="BO59">
            <v>5</v>
          </cell>
          <cell r="BP59" t="str">
            <v>5-6</v>
          </cell>
          <cell r="BQ59">
            <v>-0.0025</v>
          </cell>
          <cell r="BX59">
            <v>5</v>
          </cell>
          <cell r="BY59" t="str">
            <v>5-6</v>
          </cell>
          <cell r="BZ59">
            <v>-0.0013</v>
          </cell>
        </row>
        <row r="60">
          <cell r="M60">
            <v>6</v>
          </cell>
          <cell r="N60" t="str">
            <v>6-7</v>
          </cell>
          <cell r="O60">
            <v>-0.01</v>
          </cell>
          <cell r="V60">
            <v>6</v>
          </cell>
          <cell r="W60" t="str">
            <v>6-7</v>
          </cell>
          <cell r="X60">
            <v>-0.0088</v>
          </cell>
          <cell r="AE60">
            <v>6</v>
          </cell>
          <cell r="AF60" t="str">
            <v>6-7</v>
          </cell>
          <cell r="AG60">
            <v>-0.0075</v>
          </cell>
          <cell r="AN60">
            <v>6</v>
          </cell>
          <cell r="AO60" t="str">
            <v>6-7</v>
          </cell>
          <cell r="AP60">
            <v>-0.0063</v>
          </cell>
          <cell r="AW60">
            <v>6</v>
          </cell>
          <cell r="AX60" t="str">
            <v>6-7</v>
          </cell>
          <cell r="AY60">
            <v>-0.005</v>
          </cell>
          <cell r="BF60">
            <v>6</v>
          </cell>
          <cell r="BG60" t="str">
            <v>6-7</v>
          </cell>
          <cell r="BH60">
            <v>-0.0038</v>
          </cell>
          <cell r="BO60">
            <v>6</v>
          </cell>
          <cell r="BP60" t="str">
            <v>6-7</v>
          </cell>
          <cell r="BQ60">
            <v>-0.0025</v>
          </cell>
          <cell r="BX60">
            <v>6</v>
          </cell>
          <cell r="BY60" t="str">
            <v>6-7</v>
          </cell>
          <cell r="BZ60">
            <v>-0.0013</v>
          </cell>
        </row>
        <row r="61">
          <cell r="M61">
            <v>7</v>
          </cell>
          <cell r="N61" t="str">
            <v>7-8</v>
          </cell>
          <cell r="O61">
            <v>-0.01</v>
          </cell>
          <cell r="V61">
            <v>7</v>
          </cell>
          <cell r="W61" t="str">
            <v>7-8</v>
          </cell>
          <cell r="X61">
            <v>-0.0088</v>
          </cell>
          <cell r="AE61">
            <v>7</v>
          </cell>
          <cell r="AF61" t="str">
            <v>7-8</v>
          </cell>
          <cell r="AG61">
            <v>-0.0075</v>
          </cell>
          <cell r="AN61">
            <v>7</v>
          </cell>
          <cell r="AO61" t="str">
            <v>7-8</v>
          </cell>
          <cell r="AP61">
            <v>-0.0063</v>
          </cell>
          <cell r="AW61">
            <v>7</v>
          </cell>
          <cell r="AX61" t="str">
            <v>7-8</v>
          </cell>
          <cell r="AY61">
            <v>-0.005</v>
          </cell>
          <cell r="BF61">
            <v>7</v>
          </cell>
          <cell r="BG61" t="str">
            <v>7-8</v>
          </cell>
          <cell r="BH61">
            <v>-0.0038</v>
          </cell>
          <cell r="BO61">
            <v>7</v>
          </cell>
          <cell r="BP61" t="str">
            <v>7-8</v>
          </cell>
          <cell r="BQ61">
            <v>-0.0025</v>
          </cell>
          <cell r="BX61">
            <v>7</v>
          </cell>
          <cell r="BY61" t="str">
            <v>7-8</v>
          </cell>
          <cell r="BZ61">
            <v>-0.0013</v>
          </cell>
        </row>
        <row r="62">
          <cell r="M62">
            <v>8</v>
          </cell>
          <cell r="N62" t="str">
            <v>8-9</v>
          </cell>
          <cell r="O62">
            <v>-0.01</v>
          </cell>
          <cell r="V62">
            <v>8</v>
          </cell>
          <cell r="W62" t="str">
            <v>8-9</v>
          </cell>
          <cell r="X62">
            <v>-0.0088</v>
          </cell>
          <cell r="AE62">
            <v>8</v>
          </cell>
          <cell r="AF62" t="str">
            <v>8-9</v>
          </cell>
          <cell r="AG62">
            <v>-0.0075</v>
          </cell>
          <cell r="AN62">
            <v>8</v>
          </cell>
          <cell r="AO62" t="str">
            <v>8-9</v>
          </cell>
          <cell r="AP62">
            <v>-0.0063</v>
          </cell>
          <cell r="AW62">
            <v>8</v>
          </cell>
          <cell r="AX62" t="str">
            <v>8-9</v>
          </cell>
          <cell r="AY62">
            <v>-0.005</v>
          </cell>
          <cell r="BF62">
            <v>8</v>
          </cell>
          <cell r="BG62" t="str">
            <v>8-9</v>
          </cell>
          <cell r="BH62">
            <v>-0.0038</v>
          </cell>
          <cell r="BO62">
            <v>8</v>
          </cell>
          <cell r="BP62" t="str">
            <v>8-9</v>
          </cell>
          <cell r="BQ62">
            <v>-0.0025</v>
          </cell>
          <cell r="BX62">
            <v>8</v>
          </cell>
          <cell r="BY62" t="str">
            <v>8-9</v>
          </cell>
          <cell r="BZ62">
            <v>-0.0013</v>
          </cell>
        </row>
        <row r="63">
          <cell r="M63">
            <v>9</v>
          </cell>
          <cell r="N63" t="str">
            <v>9-10</v>
          </cell>
          <cell r="O63">
            <v>-0.01</v>
          </cell>
          <cell r="V63">
            <v>9</v>
          </cell>
          <cell r="W63" t="str">
            <v>9-10</v>
          </cell>
          <cell r="X63">
            <v>-0.0088</v>
          </cell>
          <cell r="AE63">
            <v>9</v>
          </cell>
          <cell r="AF63" t="str">
            <v>9-10</v>
          </cell>
          <cell r="AG63">
            <v>-0.0075</v>
          </cell>
          <cell r="AN63">
            <v>9</v>
          </cell>
          <cell r="AO63" t="str">
            <v>9-10</v>
          </cell>
          <cell r="AP63">
            <v>-0.0063</v>
          </cell>
          <cell r="AW63">
            <v>9</v>
          </cell>
          <cell r="AX63" t="str">
            <v>9-10</v>
          </cell>
          <cell r="AY63">
            <v>-0.005</v>
          </cell>
          <cell r="BF63">
            <v>9</v>
          </cell>
          <cell r="BG63" t="str">
            <v>9-10</v>
          </cell>
          <cell r="BH63">
            <v>-0.0038</v>
          </cell>
          <cell r="BO63">
            <v>9</v>
          </cell>
          <cell r="BP63" t="str">
            <v>9-10</v>
          </cell>
          <cell r="BQ63">
            <v>-0.0025</v>
          </cell>
          <cell r="BX63">
            <v>9</v>
          </cell>
          <cell r="BY63" t="str">
            <v>9-10</v>
          </cell>
          <cell r="BZ63">
            <v>-0.0013</v>
          </cell>
        </row>
        <row r="64">
          <cell r="M64">
            <v>10</v>
          </cell>
          <cell r="N64" t="str">
            <v>10-11</v>
          </cell>
          <cell r="O64">
            <v>-0.01</v>
          </cell>
          <cell r="V64">
            <v>10</v>
          </cell>
          <cell r="W64" t="str">
            <v>10-11</v>
          </cell>
          <cell r="X64">
            <v>-0.0088</v>
          </cell>
          <cell r="AE64">
            <v>10</v>
          </cell>
          <cell r="AF64" t="str">
            <v>10-11</v>
          </cell>
          <cell r="AG64">
            <v>-0.0075</v>
          </cell>
          <cell r="AN64">
            <v>10</v>
          </cell>
          <cell r="AO64" t="str">
            <v>10-11</v>
          </cell>
          <cell r="AP64">
            <v>-0.0063</v>
          </cell>
          <cell r="AW64">
            <v>10</v>
          </cell>
          <cell r="AX64" t="str">
            <v>10-11</v>
          </cell>
          <cell r="AY64">
            <v>-0.005</v>
          </cell>
          <cell r="BF64">
            <v>10</v>
          </cell>
          <cell r="BG64" t="str">
            <v>10-11</v>
          </cell>
          <cell r="BH64">
            <v>-0.0038</v>
          </cell>
          <cell r="BO64">
            <v>10</v>
          </cell>
          <cell r="BP64" t="str">
            <v>10-11</v>
          </cell>
          <cell r="BQ64">
            <v>-0.0025</v>
          </cell>
          <cell r="BX64">
            <v>10</v>
          </cell>
          <cell r="BY64" t="str">
            <v>10-11</v>
          </cell>
          <cell r="BZ64">
            <v>-0.0013</v>
          </cell>
        </row>
        <row r="65">
          <cell r="M65">
            <v>11</v>
          </cell>
          <cell r="N65" t="str">
            <v>11-12</v>
          </cell>
          <cell r="O65">
            <v>-0.01</v>
          </cell>
          <cell r="V65">
            <v>11</v>
          </cell>
          <cell r="W65" t="str">
            <v>11-12</v>
          </cell>
          <cell r="X65">
            <v>-0.0088</v>
          </cell>
          <cell r="AE65">
            <v>11</v>
          </cell>
          <cell r="AF65" t="str">
            <v>11-12</v>
          </cell>
          <cell r="AG65">
            <v>-0.0075</v>
          </cell>
          <cell r="AN65">
            <v>11</v>
          </cell>
          <cell r="AO65" t="str">
            <v>11-12</v>
          </cell>
          <cell r="AP65">
            <v>-0.0063</v>
          </cell>
          <cell r="AW65">
            <v>11</v>
          </cell>
          <cell r="AX65" t="str">
            <v>11-12</v>
          </cell>
          <cell r="AY65">
            <v>-0.005</v>
          </cell>
          <cell r="BF65">
            <v>11</v>
          </cell>
          <cell r="BG65" t="str">
            <v>11-12</v>
          </cell>
          <cell r="BH65">
            <v>-0.0038</v>
          </cell>
          <cell r="BO65">
            <v>11</v>
          </cell>
          <cell r="BP65" t="str">
            <v>11-12</v>
          </cell>
          <cell r="BQ65">
            <v>-0.0025</v>
          </cell>
          <cell r="BX65">
            <v>11</v>
          </cell>
          <cell r="BY65" t="str">
            <v>11-12</v>
          </cell>
          <cell r="BZ65">
            <v>-0.0013</v>
          </cell>
        </row>
        <row r="66">
          <cell r="M66">
            <v>12</v>
          </cell>
          <cell r="N66" t="str">
            <v>12-13</v>
          </cell>
          <cell r="O66">
            <v>-0.01</v>
          </cell>
          <cell r="V66">
            <v>12</v>
          </cell>
          <cell r="W66" t="str">
            <v>12-13</v>
          </cell>
          <cell r="X66">
            <v>-0.0088</v>
          </cell>
          <cell r="AE66">
            <v>12</v>
          </cell>
          <cell r="AF66" t="str">
            <v>12-13</v>
          </cell>
          <cell r="AG66">
            <v>-0.0075</v>
          </cell>
          <cell r="AN66">
            <v>12</v>
          </cell>
          <cell r="AO66" t="str">
            <v>12-13</v>
          </cell>
          <cell r="AP66">
            <v>-0.0063</v>
          </cell>
          <cell r="AW66">
            <v>12</v>
          </cell>
          <cell r="AX66" t="str">
            <v>12-13</v>
          </cell>
          <cell r="AY66">
            <v>-0.005</v>
          </cell>
          <cell r="BF66">
            <v>12</v>
          </cell>
          <cell r="BG66" t="str">
            <v>12-13</v>
          </cell>
          <cell r="BH66">
            <v>-0.0038</v>
          </cell>
          <cell r="BO66">
            <v>12</v>
          </cell>
          <cell r="BP66" t="str">
            <v>12-13</v>
          </cell>
          <cell r="BQ66">
            <v>-0.0025</v>
          </cell>
          <cell r="BX66">
            <v>12</v>
          </cell>
          <cell r="BY66" t="str">
            <v>12-13</v>
          </cell>
          <cell r="BZ66">
            <v>-0.0013</v>
          </cell>
        </row>
        <row r="67">
          <cell r="M67">
            <v>13</v>
          </cell>
          <cell r="N67" t="str">
            <v>13-14</v>
          </cell>
          <cell r="O67">
            <v>-0.01</v>
          </cell>
          <cell r="V67">
            <v>13</v>
          </cell>
          <cell r="W67" t="str">
            <v>13-14</v>
          </cell>
          <cell r="X67">
            <v>-0.0088</v>
          </cell>
          <cell r="AE67">
            <v>13</v>
          </cell>
          <cell r="AF67" t="str">
            <v>13-14</v>
          </cell>
          <cell r="AG67">
            <v>-0.0075</v>
          </cell>
          <cell r="AN67">
            <v>13</v>
          </cell>
          <cell r="AO67" t="str">
            <v>13-14</v>
          </cell>
          <cell r="AP67">
            <v>-0.0063</v>
          </cell>
          <cell r="AW67">
            <v>13</v>
          </cell>
          <cell r="AX67" t="str">
            <v>13-14</v>
          </cell>
          <cell r="AY67">
            <v>-0.005</v>
          </cell>
          <cell r="BF67">
            <v>13</v>
          </cell>
          <cell r="BG67" t="str">
            <v>13-14</v>
          </cell>
          <cell r="BH67">
            <v>-0.0038</v>
          </cell>
          <cell r="BO67">
            <v>13</v>
          </cell>
          <cell r="BP67" t="str">
            <v>13-14</v>
          </cell>
          <cell r="BQ67">
            <v>-0.0025</v>
          </cell>
          <cell r="BX67">
            <v>13</v>
          </cell>
          <cell r="BY67" t="str">
            <v>13-14</v>
          </cell>
          <cell r="BZ67">
            <v>-0.0013</v>
          </cell>
        </row>
        <row r="68">
          <cell r="M68">
            <v>14</v>
          </cell>
          <cell r="N68" t="str">
            <v>14-15</v>
          </cell>
          <cell r="O68">
            <v>-0.01</v>
          </cell>
          <cell r="V68">
            <v>14</v>
          </cell>
          <cell r="W68" t="str">
            <v>14-15</v>
          </cell>
          <cell r="X68">
            <v>-0.0088</v>
          </cell>
          <cell r="AE68">
            <v>14</v>
          </cell>
          <cell r="AF68" t="str">
            <v>14-15</v>
          </cell>
          <cell r="AG68">
            <v>-0.0075</v>
          </cell>
          <cell r="AN68">
            <v>14</v>
          </cell>
          <cell r="AO68" t="str">
            <v>14-15</v>
          </cell>
          <cell r="AP68">
            <v>-0.0063</v>
          </cell>
          <cell r="AW68">
            <v>14</v>
          </cell>
          <cell r="AX68" t="str">
            <v>14-15</v>
          </cell>
          <cell r="AY68">
            <v>-0.005</v>
          </cell>
          <cell r="BF68">
            <v>14</v>
          </cell>
          <cell r="BG68" t="str">
            <v>14-15</v>
          </cell>
          <cell r="BH68">
            <v>-0.0038</v>
          </cell>
          <cell r="BO68">
            <v>14</v>
          </cell>
          <cell r="BP68" t="str">
            <v>14-15</v>
          </cell>
          <cell r="BQ68">
            <v>-0.0025</v>
          </cell>
          <cell r="BX68">
            <v>14</v>
          </cell>
          <cell r="BY68" t="str">
            <v>14-15</v>
          </cell>
          <cell r="BZ68">
            <v>-0.0013</v>
          </cell>
        </row>
        <row r="69">
          <cell r="M69">
            <v>15</v>
          </cell>
          <cell r="N69" t="str">
            <v>15-16</v>
          </cell>
          <cell r="O69">
            <v>-0.01</v>
          </cell>
          <cell r="V69">
            <v>15</v>
          </cell>
          <cell r="W69" t="str">
            <v>15-16</v>
          </cell>
          <cell r="X69">
            <v>-0.0088</v>
          </cell>
          <cell r="AE69">
            <v>15</v>
          </cell>
          <cell r="AF69" t="str">
            <v>15-16</v>
          </cell>
          <cell r="AG69">
            <v>-0.0075</v>
          </cell>
          <cell r="AN69">
            <v>15</v>
          </cell>
          <cell r="AO69" t="str">
            <v>15-16</v>
          </cell>
          <cell r="AP69">
            <v>-0.0063</v>
          </cell>
          <cell r="AW69">
            <v>15</v>
          </cell>
          <cell r="AX69" t="str">
            <v>15-16</v>
          </cell>
          <cell r="AY69">
            <v>-0.005</v>
          </cell>
          <cell r="BF69">
            <v>15</v>
          </cell>
          <cell r="BG69" t="str">
            <v>15-16</v>
          </cell>
          <cell r="BH69">
            <v>-0.0038</v>
          </cell>
          <cell r="BO69">
            <v>15</v>
          </cell>
          <cell r="BP69" t="str">
            <v>15-16</v>
          </cell>
          <cell r="BQ69">
            <v>-0.0025</v>
          </cell>
          <cell r="BX69">
            <v>15</v>
          </cell>
          <cell r="BY69" t="str">
            <v>15-16</v>
          </cell>
          <cell r="BZ69">
            <v>-0.0013</v>
          </cell>
        </row>
        <row r="70">
          <cell r="M70">
            <v>16</v>
          </cell>
          <cell r="N70" t="str">
            <v>16-17</v>
          </cell>
          <cell r="O70">
            <v>-0.01</v>
          </cell>
          <cell r="V70">
            <v>16</v>
          </cell>
          <cell r="W70" t="str">
            <v>16-17</v>
          </cell>
          <cell r="X70">
            <v>-0.0088</v>
          </cell>
          <cell r="AE70">
            <v>16</v>
          </cell>
          <cell r="AF70" t="str">
            <v>16-17</v>
          </cell>
          <cell r="AG70">
            <v>-0.0075</v>
          </cell>
          <cell r="AN70">
            <v>16</v>
          </cell>
          <cell r="AO70" t="str">
            <v>16-17</v>
          </cell>
          <cell r="AP70">
            <v>-0.0063</v>
          </cell>
          <cell r="AW70">
            <v>16</v>
          </cell>
          <cell r="AX70" t="str">
            <v>16-17</v>
          </cell>
          <cell r="AY70">
            <v>-0.005</v>
          </cell>
          <cell r="BF70">
            <v>16</v>
          </cell>
          <cell r="BG70" t="str">
            <v>16-17</v>
          </cell>
          <cell r="BH70">
            <v>-0.0038</v>
          </cell>
          <cell r="BO70">
            <v>16</v>
          </cell>
          <cell r="BP70" t="str">
            <v>16-17</v>
          </cell>
          <cell r="BQ70">
            <v>-0.0025</v>
          </cell>
          <cell r="BX70">
            <v>16</v>
          </cell>
          <cell r="BY70" t="str">
            <v>16-17</v>
          </cell>
          <cell r="BZ70">
            <v>-0.0013</v>
          </cell>
        </row>
        <row r="71">
          <cell r="M71">
            <v>17</v>
          </cell>
          <cell r="N71" t="str">
            <v>17-18</v>
          </cell>
          <cell r="O71">
            <v>-0.01</v>
          </cell>
          <cell r="V71">
            <v>17</v>
          </cell>
          <cell r="W71" t="str">
            <v>17-18</v>
          </cell>
          <cell r="X71">
            <v>-0.0088</v>
          </cell>
          <cell r="AE71">
            <v>17</v>
          </cell>
          <cell r="AF71" t="str">
            <v>17-18</v>
          </cell>
          <cell r="AG71">
            <v>-0.0075</v>
          </cell>
          <cell r="AN71">
            <v>17</v>
          </cell>
          <cell r="AO71" t="str">
            <v>17-18</v>
          </cell>
          <cell r="AP71">
            <v>-0.0063</v>
          </cell>
          <cell r="AW71">
            <v>17</v>
          </cell>
          <cell r="AX71" t="str">
            <v>17-18</v>
          </cell>
          <cell r="AY71">
            <v>-0.005</v>
          </cell>
          <cell r="BF71">
            <v>17</v>
          </cell>
          <cell r="BG71" t="str">
            <v>17-18</v>
          </cell>
          <cell r="BH71">
            <v>-0.0038</v>
          </cell>
          <cell r="BO71">
            <v>17</v>
          </cell>
          <cell r="BP71" t="str">
            <v>17-18</v>
          </cell>
          <cell r="BQ71">
            <v>-0.0025</v>
          </cell>
          <cell r="BX71">
            <v>17</v>
          </cell>
          <cell r="BY71" t="str">
            <v>17-18</v>
          </cell>
          <cell r="BZ71">
            <v>-0.0013</v>
          </cell>
        </row>
        <row r="72">
          <cell r="M72">
            <v>18</v>
          </cell>
          <cell r="N72" t="str">
            <v>18-19</v>
          </cell>
          <cell r="O72">
            <v>-0.01</v>
          </cell>
          <cell r="V72">
            <v>18</v>
          </cell>
          <cell r="W72" t="str">
            <v>18-19</v>
          </cell>
          <cell r="X72">
            <v>-0.0088</v>
          </cell>
          <cell r="AE72">
            <v>18</v>
          </cell>
          <cell r="AF72" t="str">
            <v>18-19</v>
          </cell>
          <cell r="AG72">
            <v>-0.0075</v>
          </cell>
          <cell r="AN72">
            <v>18</v>
          </cell>
          <cell r="AO72" t="str">
            <v>18-19</v>
          </cell>
          <cell r="AP72">
            <v>-0.0063</v>
          </cell>
          <cell r="AW72">
            <v>18</v>
          </cell>
          <cell r="AX72" t="str">
            <v>18-19</v>
          </cell>
          <cell r="AY72">
            <v>-0.005</v>
          </cell>
          <cell r="BF72">
            <v>18</v>
          </cell>
          <cell r="BG72" t="str">
            <v>18-19</v>
          </cell>
          <cell r="BH72">
            <v>-0.0038</v>
          </cell>
          <cell r="BO72">
            <v>18</v>
          </cell>
          <cell r="BP72" t="str">
            <v>18-19</v>
          </cell>
          <cell r="BQ72">
            <v>-0.0025</v>
          </cell>
          <cell r="BX72">
            <v>18</v>
          </cell>
          <cell r="BY72" t="str">
            <v>18-19</v>
          </cell>
          <cell r="BZ72">
            <v>-0.0013</v>
          </cell>
        </row>
        <row r="73">
          <cell r="M73">
            <v>19</v>
          </cell>
          <cell r="N73" t="str">
            <v>19-20</v>
          </cell>
          <cell r="O73">
            <v>-0.01</v>
          </cell>
          <cell r="V73">
            <v>19</v>
          </cell>
          <cell r="W73" t="str">
            <v>19-20</v>
          </cell>
          <cell r="X73">
            <v>-0.0088</v>
          </cell>
          <cell r="AE73">
            <v>19</v>
          </cell>
          <cell r="AF73" t="str">
            <v>19-20</v>
          </cell>
          <cell r="AG73">
            <v>-0.0075</v>
          </cell>
          <cell r="AN73">
            <v>19</v>
          </cell>
          <cell r="AO73" t="str">
            <v>19-20</v>
          </cell>
          <cell r="AP73">
            <v>-0.0063</v>
          </cell>
          <cell r="AW73">
            <v>19</v>
          </cell>
          <cell r="AX73" t="str">
            <v>19-20</v>
          </cell>
          <cell r="AY73">
            <v>-0.005</v>
          </cell>
          <cell r="BF73">
            <v>19</v>
          </cell>
          <cell r="BG73" t="str">
            <v>19-20</v>
          </cell>
          <cell r="BH73">
            <v>-0.0038</v>
          </cell>
          <cell r="BO73">
            <v>19</v>
          </cell>
          <cell r="BP73" t="str">
            <v>19-20</v>
          </cell>
          <cell r="BQ73">
            <v>-0.0025</v>
          </cell>
          <cell r="BX73">
            <v>19</v>
          </cell>
          <cell r="BY73" t="str">
            <v>19-20</v>
          </cell>
          <cell r="BZ73">
            <v>-0.0013</v>
          </cell>
        </row>
        <row r="74">
          <cell r="M74">
            <v>20</v>
          </cell>
          <cell r="N74" t="str">
            <v>20-21</v>
          </cell>
          <cell r="O74">
            <v>-0.01</v>
          </cell>
          <cell r="V74">
            <v>20</v>
          </cell>
          <cell r="W74" t="str">
            <v>20-21</v>
          </cell>
          <cell r="X74">
            <v>-0.0088</v>
          </cell>
          <cell r="AE74">
            <v>20</v>
          </cell>
          <cell r="AF74" t="str">
            <v>20-21</v>
          </cell>
          <cell r="AG74">
            <v>-0.0075</v>
          </cell>
          <cell r="AN74">
            <v>20</v>
          </cell>
          <cell r="AO74" t="str">
            <v>20-21</v>
          </cell>
          <cell r="AP74">
            <v>-0.0063</v>
          </cell>
          <cell r="AW74">
            <v>20</v>
          </cell>
          <cell r="AX74" t="str">
            <v>20-21</v>
          </cell>
          <cell r="AY74">
            <v>-0.005</v>
          </cell>
          <cell r="BF74">
            <v>20</v>
          </cell>
          <cell r="BG74" t="str">
            <v>20-21</v>
          </cell>
          <cell r="BH74">
            <v>-0.0038</v>
          </cell>
          <cell r="BO74">
            <v>20</v>
          </cell>
          <cell r="BP74" t="str">
            <v>20-21</v>
          </cell>
          <cell r="BQ74">
            <v>-0.0025</v>
          </cell>
          <cell r="BX74">
            <v>20</v>
          </cell>
          <cell r="BY74" t="str">
            <v>20-21</v>
          </cell>
          <cell r="BZ74">
            <v>-0.0013</v>
          </cell>
        </row>
        <row r="75">
          <cell r="M75">
            <v>21</v>
          </cell>
          <cell r="N75" t="str">
            <v>21-22</v>
          </cell>
          <cell r="O75">
            <v>-0.01</v>
          </cell>
          <cell r="V75">
            <v>21</v>
          </cell>
          <cell r="W75" t="str">
            <v>21-22</v>
          </cell>
          <cell r="X75">
            <v>-0.0088</v>
          </cell>
          <cell r="AE75">
            <v>21</v>
          </cell>
          <cell r="AF75" t="str">
            <v>21-22</v>
          </cell>
          <cell r="AG75">
            <v>-0.0075</v>
          </cell>
          <cell r="AN75">
            <v>21</v>
          </cell>
          <cell r="AO75" t="str">
            <v>21-22</v>
          </cell>
          <cell r="AP75">
            <v>-0.0063</v>
          </cell>
          <cell r="AW75">
            <v>21</v>
          </cell>
          <cell r="AX75" t="str">
            <v>21-22</v>
          </cell>
          <cell r="AY75">
            <v>-0.005</v>
          </cell>
          <cell r="BF75">
            <v>21</v>
          </cell>
          <cell r="BG75" t="str">
            <v>21-22</v>
          </cell>
          <cell r="BH75">
            <v>-0.0038</v>
          </cell>
          <cell r="BO75">
            <v>21</v>
          </cell>
          <cell r="BP75" t="str">
            <v>21-22</v>
          </cell>
          <cell r="BQ75">
            <v>-0.0025</v>
          </cell>
          <cell r="BX75">
            <v>21</v>
          </cell>
          <cell r="BY75" t="str">
            <v>21-22</v>
          </cell>
          <cell r="BZ75">
            <v>-0.0013</v>
          </cell>
        </row>
        <row r="76">
          <cell r="M76">
            <v>22</v>
          </cell>
          <cell r="N76" t="str">
            <v>22-23</v>
          </cell>
          <cell r="O76">
            <v>-0.01</v>
          </cell>
          <cell r="V76">
            <v>22</v>
          </cell>
          <cell r="W76" t="str">
            <v>22-23</v>
          </cell>
          <cell r="X76">
            <v>-0.0088</v>
          </cell>
          <cell r="AE76">
            <v>22</v>
          </cell>
          <cell r="AF76" t="str">
            <v>22-23</v>
          </cell>
          <cell r="AG76">
            <v>-0.0075</v>
          </cell>
          <cell r="AN76">
            <v>22</v>
          </cell>
          <cell r="AO76" t="str">
            <v>22-23</v>
          </cell>
          <cell r="AP76">
            <v>-0.0063</v>
          </cell>
          <cell r="AW76">
            <v>22</v>
          </cell>
          <cell r="AX76" t="str">
            <v>22-23</v>
          </cell>
          <cell r="AY76">
            <v>-0.005</v>
          </cell>
          <cell r="BF76">
            <v>22</v>
          </cell>
          <cell r="BG76" t="str">
            <v>22-23</v>
          </cell>
          <cell r="BH76">
            <v>-0.0038</v>
          </cell>
          <cell r="BO76">
            <v>22</v>
          </cell>
          <cell r="BP76" t="str">
            <v>22-23</v>
          </cell>
          <cell r="BQ76">
            <v>-0.0025</v>
          </cell>
          <cell r="BX76">
            <v>22</v>
          </cell>
          <cell r="BY76" t="str">
            <v>22-23</v>
          </cell>
          <cell r="BZ76">
            <v>-0.0013</v>
          </cell>
        </row>
        <row r="77">
          <cell r="M77">
            <v>23</v>
          </cell>
          <cell r="N77" t="str">
            <v>23-24</v>
          </cell>
          <cell r="O77">
            <v>-0.01</v>
          </cell>
          <cell r="V77">
            <v>23</v>
          </cell>
          <cell r="W77" t="str">
            <v>23-24</v>
          </cell>
          <cell r="X77">
            <v>-0.0088</v>
          </cell>
          <cell r="AE77">
            <v>23</v>
          </cell>
          <cell r="AF77" t="str">
            <v>23-24</v>
          </cell>
          <cell r="AG77">
            <v>-0.0075</v>
          </cell>
          <cell r="AN77">
            <v>23</v>
          </cell>
          <cell r="AO77" t="str">
            <v>23-24</v>
          </cell>
          <cell r="AP77">
            <v>-0.0063</v>
          </cell>
          <cell r="AW77">
            <v>23</v>
          </cell>
          <cell r="AX77" t="str">
            <v>23-24</v>
          </cell>
          <cell r="AY77">
            <v>-0.005</v>
          </cell>
          <cell r="BF77">
            <v>23</v>
          </cell>
          <cell r="BG77" t="str">
            <v>23-24</v>
          </cell>
          <cell r="BH77">
            <v>-0.0038</v>
          </cell>
          <cell r="BO77">
            <v>23</v>
          </cell>
          <cell r="BP77" t="str">
            <v>23-24</v>
          </cell>
          <cell r="BQ77">
            <v>-0.0025</v>
          </cell>
          <cell r="BX77">
            <v>23</v>
          </cell>
          <cell r="BY77" t="str">
            <v>23-24</v>
          </cell>
          <cell r="BZ77">
            <v>-0.0013</v>
          </cell>
        </row>
        <row r="78">
          <cell r="M78">
            <v>24</v>
          </cell>
          <cell r="N78" t="str">
            <v>24-25</v>
          </cell>
          <cell r="O78">
            <v>-0.01</v>
          </cell>
          <cell r="V78">
            <v>24</v>
          </cell>
          <cell r="W78" t="str">
            <v>24-25</v>
          </cell>
          <cell r="X78">
            <v>-0.0088</v>
          </cell>
          <cell r="AE78">
            <v>24</v>
          </cell>
          <cell r="AF78" t="str">
            <v>24-25</v>
          </cell>
          <cell r="AG78">
            <v>-0.0075</v>
          </cell>
          <cell r="AN78">
            <v>24</v>
          </cell>
          <cell r="AO78" t="str">
            <v>24-25</v>
          </cell>
          <cell r="AP78">
            <v>-0.0063</v>
          </cell>
          <cell r="AW78">
            <v>24</v>
          </cell>
          <cell r="AX78" t="str">
            <v>24-25</v>
          </cell>
          <cell r="AY78">
            <v>-0.005</v>
          </cell>
          <cell r="BF78">
            <v>24</v>
          </cell>
          <cell r="BG78" t="str">
            <v>24-25</v>
          </cell>
          <cell r="BH78">
            <v>-0.0038</v>
          </cell>
          <cell r="BO78">
            <v>24</v>
          </cell>
          <cell r="BP78" t="str">
            <v>24-25</v>
          </cell>
          <cell r="BQ78">
            <v>-0.0025</v>
          </cell>
          <cell r="BX78">
            <v>24</v>
          </cell>
          <cell r="BY78" t="str">
            <v>24-25</v>
          </cell>
          <cell r="BZ78">
            <v>-0.0013</v>
          </cell>
        </row>
        <row r="79">
          <cell r="M79">
            <v>25</v>
          </cell>
          <cell r="N79" t="str">
            <v>25-26</v>
          </cell>
          <cell r="O79">
            <v>-0.01</v>
          </cell>
          <cell r="V79">
            <v>25</v>
          </cell>
          <cell r="W79" t="str">
            <v>25-26</v>
          </cell>
          <cell r="X79">
            <v>-0.0088</v>
          </cell>
          <cell r="AE79">
            <v>25</v>
          </cell>
          <cell r="AF79" t="str">
            <v>25-26</v>
          </cell>
          <cell r="AG79">
            <v>-0.0075</v>
          </cell>
          <cell r="AN79">
            <v>25</v>
          </cell>
          <cell r="AO79" t="str">
            <v>25-26</v>
          </cell>
          <cell r="AP79">
            <v>-0.0063</v>
          </cell>
          <cell r="AW79">
            <v>25</v>
          </cell>
          <cell r="AX79" t="str">
            <v>25-26</v>
          </cell>
          <cell r="AY79">
            <v>-0.005</v>
          </cell>
          <cell r="BF79">
            <v>25</v>
          </cell>
          <cell r="BG79" t="str">
            <v>25-26</v>
          </cell>
          <cell r="BH79">
            <v>-0.0038</v>
          </cell>
          <cell r="BO79">
            <v>25</v>
          </cell>
          <cell r="BP79" t="str">
            <v>25-26</v>
          </cell>
          <cell r="BQ79">
            <v>-0.0025</v>
          </cell>
          <cell r="BX79">
            <v>25</v>
          </cell>
          <cell r="BY79" t="str">
            <v>25-26</v>
          </cell>
          <cell r="BZ79">
            <v>-0.0013</v>
          </cell>
        </row>
        <row r="80">
          <cell r="M80">
            <v>26</v>
          </cell>
          <cell r="N80" t="str">
            <v>26-27</v>
          </cell>
          <cell r="O80">
            <v>-0.01</v>
          </cell>
          <cell r="V80">
            <v>26</v>
          </cell>
          <cell r="W80" t="str">
            <v>26-27</v>
          </cell>
          <cell r="X80">
            <v>-0.0088</v>
          </cell>
          <cell r="AE80">
            <v>26</v>
          </cell>
          <cell r="AF80" t="str">
            <v>26-27</v>
          </cell>
          <cell r="AG80">
            <v>-0.0075</v>
          </cell>
          <cell r="AN80">
            <v>26</v>
          </cell>
          <cell r="AO80" t="str">
            <v>26-27</v>
          </cell>
          <cell r="AP80">
            <v>-0.0063</v>
          </cell>
          <cell r="AW80">
            <v>26</v>
          </cell>
          <cell r="AX80" t="str">
            <v>26-27</v>
          </cell>
          <cell r="AY80">
            <v>-0.005</v>
          </cell>
          <cell r="BF80">
            <v>26</v>
          </cell>
          <cell r="BG80" t="str">
            <v>26-27</v>
          </cell>
          <cell r="BH80">
            <v>-0.0038</v>
          </cell>
          <cell r="BO80">
            <v>26</v>
          </cell>
          <cell r="BP80" t="str">
            <v>26-27</v>
          </cell>
          <cell r="BQ80">
            <v>-0.0025</v>
          </cell>
          <cell r="BX80">
            <v>26</v>
          </cell>
          <cell r="BY80" t="str">
            <v>26-27</v>
          </cell>
          <cell r="BZ80">
            <v>-0.0013</v>
          </cell>
        </row>
        <row r="81">
          <cell r="M81">
            <v>27</v>
          </cell>
          <cell r="N81" t="str">
            <v>27-28</v>
          </cell>
          <cell r="O81">
            <v>-0.01</v>
          </cell>
          <cell r="V81">
            <v>27</v>
          </cell>
          <cell r="W81" t="str">
            <v>27-28</v>
          </cell>
          <cell r="X81">
            <v>-0.0088</v>
          </cell>
          <cell r="AE81">
            <v>27</v>
          </cell>
          <cell r="AF81" t="str">
            <v>27-28</v>
          </cell>
          <cell r="AG81">
            <v>-0.0075</v>
          </cell>
          <cell r="AN81">
            <v>27</v>
          </cell>
          <cell r="AO81" t="str">
            <v>27-28</v>
          </cell>
          <cell r="AP81">
            <v>-0.0063</v>
          </cell>
          <cell r="AW81">
            <v>27</v>
          </cell>
          <cell r="AX81" t="str">
            <v>27-28</v>
          </cell>
          <cell r="AY81">
            <v>-0.005</v>
          </cell>
          <cell r="BF81">
            <v>27</v>
          </cell>
          <cell r="BG81" t="str">
            <v>27-28</v>
          </cell>
          <cell r="BH81">
            <v>-0.0038</v>
          </cell>
          <cell r="BO81">
            <v>27</v>
          </cell>
          <cell r="BP81" t="str">
            <v>27-28</v>
          </cell>
          <cell r="BQ81">
            <v>-0.0025</v>
          </cell>
          <cell r="BX81">
            <v>27</v>
          </cell>
          <cell r="BY81" t="str">
            <v>27-28</v>
          </cell>
          <cell r="BZ81">
            <v>-0.0013</v>
          </cell>
        </row>
        <row r="82">
          <cell r="M82">
            <v>28</v>
          </cell>
          <cell r="N82" t="str">
            <v>28-29</v>
          </cell>
          <cell r="O82">
            <v>-0.01</v>
          </cell>
          <cell r="V82">
            <v>28</v>
          </cell>
          <cell r="W82" t="str">
            <v>28-29</v>
          </cell>
          <cell r="X82">
            <v>-0.0088</v>
          </cell>
          <cell r="AE82">
            <v>28</v>
          </cell>
          <cell r="AF82" t="str">
            <v>28-29</v>
          </cell>
          <cell r="AG82">
            <v>-0.0075</v>
          </cell>
          <cell r="AN82">
            <v>28</v>
          </cell>
          <cell r="AO82" t="str">
            <v>28-29</v>
          </cell>
          <cell r="AP82">
            <v>-0.0063</v>
          </cell>
          <cell r="AW82">
            <v>28</v>
          </cell>
          <cell r="AX82" t="str">
            <v>28-29</v>
          </cell>
          <cell r="AY82">
            <v>-0.005</v>
          </cell>
          <cell r="BF82">
            <v>28</v>
          </cell>
          <cell r="BG82" t="str">
            <v>28-29</v>
          </cell>
          <cell r="BH82">
            <v>-0.0038</v>
          </cell>
          <cell r="BO82">
            <v>28</v>
          </cell>
          <cell r="BP82" t="str">
            <v>28-29</v>
          </cell>
          <cell r="BQ82">
            <v>-0.0025</v>
          </cell>
          <cell r="BX82">
            <v>28</v>
          </cell>
          <cell r="BY82" t="str">
            <v>28-29</v>
          </cell>
          <cell r="BZ82">
            <v>-0.0013</v>
          </cell>
        </row>
        <row r="83">
          <cell r="M83">
            <v>29</v>
          </cell>
          <cell r="N83" t="str">
            <v>29-30</v>
          </cell>
          <cell r="O83">
            <v>-0.01</v>
          </cell>
          <cell r="V83">
            <v>29</v>
          </cell>
          <cell r="W83" t="str">
            <v>29-30</v>
          </cell>
          <cell r="X83">
            <v>-0.0088</v>
          </cell>
          <cell r="AE83">
            <v>29</v>
          </cell>
          <cell r="AF83" t="str">
            <v>29-30</v>
          </cell>
          <cell r="AG83">
            <v>-0.0075</v>
          </cell>
          <cell r="AN83">
            <v>29</v>
          </cell>
          <cell r="AO83" t="str">
            <v>29-30</v>
          </cell>
          <cell r="AP83">
            <v>-0.0063</v>
          </cell>
          <cell r="AW83">
            <v>29</v>
          </cell>
          <cell r="AX83" t="str">
            <v>29-30</v>
          </cell>
          <cell r="AY83">
            <v>-0.005</v>
          </cell>
          <cell r="BF83">
            <v>29</v>
          </cell>
          <cell r="BG83" t="str">
            <v>29-30</v>
          </cell>
          <cell r="BH83">
            <v>-0.0038</v>
          </cell>
          <cell r="BO83">
            <v>29</v>
          </cell>
          <cell r="BP83" t="str">
            <v>29-30</v>
          </cell>
          <cell r="BQ83">
            <v>-0.0025</v>
          </cell>
          <cell r="BX83">
            <v>29</v>
          </cell>
          <cell r="BY83" t="str">
            <v>29-30</v>
          </cell>
          <cell r="BZ83">
            <v>-0.0013</v>
          </cell>
        </row>
        <row r="84">
          <cell r="M84">
            <v>30</v>
          </cell>
          <cell r="N84" t="str">
            <v>30-31</v>
          </cell>
          <cell r="O84">
            <v>-0.01</v>
          </cell>
          <cell r="V84">
            <v>30</v>
          </cell>
          <cell r="W84" t="str">
            <v>30-31</v>
          </cell>
          <cell r="X84">
            <v>-0.0088</v>
          </cell>
          <cell r="AE84">
            <v>30</v>
          </cell>
          <cell r="AF84" t="str">
            <v>30-31</v>
          </cell>
          <cell r="AG84">
            <v>-0.0075</v>
          </cell>
          <cell r="AN84">
            <v>30</v>
          </cell>
          <cell r="AO84" t="str">
            <v>30-31</v>
          </cell>
          <cell r="AP84">
            <v>-0.0063</v>
          </cell>
          <cell r="AW84">
            <v>30</v>
          </cell>
          <cell r="AX84" t="str">
            <v>30-31</v>
          </cell>
          <cell r="AY84">
            <v>-0.005</v>
          </cell>
          <cell r="BF84">
            <v>30</v>
          </cell>
          <cell r="BG84" t="str">
            <v>30-31</v>
          </cell>
          <cell r="BH84">
            <v>-0.0038</v>
          </cell>
          <cell r="BO84">
            <v>30</v>
          </cell>
          <cell r="BP84" t="str">
            <v>30-31</v>
          </cell>
          <cell r="BQ84">
            <v>-0.0025</v>
          </cell>
          <cell r="BX84">
            <v>30</v>
          </cell>
          <cell r="BY84" t="str">
            <v>30-31</v>
          </cell>
          <cell r="BZ84">
            <v>-0.0013</v>
          </cell>
        </row>
        <row r="85">
          <cell r="M85">
            <v>31</v>
          </cell>
          <cell r="N85" t="str">
            <v>31-32</v>
          </cell>
          <cell r="O85">
            <v>-0.01</v>
          </cell>
          <cell r="V85">
            <v>31</v>
          </cell>
          <cell r="W85" t="str">
            <v>31-32</v>
          </cell>
          <cell r="X85">
            <v>-0.0088</v>
          </cell>
          <cell r="AE85">
            <v>31</v>
          </cell>
          <cell r="AF85" t="str">
            <v>31-32</v>
          </cell>
          <cell r="AG85">
            <v>-0.0075</v>
          </cell>
          <cell r="AN85">
            <v>31</v>
          </cell>
          <cell r="AO85" t="str">
            <v>31-32</v>
          </cell>
          <cell r="AP85">
            <v>-0.0063</v>
          </cell>
          <cell r="AW85">
            <v>31</v>
          </cell>
          <cell r="AX85" t="str">
            <v>31-32</v>
          </cell>
          <cell r="AY85">
            <v>-0.005</v>
          </cell>
          <cell r="BF85">
            <v>31</v>
          </cell>
          <cell r="BG85" t="str">
            <v>31-32</v>
          </cell>
          <cell r="BH85">
            <v>-0.0038</v>
          </cell>
          <cell r="BO85">
            <v>31</v>
          </cell>
          <cell r="BP85" t="str">
            <v>31-32</v>
          </cell>
          <cell r="BQ85">
            <v>-0.0025</v>
          </cell>
          <cell r="BX85">
            <v>31</v>
          </cell>
          <cell r="BY85" t="str">
            <v>31-32</v>
          </cell>
          <cell r="BZ85">
            <v>-0.0013</v>
          </cell>
        </row>
        <row r="86">
          <cell r="M86">
            <v>32</v>
          </cell>
          <cell r="N86" t="str">
            <v>32-33</v>
          </cell>
          <cell r="O86">
            <v>-0.01</v>
          </cell>
          <cell r="V86">
            <v>32</v>
          </cell>
          <cell r="W86" t="str">
            <v>32-33</v>
          </cell>
          <cell r="X86">
            <v>-0.0088</v>
          </cell>
          <cell r="AE86">
            <v>32</v>
          </cell>
          <cell r="AF86" t="str">
            <v>32-33</v>
          </cell>
          <cell r="AG86">
            <v>-0.0075</v>
          </cell>
          <cell r="AN86">
            <v>32</v>
          </cell>
          <cell r="AO86" t="str">
            <v>32-33</v>
          </cell>
          <cell r="AP86">
            <v>-0.0063</v>
          </cell>
          <cell r="AW86">
            <v>32</v>
          </cell>
          <cell r="AX86" t="str">
            <v>32-33</v>
          </cell>
          <cell r="AY86">
            <v>-0.005</v>
          </cell>
          <cell r="BF86">
            <v>32</v>
          </cell>
          <cell r="BG86" t="str">
            <v>32-33</v>
          </cell>
          <cell r="BH86">
            <v>-0.0038</v>
          </cell>
          <cell r="BO86">
            <v>32</v>
          </cell>
          <cell r="BP86" t="str">
            <v>32-33</v>
          </cell>
          <cell r="BQ86">
            <v>-0.0025</v>
          </cell>
          <cell r="BX86">
            <v>32</v>
          </cell>
          <cell r="BY86" t="str">
            <v>32-33</v>
          </cell>
          <cell r="BZ86">
            <v>-0.0013</v>
          </cell>
        </row>
        <row r="87">
          <cell r="M87">
            <v>33</v>
          </cell>
          <cell r="N87" t="str">
            <v>33-34</v>
          </cell>
          <cell r="O87">
            <v>-0.01</v>
          </cell>
          <cell r="V87">
            <v>33</v>
          </cell>
          <cell r="W87" t="str">
            <v>33-34</v>
          </cell>
          <cell r="X87">
            <v>-0.0088</v>
          </cell>
          <cell r="AE87">
            <v>33</v>
          </cell>
          <cell r="AF87" t="str">
            <v>33-34</v>
          </cell>
          <cell r="AG87">
            <v>-0.0075</v>
          </cell>
          <cell r="AN87">
            <v>33</v>
          </cell>
          <cell r="AO87" t="str">
            <v>33-34</v>
          </cell>
          <cell r="AP87">
            <v>-0.0063</v>
          </cell>
          <cell r="AW87">
            <v>33</v>
          </cell>
          <cell r="AX87" t="str">
            <v>33-34</v>
          </cell>
          <cell r="AY87">
            <v>-0.005</v>
          </cell>
          <cell r="BF87">
            <v>33</v>
          </cell>
          <cell r="BG87" t="str">
            <v>33-34</v>
          </cell>
          <cell r="BH87">
            <v>-0.0038</v>
          </cell>
          <cell r="BO87">
            <v>33</v>
          </cell>
          <cell r="BP87" t="str">
            <v>33-34</v>
          </cell>
          <cell r="BQ87">
            <v>-0.0025</v>
          </cell>
          <cell r="BX87">
            <v>33</v>
          </cell>
          <cell r="BY87" t="str">
            <v>33-34</v>
          </cell>
          <cell r="BZ87">
            <v>-0.0013</v>
          </cell>
        </row>
        <row r="88">
          <cell r="M88">
            <v>34</v>
          </cell>
          <cell r="N88" t="str">
            <v>34-35</v>
          </cell>
          <cell r="O88">
            <v>-0.01</v>
          </cell>
          <cell r="V88">
            <v>34</v>
          </cell>
          <cell r="W88" t="str">
            <v>34-35</v>
          </cell>
          <cell r="X88">
            <v>-0.0088</v>
          </cell>
          <cell r="AE88">
            <v>34</v>
          </cell>
          <cell r="AF88" t="str">
            <v>34-35</v>
          </cell>
          <cell r="AG88">
            <v>-0.0075</v>
          </cell>
          <cell r="AN88">
            <v>34</v>
          </cell>
          <cell r="AO88" t="str">
            <v>34-35</v>
          </cell>
          <cell r="AP88">
            <v>-0.0063</v>
          </cell>
          <cell r="AW88">
            <v>34</v>
          </cell>
          <cell r="AX88" t="str">
            <v>34-35</v>
          </cell>
          <cell r="AY88">
            <v>-0.005</v>
          </cell>
          <cell r="BF88">
            <v>34</v>
          </cell>
          <cell r="BG88" t="str">
            <v>34-35</v>
          </cell>
          <cell r="BH88">
            <v>-0.0038</v>
          </cell>
          <cell r="BO88">
            <v>34</v>
          </cell>
          <cell r="BP88" t="str">
            <v>34-35</v>
          </cell>
          <cell r="BQ88">
            <v>-0.0025</v>
          </cell>
          <cell r="BX88">
            <v>34</v>
          </cell>
          <cell r="BY88" t="str">
            <v>34-35</v>
          </cell>
          <cell r="BZ88">
            <v>-0.0013</v>
          </cell>
        </row>
      </sheetData>
      <sheetData sheetId="50">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42551</v>
          </cell>
          <cell r="O19">
            <v>0</v>
          </cell>
          <cell r="P19">
            <v>0</v>
          </cell>
          <cell r="Q19">
            <v>0</v>
          </cell>
          <cell r="R19">
            <v>0</v>
          </cell>
          <cell r="S19">
            <v>0</v>
          </cell>
          <cell r="AM19">
            <v>9</v>
          </cell>
          <cell r="AN19">
            <v>0</v>
          </cell>
          <cell r="AO19">
            <v>9</v>
          </cell>
          <cell r="AP19">
            <v>0</v>
          </cell>
          <cell r="AQ19">
            <v>9</v>
          </cell>
          <cell r="AR19">
            <v>0</v>
          </cell>
          <cell r="BH19">
            <v>0</v>
          </cell>
          <cell r="BI19">
            <v>42551</v>
          </cell>
          <cell r="BJ19">
            <v>5116049.45</v>
          </cell>
        </row>
        <row r="20">
          <cell r="N20">
            <v>42582</v>
          </cell>
          <cell r="O20">
            <v>0</v>
          </cell>
          <cell r="P20">
            <v>0</v>
          </cell>
          <cell r="Q20">
            <v>0</v>
          </cell>
          <cell r="R20">
            <v>0</v>
          </cell>
          <cell r="S20">
            <v>0</v>
          </cell>
          <cell r="AM20">
            <v>10</v>
          </cell>
          <cell r="AN20">
            <v>0</v>
          </cell>
          <cell r="AO20">
            <v>10</v>
          </cell>
          <cell r="AP20">
            <v>0</v>
          </cell>
          <cell r="AQ20">
            <v>10</v>
          </cell>
          <cell r="AR20">
            <v>0</v>
          </cell>
          <cell r="AV20">
            <v>0</v>
          </cell>
          <cell r="AW20">
            <v>42582</v>
          </cell>
          <cell r="AX20">
            <v>0</v>
          </cell>
          <cell r="BA20">
            <v>0</v>
          </cell>
          <cell r="BB20">
            <v>0</v>
          </cell>
          <cell r="BH20">
            <v>0</v>
          </cell>
          <cell r="BI20">
            <v>42582</v>
          </cell>
          <cell r="BJ20">
            <v>5103080.778946134</v>
          </cell>
        </row>
        <row r="21">
          <cell r="N21">
            <v>42613</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42613</v>
          </cell>
          <cell r="AX21">
            <v>0</v>
          </cell>
          <cell r="BA21">
            <v>0</v>
          </cell>
          <cell r="BB21">
            <v>0</v>
          </cell>
          <cell r="BH21">
            <v>0</v>
          </cell>
          <cell r="BI21">
            <v>42613</v>
          </cell>
          <cell r="BJ21">
            <v>5090076.628301213</v>
          </cell>
        </row>
        <row r="22">
          <cell r="N22">
            <v>42643</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42643</v>
          </cell>
          <cell r="AX22">
            <v>0</v>
          </cell>
          <cell r="BA22">
            <v>0</v>
          </cell>
          <cell r="BB22">
            <v>0</v>
          </cell>
          <cell r="BH22">
            <v>0</v>
          </cell>
          <cell r="BI22">
            <v>42643</v>
          </cell>
          <cell r="BJ22">
            <v>5076587.694784338</v>
          </cell>
        </row>
        <row r="23">
          <cell r="N23">
            <v>42674</v>
          </cell>
          <cell r="O23">
            <v>5076587.694784338</v>
          </cell>
          <cell r="P23">
            <v>-13888.48977810808</v>
          </cell>
          <cell r="Q23">
            <v>-13076.630221891923</v>
          </cell>
          <cell r="R23">
            <v>-26965.120000000003</v>
          </cell>
          <cell r="S23">
            <v>5063511.0645624455</v>
          </cell>
          <cell r="AB23">
            <v>0</v>
          </cell>
          <cell r="AC23">
            <v>0</v>
          </cell>
          <cell r="AD23">
            <v>0</v>
          </cell>
          <cell r="AE23">
            <v>0</v>
          </cell>
          <cell r="AF23">
            <v>0</v>
          </cell>
          <cell r="AV23">
            <v>1</v>
          </cell>
          <cell r="AW23">
            <v>42674</v>
          </cell>
          <cell r="AX23">
            <v>-13888.48977810808</v>
          </cell>
          <cell r="BA23">
            <v>1</v>
          </cell>
          <cell r="BB23">
            <v>-323581.44</v>
          </cell>
          <cell r="BH23">
            <v>0</v>
          </cell>
          <cell r="BI23">
            <v>42674</v>
          </cell>
          <cell r="BJ23">
            <v>5063511.0645624455</v>
          </cell>
        </row>
        <row r="24">
          <cell r="N24">
            <v>42704</v>
          </cell>
          <cell r="O24">
            <v>5063511.0645624455</v>
          </cell>
          <cell r="P24">
            <v>-13405.853064374345</v>
          </cell>
          <cell r="Q24">
            <v>-13559.266935625657</v>
          </cell>
          <cell r="R24">
            <v>-26965.120000000003</v>
          </cell>
          <cell r="S24">
            <v>5049951.797626819</v>
          </cell>
          <cell r="AB24">
            <v>0</v>
          </cell>
          <cell r="AC24">
            <v>0</v>
          </cell>
          <cell r="AD24">
            <v>0</v>
          </cell>
          <cell r="AE24">
            <v>0</v>
          </cell>
          <cell r="AF24">
            <v>0</v>
          </cell>
          <cell r="AV24">
            <v>2</v>
          </cell>
          <cell r="AW24">
            <v>42704</v>
          </cell>
          <cell r="AX24">
            <v>-13405.853064374345</v>
          </cell>
          <cell r="BA24">
            <v>0</v>
          </cell>
          <cell r="BB24">
            <v>0</v>
          </cell>
          <cell r="BH24">
            <v>0</v>
          </cell>
          <cell r="BI24">
            <v>42704</v>
          </cell>
          <cell r="BJ24">
            <v>5049951.797626819</v>
          </cell>
        </row>
        <row r="25">
          <cell r="N25">
            <v>42735</v>
          </cell>
          <cell r="O25">
            <v>5049951.797626819</v>
          </cell>
          <cell r="P25">
            <v>-13815.619494436432</v>
          </cell>
          <cell r="Q25">
            <v>-13149.50050556357</v>
          </cell>
          <cell r="R25">
            <v>-26965.120000000003</v>
          </cell>
          <cell r="S25">
            <v>5036802.297121256</v>
          </cell>
          <cell r="AB25">
            <v>0</v>
          </cell>
          <cell r="AC25">
            <v>0</v>
          </cell>
          <cell r="AD25">
            <v>0</v>
          </cell>
          <cell r="AE25">
            <v>0</v>
          </cell>
          <cell r="AF25">
            <v>0</v>
          </cell>
          <cell r="AV25">
            <v>3</v>
          </cell>
          <cell r="AW25">
            <v>42735</v>
          </cell>
          <cell r="AX25">
            <v>-13815.619494436432</v>
          </cell>
          <cell r="BA25">
            <v>0</v>
          </cell>
          <cell r="BB25">
            <v>0</v>
          </cell>
          <cell r="BH25">
            <v>0</v>
          </cell>
          <cell r="BI25">
            <v>42735</v>
          </cell>
          <cell r="BJ25">
            <v>5036802.297121256</v>
          </cell>
        </row>
        <row r="26">
          <cell r="N26">
            <v>42766</v>
          </cell>
          <cell r="O26">
            <v>5036802.297121256</v>
          </cell>
          <cell r="P26">
            <v>-13817.397644130175</v>
          </cell>
          <cell r="Q26">
            <v>-13147.722355869828</v>
          </cell>
          <cell r="R26">
            <v>-26965.120000000003</v>
          </cell>
          <cell r="S26">
            <v>5023654.574765386</v>
          </cell>
          <cell r="AB26">
            <v>0</v>
          </cell>
          <cell r="AC26">
            <v>0</v>
          </cell>
          <cell r="AD26">
            <v>0</v>
          </cell>
          <cell r="AE26">
            <v>0</v>
          </cell>
          <cell r="AF26">
            <v>0</v>
          </cell>
          <cell r="AV26">
            <v>4</v>
          </cell>
          <cell r="AW26">
            <v>42766</v>
          </cell>
          <cell r="AX26">
            <v>-13817.397644130175</v>
          </cell>
          <cell r="BA26">
            <v>0</v>
          </cell>
          <cell r="BB26">
            <v>0</v>
          </cell>
          <cell r="BH26">
            <v>0</v>
          </cell>
          <cell r="BI26">
            <v>42766</v>
          </cell>
          <cell r="BJ26">
            <v>5023654.574765386</v>
          </cell>
        </row>
        <row r="27">
          <cell r="N27">
            <v>42794</v>
          </cell>
          <cell r="O27">
            <v>5023654.574765386</v>
          </cell>
          <cell r="P27">
            <v>-12447.65259566525</v>
          </cell>
          <cell r="Q27">
            <v>-14517.467404334753</v>
          </cell>
          <cell r="R27">
            <v>-26965.120000000003</v>
          </cell>
          <cell r="S27">
            <v>5009137.107361051</v>
          </cell>
          <cell r="AB27">
            <v>0</v>
          </cell>
          <cell r="AC27">
            <v>0</v>
          </cell>
          <cell r="AD27">
            <v>0</v>
          </cell>
          <cell r="AE27">
            <v>0</v>
          </cell>
          <cell r="AF27">
            <v>0</v>
          </cell>
          <cell r="AV27">
            <v>5</v>
          </cell>
          <cell r="AW27">
            <v>42794</v>
          </cell>
          <cell r="AX27">
            <v>-12447.65259566525</v>
          </cell>
          <cell r="BA27">
            <v>0</v>
          </cell>
          <cell r="BB27">
            <v>0</v>
          </cell>
          <cell r="BH27">
            <v>0</v>
          </cell>
          <cell r="BI27">
            <v>42794</v>
          </cell>
          <cell r="BJ27">
            <v>5009137.107361051</v>
          </cell>
        </row>
        <row r="28">
          <cell r="N28">
            <v>42825</v>
          </cell>
          <cell r="O28">
            <v>5009137.107361051</v>
          </cell>
          <cell r="P28">
            <v>-13741.504070138688</v>
          </cell>
          <cell r="Q28">
            <v>-13223.615929861315</v>
          </cell>
          <cell r="R28">
            <v>-26965.120000000003</v>
          </cell>
          <cell r="S28">
            <v>4995913.49143119</v>
          </cell>
          <cell r="AB28">
            <v>0</v>
          </cell>
          <cell r="AC28">
            <v>0</v>
          </cell>
          <cell r="AD28">
            <v>0</v>
          </cell>
          <cell r="AE28">
            <v>0</v>
          </cell>
          <cell r="AF28">
            <v>0</v>
          </cell>
          <cell r="AV28">
            <v>6</v>
          </cell>
          <cell r="AW28">
            <v>42825</v>
          </cell>
          <cell r="AX28">
            <v>-13741.504070138688</v>
          </cell>
          <cell r="BA28">
            <v>0</v>
          </cell>
          <cell r="BB28">
            <v>0</v>
          </cell>
          <cell r="BH28">
            <v>0</v>
          </cell>
          <cell r="BI28">
            <v>42825</v>
          </cell>
          <cell r="BJ28">
            <v>4995913.49143119</v>
          </cell>
        </row>
        <row r="29">
          <cell r="N29">
            <v>42855</v>
          </cell>
          <cell r="O29">
            <v>4995913.49143119</v>
          </cell>
          <cell r="P29">
            <v>-13263.123762183077</v>
          </cell>
          <cell r="Q29">
            <v>-13701.996237816926</v>
          </cell>
          <cell r="R29">
            <v>-26965.120000000003</v>
          </cell>
          <cell r="S29">
            <v>4982211.4951933725</v>
          </cell>
          <cell r="AB29">
            <v>0</v>
          </cell>
          <cell r="AC29">
            <v>0</v>
          </cell>
          <cell r="AD29">
            <v>0</v>
          </cell>
          <cell r="AE29">
            <v>0</v>
          </cell>
          <cell r="AF29">
            <v>0</v>
          </cell>
          <cell r="AV29">
            <v>7</v>
          </cell>
          <cell r="AW29">
            <v>42855</v>
          </cell>
          <cell r="AX29">
            <v>-13263.123762183077</v>
          </cell>
          <cell r="BA29">
            <v>0</v>
          </cell>
          <cell r="BB29">
            <v>0</v>
          </cell>
          <cell r="BH29">
            <v>0</v>
          </cell>
          <cell r="BI29">
            <v>42855</v>
          </cell>
          <cell r="BJ29">
            <v>4982211.4951933725</v>
          </cell>
        </row>
        <row r="30">
          <cell r="N30">
            <v>42886</v>
          </cell>
          <cell r="O30">
            <v>4982211.4951933725</v>
          </cell>
          <cell r="P30">
            <v>-13667.639370238698</v>
          </cell>
          <cell r="Q30">
            <v>-13297.480629761305</v>
          </cell>
          <cell r="R30">
            <v>-26965.120000000003</v>
          </cell>
          <cell r="S30">
            <v>4968914.014563611</v>
          </cell>
          <cell r="AB30">
            <v>0</v>
          </cell>
          <cell r="AC30">
            <v>0</v>
          </cell>
          <cell r="AD30">
            <v>0</v>
          </cell>
          <cell r="AE30">
            <v>0</v>
          </cell>
          <cell r="AF30">
            <v>0</v>
          </cell>
          <cell r="AV30">
            <v>8</v>
          </cell>
          <cell r="AW30">
            <v>42886</v>
          </cell>
          <cell r="AX30">
            <v>-13667.639370238698</v>
          </cell>
          <cell r="BA30">
            <v>0</v>
          </cell>
          <cell r="BB30">
            <v>0</v>
          </cell>
          <cell r="BH30">
            <v>0</v>
          </cell>
          <cell r="BI30">
            <v>42886</v>
          </cell>
          <cell r="BJ30">
            <v>4968914.014563611</v>
          </cell>
        </row>
        <row r="31">
          <cell r="N31">
            <v>42916</v>
          </cell>
          <cell r="O31">
            <v>4968914.014563611</v>
          </cell>
          <cell r="P31">
            <v>-13191.445698937367</v>
          </cell>
          <cell r="Q31">
            <v>-13773.674301062636</v>
          </cell>
          <cell r="R31">
            <v>-26965.120000000003</v>
          </cell>
          <cell r="S31">
            <v>4955140.340262548</v>
          </cell>
          <cell r="AB31">
            <v>1</v>
          </cell>
          <cell r="AC31">
            <v>-121238.72547821212</v>
          </cell>
          <cell r="AD31">
            <v>-121447.35452178793</v>
          </cell>
          <cell r="AE31">
            <v>-242686.08</v>
          </cell>
          <cell r="AF31">
            <v>4955140.340262548</v>
          </cell>
          <cell r="AV31">
            <v>9</v>
          </cell>
          <cell r="AW31">
            <v>42916</v>
          </cell>
          <cell r="AX31">
            <v>-13191.445698937367</v>
          </cell>
          <cell r="BA31">
            <v>0</v>
          </cell>
          <cell r="BB31">
            <v>0</v>
          </cell>
          <cell r="BH31">
            <v>0</v>
          </cell>
          <cell r="BI31">
            <v>42916</v>
          </cell>
          <cell r="BJ31">
            <v>4955140.340262548</v>
          </cell>
        </row>
        <row r="32">
          <cell r="N32">
            <v>42947</v>
          </cell>
          <cell r="O32">
            <v>4955140.340262548</v>
          </cell>
          <cell r="P32">
            <v>-13593.375404670931</v>
          </cell>
          <cell r="Q32">
            <v>-13371.744595329072</v>
          </cell>
          <cell r="R32">
            <v>-26965.120000000003</v>
          </cell>
          <cell r="S32">
            <v>4941768.595667219</v>
          </cell>
          <cell r="AB32">
            <v>0</v>
          </cell>
          <cell r="AC32">
            <v>0</v>
          </cell>
          <cell r="AD32">
            <v>0</v>
          </cell>
          <cell r="AE32">
            <v>0</v>
          </cell>
          <cell r="AF32">
            <v>0</v>
          </cell>
          <cell r="AV32">
            <v>10</v>
          </cell>
          <cell r="AW32">
            <v>42947</v>
          </cell>
          <cell r="AX32">
            <v>-13593.375404670931</v>
          </cell>
          <cell r="BA32">
            <v>0</v>
          </cell>
          <cell r="BB32">
            <v>0</v>
          </cell>
          <cell r="BH32">
            <v>0</v>
          </cell>
          <cell r="BI32">
            <v>42947</v>
          </cell>
          <cell r="BJ32">
            <v>4941768.595667219</v>
          </cell>
        </row>
        <row r="33">
          <cell r="N33">
            <v>42978</v>
          </cell>
          <cell r="O33">
            <v>4941768.595667219</v>
          </cell>
          <cell r="P33">
            <v>-13556.69286257969</v>
          </cell>
          <cell r="Q33">
            <v>-13408.427137420313</v>
          </cell>
          <cell r="R33">
            <v>-26965.120000000003</v>
          </cell>
          <cell r="S33">
            <v>4928360.168529798</v>
          </cell>
          <cell r="AB33">
            <v>0</v>
          </cell>
          <cell r="AC33">
            <v>0</v>
          </cell>
          <cell r="AD33">
            <v>0</v>
          </cell>
          <cell r="AE33">
            <v>0</v>
          </cell>
          <cell r="AF33">
            <v>0</v>
          </cell>
          <cell r="AV33">
            <v>11</v>
          </cell>
          <cell r="AW33">
            <v>42978</v>
          </cell>
          <cell r="AX33">
            <v>-13556.69286257969</v>
          </cell>
          <cell r="BA33">
            <v>0</v>
          </cell>
          <cell r="BB33">
            <v>0</v>
          </cell>
          <cell r="BH33">
            <v>0</v>
          </cell>
          <cell r="BI33">
            <v>42978</v>
          </cell>
          <cell r="BJ33">
            <v>4928360.168529798</v>
          </cell>
        </row>
        <row r="34">
          <cell r="N34">
            <v>43008</v>
          </cell>
          <cell r="O34">
            <v>4928360.168529798</v>
          </cell>
          <cell r="P34">
            <v>-13083.783570699658</v>
          </cell>
          <cell r="Q34">
            <v>-13881.336429300345</v>
          </cell>
          <cell r="R34">
            <v>-26965.120000000003</v>
          </cell>
          <cell r="S34">
            <v>4914478.832100498</v>
          </cell>
          <cell r="AB34">
            <v>0</v>
          </cell>
          <cell r="AC34">
            <v>0</v>
          </cell>
          <cell r="AD34">
            <v>0</v>
          </cell>
          <cell r="AE34">
            <v>0</v>
          </cell>
          <cell r="AF34">
            <v>0</v>
          </cell>
          <cell r="AV34">
            <v>12</v>
          </cell>
          <cell r="AW34">
            <v>43008</v>
          </cell>
          <cell r="AX34">
            <v>-13083.783570699658</v>
          </cell>
          <cell r="BA34">
            <v>0</v>
          </cell>
          <cell r="BB34">
            <v>0</v>
          </cell>
          <cell r="BH34">
            <v>0</v>
          </cell>
          <cell r="BI34">
            <v>43008</v>
          </cell>
          <cell r="BJ34">
            <v>4914478.832100498</v>
          </cell>
        </row>
        <row r="35">
          <cell r="N35">
            <v>43039</v>
          </cell>
          <cell r="O35">
            <v>4914478.832100498</v>
          </cell>
          <cell r="P35">
            <v>-13481.829190636243</v>
          </cell>
          <cell r="Q35">
            <v>-13483.29080936376</v>
          </cell>
          <cell r="R35">
            <v>-26965.120000000003</v>
          </cell>
          <cell r="S35">
            <v>4900995.5412911335</v>
          </cell>
          <cell r="AB35">
            <v>0</v>
          </cell>
          <cell r="AC35">
            <v>0</v>
          </cell>
          <cell r="AD35">
            <v>0</v>
          </cell>
          <cell r="AE35">
            <v>0</v>
          </cell>
          <cell r="AF35">
            <v>0</v>
          </cell>
          <cell r="AV35">
            <v>13</v>
          </cell>
          <cell r="AW35">
            <v>43039</v>
          </cell>
          <cell r="AX35">
            <v>-13481.829190636243</v>
          </cell>
          <cell r="BA35">
            <v>2</v>
          </cell>
          <cell r="BB35">
            <v>-323581.44</v>
          </cell>
          <cell r="BH35">
            <v>0</v>
          </cell>
          <cell r="BI35">
            <v>43039</v>
          </cell>
          <cell r="BJ35">
            <v>4900995.5412911335</v>
          </cell>
        </row>
        <row r="36">
          <cell r="N36">
            <v>43069</v>
          </cell>
          <cell r="O36">
            <v>4900995.5412911335</v>
          </cell>
          <cell r="P36">
            <v>-13011.136108249611</v>
          </cell>
          <cell r="Q36">
            <v>-13953.983891750391</v>
          </cell>
          <cell r="R36">
            <v>-26965.120000000003</v>
          </cell>
          <cell r="S36">
            <v>4887041.557399383</v>
          </cell>
          <cell r="AB36">
            <v>0</v>
          </cell>
          <cell r="AC36">
            <v>0</v>
          </cell>
          <cell r="AD36">
            <v>0</v>
          </cell>
          <cell r="AE36">
            <v>0</v>
          </cell>
          <cell r="AF36">
            <v>0</v>
          </cell>
          <cell r="AV36">
            <v>14</v>
          </cell>
          <cell r="AW36">
            <v>43069</v>
          </cell>
          <cell r="AX36">
            <v>-13011.136108249611</v>
          </cell>
          <cell r="BA36">
            <v>0</v>
          </cell>
          <cell r="BB36">
            <v>0</v>
          </cell>
          <cell r="BH36">
            <v>0</v>
          </cell>
          <cell r="BI36">
            <v>43069</v>
          </cell>
          <cell r="BJ36">
            <v>4887041.557399383</v>
          </cell>
        </row>
        <row r="37">
          <cell r="N37">
            <v>43100</v>
          </cell>
          <cell r="O37">
            <v>4887041.557399383</v>
          </cell>
          <cell r="P37">
            <v>-13406.560853216446</v>
          </cell>
          <cell r="Q37">
            <v>-13558.559146783557</v>
          </cell>
          <cell r="R37">
            <v>-26965.120000000003</v>
          </cell>
          <cell r="S37">
            <v>4873482.9982525995</v>
          </cell>
          <cell r="AB37">
            <v>0</v>
          </cell>
          <cell r="AC37">
            <v>0</v>
          </cell>
          <cell r="AD37">
            <v>0</v>
          </cell>
          <cell r="AE37">
            <v>0</v>
          </cell>
          <cell r="AF37">
            <v>0</v>
          </cell>
          <cell r="AV37">
            <v>15</v>
          </cell>
          <cell r="AW37">
            <v>43100</v>
          </cell>
          <cell r="AX37">
            <v>-13406.560853216446</v>
          </cell>
          <cell r="BA37">
            <v>0</v>
          </cell>
          <cell r="BB37">
            <v>0</v>
          </cell>
          <cell r="BH37">
            <v>0</v>
          </cell>
          <cell r="BI37">
            <v>43100</v>
          </cell>
          <cell r="BJ37">
            <v>4873482.9982525995</v>
          </cell>
        </row>
        <row r="38">
          <cell r="N38">
            <v>43131</v>
          </cell>
          <cell r="O38">
            <v>4873482.9982525995</v>
          </cell>
          <cell r="P38">
            <v>-13369.365825069393</v>
          </cell>
          <cell r="Q38">
            <v>-13595.75417493061</v>
          </cell>
          <cell r="R38">
            <v>-26965.120000000003</v>
          </cell>
          <cell r="S38">
            <v>4859887.2440776685</v>
          </cell>
          <cell r="AB38">
            <v>0</v>
          </cell>
          <cell r="AC38">
            <v>0</v>
          </cell>
          <cell r="AD38">
            <v>0</v>
          </cell>
          <cell r="AE38">
            <v>0</v>
          </cell>
          <cell r="AF38">
            <v>0</v>
          </cell>
          <cell r="AV38">
            <v>16</v>
          </cell>
          <cell r="AW38">
            <v>43131</v>
          </cell>
          <cell r="AX38">
            <v>-13369.365825069393</v>
          </cell>
          <cell r="BA38">
            <v>0</v>
          </cell>
          <cell r="BB38">
            <v>0</v>
          </cell>
          <cell r="BH38">
            <v>0</v>
          </cell>
          <cell r="BI38">
            <v>43131</v>
          </cell>
          <cell r="BJ38">
            <v>4859887.2440776685</v>
          </cell>
        </row>
        <row r="39">
          <cell r="N39">
            <v>43159</v>
          </cell>
          <cell r="O39">
            <v>4859887.2440776685</v>
          </cell>
          <cell r="P39">
            <v>-12041.868557654367</v>
          </cell>
          <cell r="Q39">
            <v>-14923.251442345636</v>
          </cell>
          <cell r="R39">
            <v>-26965.120000000003</v>
          </cell>
          <cell r="S39">
            <v>4844963.992635323</v>
          </cell>
          <cell r="AB39">
            <v>0</v>
          </cell>
          <cell r="AC39">
            <v>0</v>
          </cell>
          <cell r="AD39">
            <v>0</v>
          </cell>
          <cell r="AE39">
            <v>0</v>
          </cell>
          <cell r="AF39">
            <v>0</v>
          </cell>
          <cell r="AV39">
            <v>17</v>
          </cell>
          <cell r="AW39">
            <v>43159</v>
          </cell>
          <cell r="AX39">
            <v>-12041.868557654367</v>
          </cell>
          <cell r="BA39">
            <v>0</v>
          </cell>
          <cell r="BB39">
            <v>0</v>
          </cell>
          <cell r="BH39">
            <v>0</v>
          </cell>
          <cell r="BI39">
            <v>43159</v>
          </cell>
          <cell r="BJ39">
            <v>4844963.992635323</v>
          </cell>
        </row>
        <row r="40">
          <cell r="N40">
            <v>43190</v>
          </cell>
          <cell r="O40">
            <v>4844963.992635323</v>
          </cell>
          <cell r="P40">
            <v>-13291.129988563696</v>
          </cell>
          <cell r="Q40">
            <v>-13673.990011436306</v>
          </cell>
          <cell r="R40">
            <v>-26965.120000000003</v>
          </cell>
          <cell r="S40">
            <v>4831290.002623887</v>
          </cell>
          <cell r="AB40">
            <v>0</v>
          </cell>
          <cell r="AC40">
            <v>0</v>
          </cell>
          <cell r="AD40">
            <v>0</v>
          </cell>
          <cell r="AE40">
            <v>0</v>
          </cell>
          <cell r="AF40">
            <v>0</v>
          </cell>
          <cell r="AV40">
            <v>18</v>
          </cell>
          <cell r="AW40">
            <v>43190</v>
          </cell>
          <cell r="AX40">
            <v>-13291.129988563696</v>
          </cell>
          <cell r="BA40">
            <v>0</v>
          </cell>
          <cell r="BB40">
            <v>0</v>
          </cell>
          <cell r="BH40">
            <v>0</v>
          </cell>
          <cell r="BI40">
            <v>43190</v>
          </cell>
          <cell r="BJ40">
            <v>4831290.002623887</v>
          </cell>
        </row>
        <row r="41">
          <cell r="N41">
            <v>43220</v>
          </cell>
          <cell r="O41">
            <v>4831290.002623887</v>
          </cell>
          <cell r="P41">
            <v>-12826.082226143963</v>
          </cell>
          <cell r="Q41">
            <v>-14139.03777385604</v>
          </cell>
          <cell r="R41">
            <v>-26965.120000000003</v>
          </cell>
          <cell r="S41">
            <v>4817150.964850031</v>
          </cell>
          <cell r="AB41">
            <v>0</v>
          </cell>
          <cell r="AC41">
            <v>0</v>
          </cell>
          <cell r="AD41">
            <v>0</v>
          </cell>
          <cell r="AE41">
            <v>0</v>
          </cell>
          <cell r="AF41">
            <v>0</v>
          </cell>
          <cell r="AV41">
            <v>19</v>
          </cell>
          <cell r="AW41">
            <v>43220</v>
          </cell>
          <cell r="AX41">
            <v>-12826.082226143963</v>
          </cell>
          <cell r="BA41">
            <v>0</v>
          </cell>
          <cell r="BB41">
            <v>0</v>
          </cell>
          <cell r="BH41">
            <v>0</v>
          </cell>
          <cell r="BI41">
            <v>43220</v>
          </cell>
          <cell r="BJ41">
            <v>4817150.964850031</v>
          </cell>
        </row>
        <row r="42">
          <cell r="N42">
            <v>43251</v>
          </cell>
          <cell r="O42">
            <v>4817150.964850031</v>
          </cell>
          <cell r="P42">
            <v>-13214.830852340649</v>
          </cell>
          <cell r="Q42">
            <v>-13750.289147659354</v>
          </cell>
          <cell r="R42">
            <v>-26965.120000000003</v>
          </cell>
          <cell r="S42">
            <v>4803400.675702372</v>
          </cell>
          <cell r="AB42">
            <v>0</v>
          </cell>
          <cell r="AC42">
            <v>0</v>
          </cell>
          <cell r="AD42">
            <v>0</v>
          </cell>
          <cell r="AE42">
            <v>0</v>
          </cell>
          <cell r="AF42">
            <v>0</v>
          </cell>
          <cell r="AV42">
            <v>20</v>
          </cell>
          <cell r="AW42">
            <v>43251</v>
          </cell>
          <cell r="AX42">
            <v>-13214.830852340649</v>
          </cell>
          <cell r="BA42">
            <v>0</v>
          </cell>
          <cell r="BB42">
            <v>0</v>
          </cell>
          <cell r="BH42">
            <v>0</v>
          </cell>
          <cell r="BI42">
            <v>43251</v>
          </cell>
          <cell r="BJ42">
            <v>4803400.675702372</v>
          </cell>
        </row>
        <row r="43">
          <cell r="N43">
            <v>43281</v>
          </cell>
          <cell r="O43">
            <v>4803400.675702372</v>
          </cell>
          <cell r="P43">
            <v>-12752.041793850954</v>
          </cell>
          <cell r="Q43">
            <v>-14213.078206149048</v>
          </cell>
          <cell r="R43">
            <v>-26965.120000000003</v>
          </cell>
          <cell r="S43">
            <v>4789187.597496223</v>
          </cell>
          <cell r="AB43">
            <v>2</v>
          </cell>
          <cell r="AC43">
            <v>-157628.6972336756</v>
          </cell>
          <cell r="AD43">
            <v>-165952.74276632443</v>
          </cell>
          <cell r="AE43">
            <v>-323581.44</v>
          </cell>
          <cell r="AF43">
            <v>4789187.597496223</v>
          </cell>
          <cell r="AV43">
            <v>21</v>
          </cell>
          <cell r="AW43">
            <v>43281</v>
          </cell>
          <cell r="AX43">
            <v>-12752.041793850954</v>
          </cell>
          <cell r="BA43">
            <v>0</v>
          </cell>
          <cell r="BB43">
            <v>0</v>
          </cell>
          <cell r="BH43">
            <v>0</v>
          </cell>
          <cell r="BI43">
            <v>43281</v>
          </cell>
          <cell r="BJ43">
            <v>4789187.597496223</v>
          </cell>
        </row>
        <row r="44">
          <cell r="N44">
            <v>43312</v>
          </cell>
          <cell r="O44">
            <v>4789187.597496223</v>
          </cell>
          <cell r="P44">
            <v>-13138.11929143279</v>
          </cell>
          <cell r="Q44">
            <v>-13827.000708567213</v>
          </cell>
          <cell r="R44">
            <v>-26965.120000000003</v>
          </cell>
          <cell r="S44">
            <v>4775360.596787656</v>
          </cell>
          <cell r="AB44">
            <v>0</v>
          </cell>
          <cell r="AC44">
            <v>0</v>
          </cell>
          <cell r="AD44">
            <v>0</v>
          </cell>
          <cell r="AE44">
            <v>0</v>
          </cell>
          <cell r="AF44">
            <v>0</v>
          </cell>
          <cell r="AV44">
            <v>22</v>
          </cell>
          <cell r="AW44">
            <v>43312</v>
          </cell>
          <cell r="AX44">
            <v>-13138.11929143279</v>
          </cell>
          <cell r="BA44">
            <v>0</v>
          </cell>
          <cell r="BB44">
            <v>0</v>
          </cell>
          <cell r="BH44">
            <v>0</v>
          </cell>
          <cell r="BI44">
            <v>43312</v>
          </cell>
          <cell r="BJ44">
            <v>4775360.596787656</v>
          </cell>
        </row>
        <row r="45">
          <cell r="N45">
            <v>43343</v>
          </cell>
          <cell r="O45">
            <v>4775360.596787656</v>
          </cell>
          <cell r="P45">
            <v>-13100.18785085885</v>
          </cell>
          <cell r="Q45">
            <v>-13864.932149141152</v>
          </cell>
          <cell r="R45">
            <v>-26965.120000000003</v>
          </cell>
          <cell r="S45">
            <v>4761495.664638515</v>
          </cell>
          <cell r="AB45">
            <v>0</v>
          </cell>
          <cell r="AC45">
            <v>0</v>
          </cell>
          <cell r="AD45">
            <v>0</v>
          </cell>
          <cell r="AE45">
            <v>0</v>
          </cell>
          <cell r="AF45">
            <v>0</v>
          </cell>
          <cell r="AV45">
            <v>23</v>
          </cell>
          <cell r="AW45">
            <v>43343</v>
          </cell>
          <cell r="AX45">
            <v>-13100.18785085885</v>
          </cell>
          <cell r="BA45">
            <v>0</v>
          </cell>
          <cell r="BB45">
            <v>0</v>
          </cell>
          <cell r="BH45">
            <v>0</v>
          </cell>
          <cell r="BI45">
            <v>43343</v>
          </cell>
          <cell r="BJ45">
            <v>4761495.664638515</v>
          </cell>
        </row>
        <row r="46">
          <cell r="N46">
            <v>43373</v>
          </cell>
          <cell r="O46">
            <v>4761495.664638515</v>
          </cell>
          <cell r="P46">
            <v>-12640.792600095125</v>
          </cell>
          <cell r="Q46">
            <v>-14324.327399904878</v>
          </cell>
          <cell r="R46">
            <v>-26965.120000000003</v>
          </cell>
          <cell r="S46">
            <v>4747171.33723861</v>
          </cell>
          <cell r="AB46">
            <v>0</v>
          </cell>
          <cell r="AC46">
            <v>0</v>
          </cell>
          <cell r="AD46">
            <v>0</v>
          </cell>
          <cell r="AE46">
            <v>0</v>
          </cell>
          <cell r="AF46">
            <v>0</v>
          </cell>
          <cell r="AV46">
            <v>24</v>
          </cell>
          <cell r="AW46">
            <v>43373</v>
          </cell>
          <cell r="AX46">
            <v>-12640.792600095125</v>
          </cell>
          <cell r="BA46">
            <v>0</v>
          </cell>
          <cell r="BB46">
            <v>0</v>
          </cell>
          <cell r="BH46">
            <v>0</v>
          </cell>
          <cell r="BI46">
            <v>43373</v>
          </cell>
          <cell r="BJ46">
            <v>4747171.33723861</v>
          </cell>
        </row>
        <row r="47">
          <cell r="N47">
            <v>43404</v>
          </cell>
          <cell r="O47">
            <v>4747171.33723861</v>
          </cell>
          <cell r="P47">
            <v>-13022.85660267677</v>
          </cell>
          <cell r="Q47">
            <v>-13942.263397323233</v>
          </cell>
          <cell r="R47">
            <v>-26965.120000000003</v>
          </cell>
          <cell r="S47">
            <v>4733229.073841287</v>
          </cell>
          <cell r="AB47">
            <v>0</v>
          </cell>
          <cell r="AC47">
            <v>0</v>
          </cell>
          <cell r="AD47">
            <v>0</v>
          </cell>
          <cell r="AE47">
            <v>0</v>
          </cell>
          <cell r="AF47">
            <v>0</v>
          </cell>
          <cell r="AV47">
            <v>25</v>
          </cell>
          <cell r="AW47">
            <v>43404</v>
          </cell>
          <cell r="AX47">
            <v>-13022.85660267677</v>
          </cell>
          <cell r="BA47">
            <v>3</v>
          </cell>
          <cell r="BB47">
            <v>-323581.44</v>
          </cell>
          <cell r="BH47">
            <v>0</v>
          </cell>
          <cell r="BI47">
            <v>43404</v>
          </cell>
          <cell r="BJ47">
            <v>4733229.073841287</v>
          </cell>
        </row>
        <row r="48">
          <cell r="N48">
            <v>43434</v>
          </cell>
          <cell r="O48">
            <v>4733229.073841287</v>
          </cell>
          <cell r="P48">
            <v>-12565.750609732075</v>
          </cell>
          <cell r="Q48">
            <v>-14399.369390267928</v>
          </cell>
          <cell r="R48">
            <v>-26965.120000000003</v>
          </cell>
          <cell r="S48">
            <v>4718829.704451019</v>
          </cell>
          <cell r="AB48">
            <v>0</v>
          </cell>
          <cell r="AC48">
            <v>0</v>
          </cell>
          <cell r="AD48">
            <v>0</v>
          </cell>
          <cell r="AE48">
            <v>0</v>
          </cell>
          <cell r="AF48">
            <v>0</v>
          </cell>
          <cell r="AV48">
            <v>26</v>
          </cell>
          <cell r="AW48">
            <v>43434</v>
          </cell>
          <cell r="AX48">
            <v>-12565.750609732075</v>
          </cell>
          <cell r="BA48">
            <v>0</v>
          </cell>
          <cell r="BB48">
            <v>0</v>
          </cell>
          <cell r="BH48">
            <v>0</v>
          </cell>
          <cell r="BI48">
            <v>43434</v>
          </cell>
          <cell r="BJ48">
            <v>4718829.704451019</v>
          </cell>
        </row>
        <row r="49">
          <cell r="N49">
            <v>43465</v>
          </cell>
          <cell r="O49">
            <v>4718829.704451019</v>
          </cell>
          <cell r="P49">
            <v>-12945.107350867962</v>
          </cell>
          <cell r="Q49">
            <v>-14020.01264913204</v>
          </cell>
          <cell r="R49">
            <v>-26965.120000000003</v>
          </cell>
          <cell r="S49">
            <v>4704809.691801887</v>
          </cell>
          <cell r="AB49">
            <v>0</v>
          </cell>
          <cell r="AC49">
            <v>0</v>
          </cell>
          <cell r="AD49">
            <v>0</v>
          </cell>
          <cell r="AE49">
            <v>0</v>
          </cell>
          <cell r="AF49">
            <v>0</v>
          </cell>
          <cell r="AV49">
            <v>27</v>
          </cell>
          <cell r="AW49">
            <v>43465</v>
          </cell>
          <cell r="AX49">
            <v>-12945.107350867962</v>
          </cell>
          <cell r="BA49">
            <v>0</v>
          </cell>
          <cell r="BB49">
            <v>0</v>
          </cell>
          <cell r="BH49">
            <v>0</v>
          </cell>
          <cell r="BI49">
            <v>43465</v>
          </cell>
          <cell r="BJ49">
            <v>4704809.691801887</v>
          </cell>
        </row>
        <row r="50">
          <cell r="N50">
            <v>43496</v>
          </cell>
          <cell r="O50">
            <v>4704809.691801887</v>
          </cell>
          <cell r="P50">
            <v>-12906.64642301707</v>
          </cell>
          <cell r="Q50">
            <v>-14058.473576982933</v>
          </cell>
          <cell r="R50">
            <v>-26965.120000000003</v>
          </cell>
          <cell r="S50">
            <v>4690751.2182249045</v>
          </cell>
          <cell r="AB50">
            <v>0</v>
          </cell>
          <cell r="AC50">
            <v>0</v>
          </cell>
          <cell r="AD50">
            <v>0</v>
          </cell>
          <cell r="AE50">
            <v>0</v>
          </cell>
          <cell r="AF50">
            <v>0</v>
          </cell>
          <cell r="AV50">
            <v>28</v>
          </cell>
          <cell r="AW50">
            <v>43496</v>
          </cell>
          <cell r="AX50">
            <v>-12906.64642301707</v>
          </cell>
          <cell r="BA50">
            <v>0</v>
          </cell>
          <cell r="BB50">
            <v>0</v>
          </cell>
          <cell r="BH50">
            <v>0</v>
          </cell>
          <cell r="BI50">
            <v>43496</v>
          </cell>
          <cell r="BJ50">
            <v>4690751.2182249045</v>
          </cell>
        </row>
        <row r="51">
          <cell r="N51">
            <v>43524</v>
          </cell>
          <cell r="O51">
            <v>4690751.2182249045</v>
          </cell>
          <cell r="P51">
            <v>-11622.781922637272</v>
          </cell>
          <cell r="Q51">
            <v>-15342.33807736273</v>
          </cell>
          <cell r="R51">
            <v>-26965.120000000003</v>
          </cell>
          <cell r="S51">
            <v>4675408.880147542</v>
          </cell>
          <cell r="AB51">
            <v>0</v>
          </cell>
          <cell r="AC51">
            <v>0</v>
          </cell>
          <cell r="AD51">
            <v>0</v>
          </cell>
          <cell r="AE51">
            <v>0</v>
          </cell>
          <cell r="AF51">
            <v>0</v>
          </cell>
          <cell r="AV51">
            <v>29</v>
          </cell>
          <cell r="AW51">
            <v>43524</v>
          </cell>
          <cell r="AX51">
            <v>-11622.781922637272</v>
          </cell>
          <cell r="BA51">
            <v>0</v>
          </cell>
          <cell r="BB51">
            <v>0</v>
          </cell>
          <cell r="BH51">
            <v>0</v>
          </cell>
          <cell r="BI51">
            <v>43524</v>
          </cell>
          <cell r="BJ51">
            <v>4675408.880147542</v>
          </cell>
        </row>
        <row r="52">
          <cell r="N52">
            <v>43555</v>
          </cell>
          <cell r="O52">
            <v>4675408.880147542</v>
          </cell>
          <cell r="P52">
            <v>-12825.991538881464</v>
          </cell>
          <cell r="Q52">
            <v>-14139.128461118538</v>
          </cell>
          <cell r="R52">
            <v>-26965.120000000003</v>
          </cell>
          <cell r="S52">
            <v>4661269.751686423</v>
          </cell>
          <cell r="AB52">
            <v>0</v>
          </cell>
          <cell r="AC52">
            <v>0</v>
          </cell>
          <cell r="AD52">
            <v>0</v>
          </cell>
          <cell r="AE52">
            <v>0</v>
          </cell>
          <cell r="AF52">
            <v>0</v>
          </cell>
          <cell r="AV52">
            <v>30</v>
          </cell>
          <cell r="AW52">
            <v>43555</v>
          </cell>
          <cell r="AX52">
            <v>-12825.991538881464</v>
          </cell>
          <cell r="BA52">
            <v>0</v>
          </cell>
          <cell r="BB52">
            <v>0</v>
          </cell>
          <cell r="BH52">
            <v>0</v>
          </cell>
          <cell r="BI52">
            <v>43555</v>
          </cell>
          <cell r="BJ52">
            <v>4661269.751686423</v>
          </cell>
        </row>
        <row r="53">
          <cell r="N53">
            <v>43585</v>
          </cell>
          <cell r="O53">
            <v>4661269.751686423</v>
          </cell>
          <cell r="P53">
            <v>-12374.713395572997</v>
          </cell>
          <cell r="Q53">
            <v>-14590.406604427006</v>
          </cell>
          <cell r="R53">
            <v>-26965.120000000003</v>
          </cell>
          <cell r="S53">
            <v>4646679.345081996</v>
          </cell>
          <cell r="AB53">
            <v>0</v>
          </cell>
          <cell r="AC53">
            <v>0</v>
          </cell>
          <cell r="AD53">
            <v>0</v>
          </cell>
          <cell r="AE53">
            <v>0</v>
          </cell>
          <cell r="AF53">
            <v>0</v>
          </cell>
          <cell r="AV53">
            <v>31</v>
          </cell>
          <cell r="AW53">
            <v>43585</v>
          </cell>
          <cell r="AX53">
            <v>-12374.713395572997</v>
          </cell>
          <cell r="BA53">
            <v>0</v>
          </cell>
          <cell r="BB53">
            <v>0</v>
          </cell>
          <cell r="BH53">
            <v>0</v>
          </cell>
          <cell r="BI53">
            <v>43585</v>
          </cell>
          <cell r="BJ53">
            <v>4646679.345081996</v>
          </cell>
        </row>
        <row r="54">
          <cell r="N54">
            <v>43616</v>
          </cell>
          <cell r="O54">
            <v>4646679.345081996</v>
          </cell>
          <cell r="P54">
            <v>-12747.178159535899</v>
          </cell>
          <cell r="Q54">
            <v>-14217.941840464104</v>
          </cell>
          <cell r="R54">
            <v>-26965.120000000003</v>
          </cell>
          <cell r="S54">
            <v>4632461.403241532</v>
          </cell>
          <cell r="AB54">
            <v>0</v>
          </cell>
          <cell r="AC54">
            <v>0</v>
          </cell>
          <cell r="AD54">
            <v>0</v>
          </cell>
          <cell r="AE54">
            <v>0</v>
          </cell>
          <cell r="AF54">
            <v>0</v>
          </cell>
          <cell r="AV54">
            <v>32</v>
          </cell>
          <cell r="AW54">
            <v>43616</v>
          </cell>
          <cell r="AX54">
            <v>-12747.178159535899</v>
          </cell>
          <cell r="BA54">
            <v>0</v>
          </cell>
          <cell r="BB54">
            <v>0</v>
          </cell>
          <cell r="BH54">
            <v>0</v>
          </cell>
          <cell r="BI54">
            <v>43616</v>
          </cell>
          <cell r="BJ54">
            <v>4632461.403241532</v>
          </cell>
        </row>
        <row r="55">
          <cell r="N55">
            <v>43646</v>
          </cell>
          <cell r="O55">
            <v>4632461.403241532</v>
          </cell>
          <cell r="P55">
            <v>-12298.233149975464</v>
          </cell>
          <cell r="Q55">
            <v>-14666.886850024539</v>
          </cell>
          <cell r="R55">
            <v>-26965.120000000003</v>
          </cell>
          <cell r="S55">
            <v>4617794.516391507</v>
          </cell>
          <cell r="AB55">
            <v>3</v>
          </cell>
          <cell r="AC55">
            <v>-152188.35889528372</v>
          </cell>
          <cell r="AD55">
            <v>-171393.0811047163</v>
          </cell>
          <cell r="AE55">
            <v>-323581.44</v>
          </cell>
          <cell r="AF55">
            <v>4617794.516391507</v>
          </cell>
          <cell r="AV55">
            <v>33</v>
          </cell>
          <cell r="AW55">
            <v>43646</v>
          </cell>
          <cell r="AX55">
            <v>-12298.233149975464</v>
          </cell>
          <cell r="BA55">
            <v>0</v>
          </cell>
          <cell r="BB55">
            <v>0</v>
          </cell>
          <cell r="BH55">
            <v>0</v>
          </cell>
          <cell r="BI55">
            <v>43646</v>
          </cell>
          <cell r="BJ55">
            <v>4617794.516391507</v>
          </cell>
        </row>
        <row r="56">
          <cell r="N56">
            <v>43677</v>
          </cell>
          <cell r="O56">
            <v>4617794.516391507</v>
          </cell>
          <cell r="P56">
            <v>-12667.938765103609</v>
          </cell>
          <cell r="Q56">
            <v>-14297.181234896394</v>
          </cell>
          <cell r="R56">
            <v>-26965.120000000003</v>
          </cell>
          <cell r="S56">
            <v>4603497.335156611</v>
          </cell>
          <cell r="AB56">
            <v>0</v>
          </cell>
          <cell r="AC56">
            <v>0</v>
          </cell>
          <cell r="AD56">
            <v>0</v>
          </cell>
          <cell r="AE56">
            <v>0</v>
          </cell>
          <cell r="AF56">
            <v>0</v>
          </cell>
          <cell r="AV56">
            <v>34</v>
          </cell>
          <cell r="AW56">
            <v>43677</v>
          </cell>
          <cell r="AX56">
            <v>-12667.938765103609</v>
          </cell>
          <cell r="BA56">
            <v>0</v>
          </cell>
          <cell r="BB56">
            <v>0</v>
          </cell>
          <cell r="BH56">
            <v>0</v>
          </cell>
          <cell r="BI56">
            <v>43677</v>
          </cell>
          <cell r="BJ56">
            <v>4603497.335156611</v>
          </cell>
        </row>
        <row r="57">
          <cell r="N57">
            <v>43708</v>
          </cell>
          <cell r="O57">
            <v>4603497.335156611</v>
          </cell>
          <cell r="P57">
            <v>-12628.717484088535</v>
          </cell>
          <cell r="Q57">
            <v>-14336.402515911468</v>
          </cell>
          <cell r="R57">
            <v>-26965.120000000003</v>
          </cell>
          <cell r="S57">
            <v>4589160.9326407</v>
          </cell>
          <cell r="AB57">
            <v>0</v>
          </cell>
          <cell r="AC57">
            <v>0</v>
          </cell>
          <cell r="AD57">
            <v>0</v>
          </cell>
          <cell r="AE57">
            <v>0</v>
          </cell>
          <cell r="AF57">
            <v>0</v>
          </cell>
          <cell r="AV57">
            <v>35</v>
          </cell>
          <cell r="AW57">
            <v>43708</v>
          </cell>
          <cell r="AX57">
            <v>-12628.717484088535</v>
          </cell>
          <cell r="BA57">
            <v>0</v>
          </cell>
          <cell r="BB57">
            <v>0</v>
          </cell>
          <cell r="BH57">
            <v>0</v>
          </cell>
          <cell r="BI57">
            <v>43708</v>
          </cell>
          <cell r="BJ57">
            <v>4589160.9326407</v>
          </cell>
        </row>
        <row r="58">
          <cell r="N58">
            <v>43738</v>
          </cell>
          <cell r="O58">
            <v>4589160.9326407</v>
          </cell>
          <cell r="P58">
            <v>-12183.279297887228</v>
          </cell>
          <cell r="Q58">
            <v>-14781.840702112775</v>
          </cell>
          <cell r="R58">
            <v>-26965.120000000003</v>
          </cell>
          <cell r="S58">
            <v>4574379.091938587</v>
          </cell>
          <cell r="AB58">
            <v>0</v>
          </cell>
          <cell r="AC58">
            <v>0</v>
          </cell>
          <cell r="AD58">
            <v>0</v>
          </cell>
          <cell r="AE58">
            <v>0</v>
          </cell>
          <cell r="AF58">
            <v>0</v>
          </cell>
          <cell r="AV58">
            <v>36</v>
          </cell>
          <cell r="AW58">
            <v>43738</v>
          </cell>
          <cell r="AX58">
            <v>-12183.279297887228</v>
          </cell>
          <cell r="BA58">
            <v>0</v>
          </cell>
          <cell r="BB58">
            <v>0</v>
          </cell>
          <cell r="BH58">
            <v>0</v>
          </cell>
          <cell r="BI58">
            <v>43738</v>
          </cell>
          <cell r="BJ58">
            <v>4574379.091938587</v>
          </cell>
        </row>
        <row r="59">
          <cell r="N59">
            <v>43769</v>
          </cell>
          <cell r="O59">
            <v>4574379.091938587</v>
          </cell>
          <cell r="P59">
            <v>-12548.837766460569</v>
          </cell>
          <cell r="Q59">
            <v>-14416.282233539434</v>
          </cell>
          <cell r="R59">
            <v>-26965.120000000003</v>
          </cell>
          <cell r="S59">
            <v>4559962.809705048</v>
          </cell>
          <cell r="AB59">
            <v>0</v>
          </cell>
          <cell r="AC59">
            <v>0</v>
          </cell>
          <cell r="AD59">
            <v>0</v>
          </cell>
          <cell r="AE59">
            <v>0</v>
          </cell>
          <cell r="AF59">
            <v>0</v>
          </cell>
          <cell r="AV59">
            <v>37</v>
          </cell>
          <cell r="AW59">
            <v>43769</v>
          </cell>
          <cell r="AX59">
            <v>-12548.837766460569</v>
          </cell>
          <cell r="BA59">
            <v>4</v>
          </cell>
          <cell r="BB59">
            <v>-323581.44</v>
          </cell>
          <cell r="BH59">
            <v>0</v>
          </cell>
          <cell r="BI59">
            <v>43769</v>
          </cell>
          <cell r="BJ59">
            <v>4559962.809705048</v>
          </cell>
        </row>
        <row r="60">
          <cell r="N60">
            <v>43799</v>
          </cell>
          <cell r="O60">
            <v>4559962.809705048</v>
          </cell>
          <cell r="P60">
            <v>-12105.764281107375</v>
          </cell>
          <cell r="Q60">
            <v>-14859.355718892628</v>
          </cell>
          <cell r="R60">
            <v>-26965.120000000003</v>
          </cell>
          <cell r="S60">
            <v>4545103.453986155</v>
          </cell>
          <cell r="AB60">
            <v>0</v>
          </cell>
          <cell r="AC60">
            <v>0</v>
          </cell>
          <cell r="AD60">
            <v>0</v>
          </cell>
          <cell r="AE60">
            <v>0</v>
          </cell>
          <cell r="AF60">
            <v>0</v>
          </cell>
          <cell r="AV60">
            <v>38</v>
          </cell>
          <cell r="AW60">
            <v>43799</v>
          </cell>
          <cell r="AX60">
            <v>-12105.764281107375</v>
          </cell>
          <cell r="BA60">
            <v>0</v>
          </cell>
          <cell r="BB60">
            <v>0</v>
          </cell>
          <cell r="BH60">
            <v>0</v>
          </cell>
          <cell r="BI60">
            <v>43799</v>
          </cell>
          <cell r="BJ60">
            <v>4545103.453986155</v>
          </cell>
        </row>
        <row r="61">
          <cell r="N61">
            <v>43830</v>
          </cell>
          <cell r="O61">
            <v>4545103.453986155</v>
          </cell>
          <cell r="P61">
            <v>-12468.526269798185</v>
          </cell>
          <cell r="Q61">
            <v>-14496.593730201817</v>
          </cell>
          <cell r="R61">
            <v>-26965.120000000003</v>
          </cell>
          <cell r="S61">
            <v>4530606.860255953</v>
          </cell>
          <cell r="AB61">
            <v>0</v>
          </cell>
          <cell r="AC61">
            <v>0</v>
          </cell>
          <cell r="AD61">
            <v>0</v>
          </cell>
          <cell r="AE61">
            <v>0</v>
          </cell>
          <cell r="AF61">
            <v>0</v>
          </cell>
          <cell r="AV61">
            <v>39</v>
          </cell>
          <cell r="AW61">
            <v>43830</v>
          </cell>
          <cell r="AX61">
            <v>-12468.526269798185</v>
          </cell>
          <cell r="BA61">
            <v>0</v>
          </cell>
          <cell r="BB61">
            <v>0</v>
          </cell>
          <cell r="BH61">
            <v>0</v>
          </cell>
          <cell r="BI61">
            <v>43830</v>
          </cell>
          <cell r="BJ61">
            <v>4530606.860255953</v>
          </cell>
        </row>
        <row r="62">
          <cell r="N62">
            <v>43861</v>
          </cell>
          <cell r="O62">
            <v>4530606.860255953</v>
          </cell>
          <cell r="P62">
            <v>-12394.799587907884</v>
          </cell>
          <cell r="Q62">
            <v>-14570.320412092118</v>
          </cell>
          <cell r="R62">
            <v>-26965.120000000003</v>
          </cell>
          <cell r="S62">
            <v>4516036.539843861</v>
          </cell>
          <cell r="AB62">
            <v>0</v>
          </cell>
          <cell r="AC62">
            <v>0</v>
          </cell>
          <cell r="AD62">
            <v>0</v>
          </cell>
          <cell r="AE62">
            <v>0</v>
          </cell>
          <cell r="AF62">
            <v>0</v>
          </cell>
          <cell r="AV62">
            <v>40</v>
          </cell>
          <cell r="AW62">
            <v>43861</v>
          </cell>
          <cell r="AX62">
            <v>-12394.799587907884</v>
          </cell>
          <cell r="BA62">
            <v>0</v>
          </cell>
          <cell r="BB62">
            <v>0</v>
          </cell>
          <cell r="BH62">
            <v>0</v>
          </cell>
          <cell r="BI62">
            <v>43861</v>
          </cell>
          <cell r="BJ62">
            <v>4516036.539843861</v>
          </cell>
        </row>
        <row r="63">
          <cell r="N63">
            <v>43890</v>
          </cell>
          <cell r="O63">
            <v>4516036.539843861</v>
          </cell>
          <cell r="P63">
            <v>-11557.845428611323</v>
          </cell>
          <cell r="Q63">
            <v>-15407.27457138868</v>
          </cell>
          <cell r="R63">
            <v>-26965.120000000003</v>
          </cell>
          <cell r="S63">
            <v>4500629.265272472</v>
          </cell>
          <cell r="AB63">
            <v>0</v>
          </cell>
          <cell r="AC63">
            <v>0</v>
          </cell>
          <cell r="AD63">
            <v>0</v>
          </cell>
          <cell r="AE63">
            <v>0</v>
          </cell>
          <cell r="AF63">
            <v>0</v>
          </cell>
          <cell r="AV63">
            <v>41</v>
          </cell>
          <cell r="AW63">
            <v>43890</v>
          </cell>
          <cell r="AX63">
            <v>-11557.845428611323</v>
          </cell>
          <cell r="BA63">
            <v>0</v>
          </cell>
          <cell r="BB63">
            <v>0</v>
          </cell>
          <cell r="BH63">
            <v>0</v>
          </cell>
          <cell r="BI63">
            <v>43890</v>
          </cell>
          <cell r="BJ63">
            <v>4500629.265272472</v>
          </cell>
        </row>
        <row r="64">
          <cell r="N64">
            <v>43921</v>
          </cell>
          <cell r="O64">
            <v>4500629.265272472</v>
          </cell>
          <cell r="P64">
            <v>-12312.787112888871</v>
          </cell>
          <cell r="Q64">
            <v>-14652.332887111132</v>
          </cell>
          <cell r="R64">
            <v>-26965.120000000003</v>
          </cell>
          <cell r="S64">
            <v>4485976.932385361</v>
          </cell>
          <cell r="AB64">
            <v>0</v>
          </cell>
          <cell r="AC64">
            <v>0</v>
          </cell>
          <cell r="AD64">
            <v>0</v>
          </cell>
          <cell r="AE64">
            <v>0</v>
          </cell>
          <cell r="AF64">
            <v>0</v>
          </cell>
          <cell r="AV64">
            <v>42</v>
          </cell>
          <cell r="AW64">
            <v>43921</v>
          </cell>
          <cell r="AX64">
            <v>-12312.787112888871</v>
          </cell>
          <cell r="BA64">
            <v>0</v>
          </cell>
          <cell r="BB64">
            <v>0</v>
          </cell>
          <cell r="BH64">
            <v>0</v>
          </cell>
          <cell r="BI64">
            <v>43921</v>
          </cell>
          <cell r="BJ64">
            <v>4485976.932385361</v>
          </cell>
        </row>
        <row r="65">
          <cell r="N65">
            <v>43951</v>
          </cell>
          <cell r="O65">
            <v>4485976.932385361</v>
          </cell>
          <cell r="P65">
            <v>-11876.807780003866</v>
          </cell>
          <cell r="Q65">
            <v>-15088.312219996136</v>
          </cell>
          <cell r="R65">
            <v>-26965.120000000003</v>
          </cell>
          <cell r="S65">
            <v>4470888.620165365</v>
          </cell>
          <cell r="AB65">
            <v>0</v>
          </cell>
          <cell r="AC65">
            <v>0</v>
          </cell>
          <cell r="AD65">
            <v>0</v>
          </cell>
          <cell r="AE65">
            <v>0</v>
          </cell>
          <cell r="AF65">
            <v>0</v>
          </cell>
          <cell r="AV65">
            <v>43</v>
          </cell>
          <cell r="AW65">
            <v>43951</v>
          </cell>
          <cell r="AX65">
            <v>-11876.807780003866</v>
          </cell>
          <cell r="BA65">
            <v>0</v>
          </cell>
          <cell r="BB65">
            <v>0</v>
          </cell>
          <cell r="BH65">
            <v>0</v>
          </cell>
          <cell r="BI65">
            <v>43951</v>
          </cell>
          <cell r="BJ65">
            <v>4470888.620165365</v>
          </cell>
        </row>
        <row r="66">
          <cell r="N66">
            <v>43982</v>
          </cell>
          <cell r="O66">
            <v>4470888.620165365</v>
          </cell>
          <cell r="P66">
            <v>-12231.422883528907</v>
          </cell>
          <cell r="Q66">
            <v>-14733.697116471096</v>
          </cell>
          <cell r="R66">
            <v>-26965.120000000003</v>
          </cell>
          <cell r="S66">
            <v>4456154.923048894</v>
          </cell>
          <cell r="AB66">
            <v>0</v>
          </cell>
          <cell r="AC66">
            <v>0</v>
          </cell>
          <cell r="AD66">
            <v>0</v>
          </cell>
          <cell r="AE66">
            <v>0</v>
          </cell>
          <cell r="AF66">
            <v>0</v>
          </cell>
          <cell r="AV66">
            <v>44</v>
          </cell>
          <cell r="AW66">
            <v>43982</v>
          </cell>
          <cell r="AX66">
            <v>-12231.422883528907</v>
          </cell>
          <cell r="BA66">
            <v>0</v>
          </cell>
          <cell r="BB66">
            <v>0</v>
          </cell>
          <cell r="BH66">
            <v>0</v>
          </cell>
          <cell r="BI66">
            <v>43982</v>
          </cell>
          <cell r="BJ66">
            <v>4456154.923048894</v>
          </cell>
        </row>
        <row r="67">
          <cell r="N67">
            <v>44012</v>
          </cell>
          <cell r="O67">
            <v>4456154.923048894</v>
          </cell>
          <cell r="P67">
            <v>-11797.852788072072</v>
          </cell>
          <cell r="Q67">
            <v>-15167.26721192793</v>
          </cell>
          <cell r="R67">
            <v>-26965.120000000003</v>
          </cell>
          <cell r="S67">
            <v>4440987.655836966</v>
          </cell>
          <cell r="AB67">
            <v>4</v>
          </cell>
          <cell r="AC67">
            <v>-146774.5794454584</v>
          </cell>
          <cell r="AD67">
            <v>-176806.86055454164</v>
          </cell>
          <cell r="AE67">
            <v>-323581.44</v>
          </cell>
          <cell r="AF67">
            <v>4440987.655836966</v>
          </cell>
          <cell r="AV67">
            <v>45</v>
          </cell>
          <cell r="AW67">
            <v>44012</v>
          </cell>
          <cell r="AX67">
            <v>-11797.852788072072</v>
          </cell>
          <cell r="BA67">
            <v>0</v>
          </cell>
          <cell r="BB67">
            <v>0</v>
          </cell>
          <cell r="BH67">
            <v>0</v>
          </cell>
          <cell r="BI67">
            <v>44012</v>
          </cell>
          <cell r="BJ67">
            <v>4440987.655836966</v>
          </cell>
        </row>
        <row r="68">
          <cell r="N68">
            <v>44043</v>
          </cell>
          <cell r="O68">
            <v>4440987.655836966</v>
          </cell>
          <cell r="P68">
            <v>-12149.620054069821</v>
          </cell>
          <cell r="Q68">
            <v>-14815.499945930182</v>
          </cell>
          <cell r="R68">
            <v>-26965.120000000003</v>
          </cell>
          <cell r="S68">
            <v>4426172.155891036</v>
          </cell>
          <cell r="AB68">
            <v>0</v>
          </cell>
          <cell r="AC68">
            <v>0</v>
          </cell>
          <cell r="AD68">
            <v>0</v>
          </cell>
          <cell r="AE68">
            <v>0</v>
          </cell>
          <cell r="AF68">
            <v>0</v>
          </cell>
          <cell r="AV68">
            <v>46</v>
          </cell>
          <cell r="AW68">
            <v>44043</v>
          </cell>
          <cell r="AX68">
            <v>-12149.620054069821</v>
          </cell>
          <cell r="BA68">
            <v>0</v>
          </cell>
          <cell r="BB68">
            <v>0</v>
          </cell>
          <cell r="BH68">
            <v>0</v>
          </cell>
          <cell r="BI68">
            <v>44043</v>
          </cell>
          <cell r="BJ68">
            <v>4426172.155891036</v>
          </cell>
        </row>
        <row r="69">
          <cell r="N69">
            <v>44074</v>
          </cell>
          <cell r="O69">
            <v>4426172.155891036</v>
          </cell>
          <cell r="P69">
            <v>-12109.087922660367</v>
          </cell>
          <cell r="Q69">
            <v>-14856.032077339636</v>
          </cell>
          <cell r="R69">
            <v>-26965.120000000003</v>
          </cell>
          <cell r="S69">
            <v>4411316.123813696</v>
          </cell>
          <cell r="AB69">
            <v>0</v>
          </cell>
          <cell r="AC69">
            <v>0</v>
          </cell>
          <cell r="AD69">
            <v>0</v>
          </cell>
          <cell r="AE69">
            <v>0</v>
          </cell>
          <cell r="AF69">
            <v>0</v>
          </cell>
          <cell r="AV69">
            <v>47</v>
          </cell>
          <cell r="AW69">
            <v>44074</v>
          </cell>
          <cell r="AX69">
            <v>-12109.087922660367</v>
          </cell>
          <cell r="BA69">
            <v>0</v>
          </cell>
          <cell r="BB69">
            <v>0</v>
          </cell>
          <cell r="BH69">
            <v>0</v>
          </cell>
          <cell r="BI69">
            <v>44074</v>
          </cell>
          <cell r="BJ69">
            <v>4411316.123813696</v>
          </cell>
        </row>
        <row r="70">
          <cell r="N70">
            <v>44104</v>
          </cell>
          <cell r="O70">
            <v>4411316.123813696</v>
          </cell>
          <cell r="P70">
            <v>-11679.14022944118</v>
          </cell>
          <cell r="Q70">
            <v>-15285.979770558823</v>
          </cell>
          <cell r="R70">
            <v>-26965.120000000003</v>
          </cell>
          <cell r="S70">
            <v>4396030.144043137</v>
          </cell>
          <cell r="AB70">
            <v>0</v>
          </cell>
          <cell r="AC70">
            <v>0</v>
          </cell>
          <cell r="AD70">
            <v>0</v>
          </cell>
          <cell r="AE70">
            <v>0</v>
          </cell>
          <cell r="AF70">
            <v>0</v>
          </cell>
          <cell r="AV70">
            <v>48</v>
          </cell>
          <cell r="AW70">
            <v>44104</v>
          </cell>
          <cell r="AX70">
            <v>-11679.14022944118</v>
          </cell>
          <cell r="BA70">
            <v>0</v>
          </cell>
          <cell r="BB70">
            <v>0</v>
          </cell>
          <cell r="BH70">
            <v>0</v>
          </cell>
          <cell r="BI70">
            <v>44104</v>
          </cell>
          <cell r="BJ70">
            <v>4396030.144043137</v>
          </cell>
        </row>
        <row r="71">
          <cell r="N71">
            <v>44135</v>
          </cell>
          <cell r="O71">
            <v>4396030.144043137</v>
          </cell>
          <cell r="P71">
            <v>-12026.625637241512</v>
          </cell>
          <cell r="Q71">
            <v>-14938.49436275849</v>
          </cell>
          <cell r="R71">
            <v>-26965.120000000003</v>
          </cell>
          <cell r="S71">
            <v>4381091.649680379</v>
          </cell>
          <cell r="AB71">
            <v>0</v>
          </cell>
          <cell r="AC71">
            <v>0</v>
          </cell>
          <cell r="AD71">
            <v>0</v>
          </cell>
          <cell r="AE71">
            <v>0</v>
          </cell>
          <cell r="AF71">
            <v>0</v>
          </cell>
          <cell r="AV71">
            <v>49</v>
          </cell>
          <cell r="AW71">
            <v>44135</v>
          </cell>
          <cell r="AX71">
            <v>-12026.625637241512</v>
          </cell>
          <cell r="BA71">
            <v>5</v>
          </cell>
          <cell r="BB71">
            <v>-323581.44</v>
          </cell>
          <cell r="BH71">
            <v>0</v>
          </cell>
          <cell r="BI71">
            <v>44135</v>
          </cell>
          <cell r="BJ71">
            <v>4381091.649680379</v>
          </cell>
        </row>
        <row r="72">
          <cell r="N72">
            <v>44165</v>
          </cell>
          <cell r="O72">
            <v>4381091.649680379</v>
          </cell>
          <cell r="P72">
            <v>-11599.119695465266</v>
          </cell>
          <cell r="Q72">
            <v>-15366.000304534737</v>
          </cell>
          <cell r="R72">
            <v>-26965.120000000003</v>
          </cell>
          <cell r="S72">
            <v>4365725.649375844</v>
          </cell>
          <cell r="AB72">
            <v>0</v>
          </cell>
          <cell r="AC72">
            <v>0</v>
          </cell>
          <cell r="AD72">
            <v>0</v>
          </cell>
          <cell r="AE72">
            <v>0</v>
          </cell>
          <cell r="AF72">
            <v>0</v>
          </cell>
          <cell r="AV72">
            <v>50</v>
          </cell>
          <cell r="AW72">
            <v>44165</v>
          </cell>
          <cell r="AX72">
            <v>-11599.119695465266</v>
          </cell>
          <cell r="BA72">
            <v>0</v>
          </cell>
          <cell r="BB72">
            <v>0</v>
          </cell>
          <cell r="BH72">
            <v>0</v>
          </cell>
          <cell r="BI72">
            <v>44165</v>
          </cell>
          <cell r="BJ72">
            <v>4365725.649375844</v>
          </cell>
        </row>
        <row r="73">
          <cell r="N73">
            <v>44196</v>
          </cell>
          <cell r="O73">
            <v>4365725.649375844</v>
          </cell>
          <cell r="P73">
            <v>-11943.718832568395</v>
          </cell>
          <cell r="Q73">
            <v>-15021.401167431608</v>
          </cell>
          <cell r="R73">
            <v>-26965.120000000003</v>
          </cell>
          <cell r="S73">
            <v>4350704.248208412</v>
          </cell>
          <cell r="AB73">
            <v>0</v>
          </cell>
          <cell r="AC73">
            <v>0</v>
          </cell>
          <cell r="AD73">
            <v>0</v>
          </cell>
          <cell r="AE73">
            <v>0</v>
          </cell>
          <cell r="AF73">
            <v>0</v>
          </cell>
          <cell r="AV73">
            <v>51</v>
          </cell>
          <cell r="AW73">
            <v>44196</v>
          </cell>
          <cell r="AX73">
            <v>-11943.718832568395</v>
          </cell>
          <cell r="BA73">
            <v>0</v>
          </cell>
          <cell r="BB73">
            <v>0</v>
          </cell>
          <cell r="BH73">
            <v>0</v>
          </cell>
          <cell r="BI73">
            <v>44196</v>
          </cell>
          <cell r="BJ73">
            <v>4350704.248208412</v>
          </cell>
        </row>
        <row r="74">
          <cell r="N74">
            <v>44227</v>
          </cell>
          <cell r="O74">
            <v>4350704.248208412</v>
          </cell>
          <cell r="P74">
            <v>-11935.23332529064</v>
          </cell>
          <cell r="Q74">
            <v>-15029.886674709363</v>
          </cell>
          <cell r="R74">
            <v>-26965.120000000003</v>
          </cell>
          <cell r="S74">
            <v>4335674.361533702</v>
          </cell>
          <cell r="AB74">
            <v>0</v>
          </cell>
          <cell r="AC74">
            <v>0</v>
          </cell>
          <cell r="AD74">
            <v>0</v>
          </cell>
          <cell r="AE74">
            <v>0</v>
          </cell>
          <cell r="AF74">
            <v>0</v>
          </cell>
          <cell r="AV74">
            <v>52</v>
          </cell>
          <cell r="AW74">
            <v>44227</v>
          </cell>
          <cell r="AX74">
            <v>-11935.23332529064</v>
          </cell>
          <cell r="BA74">
            <v>0</v>
          </cell>
          <cell r="BB74">
            <v>0</v>
          </cell>
          <cell r="BH74">
            <v>0</v>
          </cell>
          <cell r="BI74">
            <v>44227</v>
          </cell>
          <cell r="BJ74">
            <v>4335674.361533702</v>
          </cell>
        </row>
        <row r="75">
          <cell r="N75">
            <v>44255</v>
          </cell>
          <cell r="O75">
            <v>4335674.361533702</v>
          </cell>
          <cell r="P75">
            <v>-10742.969568687893</v>
          </cell>
          <cell r="Q75">
            <v>-16222.15043131211</v>
          </cell>
          <cell r="R75">
            <v>-26965.120000000003</v>
          </cell>
          <cell r="S75">
            <v>4319452.211102391</v>
          </cell>
          <cell r="AB75">
            <v>0</v>
          </cell>
          <cell r="AC75">
            <v>0</v>
          </cell>
          <cell r="AD75">
            <v>0</v>
          </cell>
          <cell r="AE75">
            <v>0</v>
          </cell>
          <cell r="AF75">
            <v>0</v>
          </cell>
          <cell r="AV75">
            <v>53</v>
          </cell>
          <cell r="AW75">
            <v>44255</v>
          </cell>
          <cell r="AX75">
            <v>-10742.969568687893</v>
          </cell>
          <cell r="BA75">
            <v>0</v>
          </cell>
          <cell r="BB75">
            <v>0</v>
          </cell>
          <cell r="BH75">
            <v>0</v>
          </cell>
          <cell r="BI75">
            <v>44255</v>
          </cell>
          <cell r="BJ75">
            <v>4319452.211102391</v>
          </cell>
        </row>
        <row r="76">
          <cell r="N76">
            <v>44286</v>
          </cell>
          <cell r="O76">
            <v>4319452.211102391</v>
          </cell>
          <cell r="P76">
            <v>-11849.499997196779</v>
          </cell>
          <cell r="Q76">
            <v>-15115.620002803224</v>
          </cell>
          <cell r="R76">
            <v>-26965.120000000003</v>
          </cell>
          <cell r="S76">
            <v>4304336.591099587</v>
          </cell>
          <cell r="AB76">
            <v>0</v>
          </cell>
          <cell r="AC76">
            <v>0</v>
          </cell>
          <cell r="AD76">
            <v>0</v>
          </cell>
          <cell r="AE76">
            <v>0</v>
          </cell>
          <cell r="AF76">
            <v>0</v>
          </cell>
          <cell r="AV76">
            <v>54</v>
          </cell>
          <cell r="AW76">
            <v>44286</v>
          </cell>
          <cell r="AX76">
            <v>-11849.499997196779</v>
          </cell>
          <cell r="BA76">
            <v>0</v>
          </cell>
          <cell r="BB76">
            <v>0</v>
          </cell>
          <cell r="BH76">
            <v>0</v>
          </cell>
          <cell r="BI76">
            <v>44286</v>
          </cell>
          <cell r="BJ76">
            <v>4304336.591099587</v>
          </cell>
        </row>
        <row r="77">
          <cell r="N77">
            <v>44316</v>
          </cell>
          <cell r="O77">
            <v>4304336.591099587</v>
          </cell>
          <cell r="P77">
            <v>-11427.129196645206</v>
          </cell>
          <cell r="Q77">
            <v>-15537.990803354796</v>
          </cell>
          <cell r="R77">
            <v>-26965.120000000003</v>
          </cell>
          <cell r="S77">
            <v>4288798.600296233</v>
          </cell>
          <cell r="AB77">
            <v>0</v>
          </cell>
          <cell r="AC77">
            <v>0</v>
          </cell>
          <cell r="AD77">
            <v>0</v>
          </cell>
          <cell r="AE77">
            <v>0</v>
          </cell>
          <cell r="AF77">
            <v>0</v>
          </cell>
          <cell r="AV77">
            <v>55</v>
          </cell>
          <cell r="AW77">
            <v>44316</v>
          </cell>
          <cell r="AX77">
            <v>-11427.129196645206</v>
          </cell>
          <cell r="BA77">
            <v>0</v>
          </cell>
          <cell r="BB77">
            <v>0</v>
          </cell>
          <cell r="BH77">
            <v>0</v>
          </cell>
          <cell r="BI77">
            <v>44316</v>
          </cell>
          <cell r="BJ77">
            <v>4288798.600296233</v>
          </cell>
        </row>
        <row r="78">
          <cell r="N78">
            <v>44347</v>
          </cell>
          <cell r="O78">
            <v>4288798.600296233</v>
          </cell>
          <cell r="P78">
            <v>-11765.408324593476</v>
          </cell>
          <cell r="Q78">
            <v>-15199.711675406526</v>
          </cell>
          <cell r="R78">
            <v>-26965.120000000003</v>
          </cell>
          <cell r="S78">
            <v>4273598.888620826</v>
          </cell>
          <cell r="AB78">
            <v>0</v>
          </cell>
          <cell r="AC78">
            <v>0</v>
          </cell>
          <cell r="AD78">
            <v>0</v>
          </cell>
          <cell r="AE78">
            <v>0</v>
          </cell>
          <cell r="AF78">
            <v>0</v>
          </cell>
          <cell r="AV78">
            <v>56</v>
          </cell>
          <cell r="AW78">
            <v>44347</v>
          </cell>
          <cell r="AX78">
            <v>-11765.408324593476</v>
          </cell>
          <cell r="BA78">
            <v>0</v>
          </cell>
          <cell r="BB78">
            <v>0</v>
          </cell>
          <cell r="BH78">
            <v>0</v>
          </cell>
          <cell r="BI78">
            <v>44347</v>
          </cell>
          <cell r="BJ78">
            <v>4273598.888620826</v>
          </cell>
        </row>
        <row r="79">
          <cell r="N79">
            <v>44377</v>
          </cell>
          <cell r="O79">
            <v>4273598.888620826</v>
          </cell>
          <cell r="P79">
            <v>-11345.526912530358</v>
          </cell>
          <cell r="Q79">
            <v>-15619.593087469644</v>
          </cell>
          <cell r="R79">
            <v>-26965.120000000003</v>
          </cell>
          <cell r="S79">
            <v>4257979.295533357</v>
          </cell>
          <cell r="AB79">
            <v>5</v>
          </cell>
          <cell r="AC79">
            <v>-140573.0796963909</v>
          </cell>
          <cell r="AD79">
            <v>-183008.36030360914</v>
          </cell>
          <cell r="AE79">
            <v>-323581.44</v>
          </cell>
          <cell r="AF79">
            <v>4257979.295533357</v>
          </cell>
          <cell r="AV79">
            <v>57</v>
          </cell>
          <cell r="AW79">
            <v>44377</v>
          </cell>
          <cell r="AX79">
            <v>-11345.526912530358</v>
          </cell>
          <cell r="BA79">
            <v>0</v>
          </cell>
          <cell r="BB79">
            <v>0</v>
          </cell>
          <cell r="BH79">
            <v>0</v>
          </cell>
          <cell r="BI79">
            <v>44377</v>
          </cell>
          <cell r="BJ79">
            <v>4257979.295533357</v>
          </cell>
        </row>
        <row r="80">
          <cell r="N80">
            <v>44408</v>
          </cell>
          <cell r="O80">
            <v>4257979.295533357</v>
          </cell>
          <cell r="P80">
            <v>-11680.86210580151</v>
          </cell>
          <cell r="Q80">
            <v>-15284.257894198492</v>
          </cell>
          <cell r="R80">
            <v>-26965.120000000003</v>
          </cell>
          <cell r="S80">
            <v>4242695.037639159</v>
          </cell>
          <cell r="AB80">
            <v>0</v>
          </cell>
          <cell r="AC80">
            <v>0</v>
          </cell>
          <cell r="AD80">
            <v>0</v>
          </cell>
          <cell r="AE80">
            <v>0</v>
          </cell>
          <cell r="AF80">
            <v>0</v>
          </cell>
          <cell r="AV80">
            <v>58</v>
          </cell>
          <cell r="AW80">
            <v>44408</v>
          </cell>
          <cell r="AX80">
            <v>-11680.86210580151</v>
          </cell>
          <cell r="BA80">
            <v>0</v>
          </cell>
          <cell r="BB80">
            <v>0</v>
          </cell>
          <cell r="BH80">
            <v>0</v>
          </cell>
          <cell r="BI80">
            <v>44408</v>
          </cell>
          <cell r="BJ80">
            <v>4242695.037639159</v>
          </cell>
        </row>
        <row r="81">
          <cell r="N81">
            <v>44439</v>
          </cell>
          <cell r="O81">
            <v>4242695.037639159</v>
          </cell>
          <cell r="P81">
            <v>-11638.932989556411</v>
          </cell>
          <cell r="Q81">
            <v>-15326.187010443591</v>
          </cell>
          <cell r="R81">
            <v>-26965.120000000003</v>
          </cell>
          <cell r="S81">
            <v>4227368.850628715</v>
          </cell>
          <cell r="AB81">
            <v>0</v>
          </cell>
          <cell r="AC81">
            <v>0</v>
          </cell>
          <cell r="AD81">
            <v>0</v>
          </cell>
          <cell r="AE81">
            <v>0</v>
          </cell>
          <cell r="AF81">
            <v>0</v>
          </cell>
          <cell r="AV81">
            <v>59</v>
          </cell>
          <cell r="AW81">
            <v>44439</v>
          </cell>
          <cell r="AX81">
            <v>-11638.932989556411</v>
          </cell>
          <cell r="BA81">
            <v>0</v>
          </cell>
          <cell r="BB81">
            <v>0</v>
          </cell>
          <cell r="BH81">
            <v>0</v>
          </cell>
          <cell r="BI81">
            <v>44439</v>
          </cell>
          <cell r="BJ81">
            <v>4227368.850628715</v>
          </cell>
        </row>
        <row r="82">
          <cell r="N82">
            <v>44469</v>
          </cell>
          <cell r="O82">
            <v>4227368.850628715</v>
          </cell>
          <cell r="P82">
            <v>-11222.795660984179</v>
          </cell>
          <cell r="Q82">
            <v>-15742.324339015824</v>
          </cell>
          <cell r="R82">
            <v>-26965.120000000003</v>
          </cell>
          <cell r="S82">
            <v>4211626.5262897</v>
          </cell>
          <cell r="AB82">
            <v>0</v>
          </cell>
          <cell r="AC82">
            <v>0</v>
          </cell>
          <cell r="AD82">
            <v>0</v>
          </cell>
          <cell r="AE82">
            <v>0</v>
          </cell>
          <cell r="AF82">
            <v>0</v>
          </cell>
          <cell r="AV82">
            <v>60</v>
          </cell>
          <cell r="AW82">
            <v>44469</v>
          </cell>
          <cell r="AX82">
            <v>-11222.795660984179</v>
          </cell>
          <cell r="BA82">
            <v>0</v>
          </cell>
          <cell r="BB82">
            <v>0</v>
          </cell>
          <cell r="BH82">
            <v>0</v>
          </cell>
          <cell r="BI82">
            <v>44469</v>
          </cell>
          <cell r="BJ82">
            <v>4211626.5262897</v>
          </cell>
        </row>
        <row r="83">
          <cell r="N83">
            <v>44500</v>
          </cell>
          <cell r="O83">
            <v>4211626.5262897</v>
          </cell>
          <cell r="P83">
            <v>-11553.703125407881</v>
          </cell>
          <cell r="Q83">
            <v>-15411.416874592122</v>
          </cell>
          <cell r="R83">
            <v>-26965.120000000003</v>
          </cell>
          <cell r="S83">
            <v>4196215.109415107</v>
          </cell>
          <cell r="AB83">
            <v>0</v>
          </cell>
          <cell r="AC83">
            <v>0</v>
          </cell>
          <cell r="AD83">
            <v>0</v>
          </cell>
          <cell r="AE83">
            <v>0</v>
          </cell>
          <cell r="AF83">
            <v>0</v>
          </cell>
          <cell r="AV83">
            <v>61</v>
          </cell>
          <cell r="AW83">
            <v>44500</v>
          </cell>
          <cell r="AX83">
            <v>-11553.703125407881</v>
          </cell>
          <cell r="BA83">
            <v>6</v>
          </cell>
          <cell r="BB83">
            <v>-323581.44</v>
          </cell>
          <cell r="BH83">
            <v>0</v>
          </cell>
          <cell r="BI83">
            <v>44500</v>
          </cell>
          <cell r="BJ83">
            <v>4196215.109415107</v>
          </cell>
        </row>
        <row r="84">
          <cell r="N84">
            <v>44530</v>
          </cell>
          <cell r="O84">
            <v>4196215.109415107</v>
          </cell>
          <cell r="P84">
            <v>-11140.088879515724</v>
          </cell>
          <cell r="Q84">
            <v>-15825.031120484278</v>
          </cell>
          <cell r="R84">
            <v>-26965.120000000003</v>
          </cell>
          <cell r="S84">
            <v>4180390.078294623</v>
          </cell>
          <cell r="AB84">
            <v>0</v>
          </cell>
          <cell r="AC84">
            <v>0</v>
          </cell>
          <cell r="AD84">
            <v>0</v>
          </cell>
          <cell r="AE84">
            <v>0</v>
          </cell>
          <cell r="AF84">
            <v>0</v>
          </cell>
          <cell r="AV84">
            <v>62</v>
          </cell>
          <cell r="AW84">
            <v>44530</v>
          </cell>
          <cell r="AX84">
            <v>-11140.088879515724</v>
          </cell>
          <cell r="BA84">
            <v>0</v>
          </cell>
          <cell r="BB84">
            <v>0</v>
          </cell>
          <cell r="BH84">
            <v>0</v>
          </cell>
          <cell r="BI84">
            <v>44530</v>
          </cell>
          <cell r="BJ84">
            <v>4180390.078294623</v>
          </cell>
        </row>
        <row r="85">
          <cell r="N85">
            <v>44561</v>
          </cell>
          <cell r="O85">
            <v>4180390.078294623</v>
          </cell>
          <cell r="P85">
            <v>-11468.012562729882</v>
          </cell>
          <cell r="Q85">
            <v>-15497.10743727012</v>
          </cell>
          <cell r="R85">
            <v>-26965.120000000003</v>
          </cell>
          <cell r="S85">
            <v>4164892.970857353</v>
          </cell>
          <cell r="AB85">
            <v>0</v>
          </cell>
          <cell r="AC85">
            <v>0</v>
          </cell>
          <cell r="AD85">
            <v>0</v>
          </cell>
          <cell r="AE85">
            <v>0</v>
          </cell>
          <cell r="AF85">
            <v>0</v>
          </cell>
          <cell r="AV85">
            <v>63</v>
          </cell>
          <cell r="AW85">
            <v>44561</v>
          </cell>
          <cell r="AX85">
            <v>-11468.012562729882</v>
          </cell>
          <cell r="BA85">
            <v>0</v>
          </cell>
          <cell r="BB85">
            <v>0</v>
          </cell>
          <cell r="BH85">
            <v>0</v>
          </cell>
          <cell r="BI85">
            <v>44561</v>
          </cell>
          <cell r="BJ85">
            <v>4164892.970857353</v>
          </cell>
        </row>
        <row r="86">
          <cell r="N86">
            <v>44592</v>
          </cell>
          <cell r="O86">
            <v>4164892.970857353</v>
          </cell>
          <cell r="P86">
            <v>-11425.499538957447</v>
          </cell>
          <cell r="Q86">
            <v>-15539.620461042556</v>
          </cell>
          <cell r="R86">
            <v>-26965.120000000003</v>
          </cell>
          <cell r="S86">
            <v>4149353.3503963104</v>
          </cell>
          <cell r="AB86">
            <v>0</v>
          </cell>
          <cell r="AC86">
            <v>0</v>
          </cell>
          <cell r="AD86">
            <v>0</v>
          </cell>
          <cell r="AE86">
            <v>0</v>
          </cell>
          <cell r="AF86">
            <v>0</v>
          </cell>
          <cell r="AV86">
            <v>64</v>
          </cell>
          <cell r="AW86">
            <v>44592</v>
          </cell>
          <cell r="AX86">
            <v>-11425.499538957447</v>
          </cell>
          <cell r="BA86">
            <v>0</v>
          </cell>
          <cell r="BB86">
            <v>0</v>
          </cell>
          <cell r="BH86">
            <v>0</v>
          </cell>
          <cell r="BI86">
            <v>44592</v>
          </cell>
          <cell r="BJ86">
            <v>4149353.3503963104</v>
          </cell>
        </row>
        <row r="87">
          <cell r="N87">
            <v>44620</v>
          </cell>
          <cell r="O87">
            <v>4149353.3503963104</v>
          </cell>
          <cell r="P87">
            <v>-10281.301835886092</v>
          </cell>
          <cell r="Q87">
            <v>-16683.81816411391</v>
          </cell>
          <cell r="R87">
            <v>-26965.120000000003</v>
          </cell>
          <cell r="S87">
            <v>4132669.5322321965</v>
          </cell>
          <cell r="AB87">
            <v>0</v>
          </cell>
          <cell r="AC87">
            <v>0</v>
          </cell>
          <cell r="AD87">
            <v>0</v>
          </cell>
          <cell r="AE87">
            <v>0</v>
          </cell>
          <cell r="AF87">
            <v>0</v>
          </cell>
          <cell r="AV87">
            <v>65</v>
          </cell>
          <cell r="AW87">
            <v>44620</v>
          </cell>
          <cell r="AX87">
            <v>-10281.301835886092</v>
          </cell>
          <cell r="BA87">
            <v>0</v>
          </cell>
          <cell r="BB87">
            <v>0</v>
          </cell>
          <cell r="BH87">
            <v>0</v>
          </cell>
          <cell r="BI87">
            <v>44620</v>
          </cell>
          <cell r="BJ87">
            <v>4132669.5322321965</v>
          </cell>
        </row>
        <row r="88">
          <cell r="N88">
            <v>44651</v>
          </cell>
          <cell r="O88">
            <v>4132669.5322321965</v>
          </cell>
          <cell r="P88">
            <v>-11337.101377052326</v>
          </cell>
          <cell r="Q88">
            <v>-15628.018622947677</v>
          </cell>
          <cell r="R88">
            <v>-26965.120000000003</v>
          </cell>
          <cell r="S88">
            <v>4117041.5136092487</v>
          </cell>
          <cell r="AB88">
            <v>0</v>
          </cell>
          <cell r="AC88">
            <v>0</v>
          </cell>
          <cell r="AD88">
            <v>0</v>
          </cell>
          <cell r="AE88">
            <v>0</v>
          </cell>
          <cell r="AF88">
            <v>0</v>
          </cell>
          <cell r="AV88">
            <v>66</v>
          </cell>
          <cell r="AW88">
            <v>44651</v>
          </cell>
          <cell r="AX88">
            <v>-11337.101377052326</v>
          </cell>
          <cell r="BA88">
            <v>0</v>
          </cell>
          <cell r="BB88">
            <v>0</v>
          </cell>
          <cell r="BH88">
            <v>0</v>
          </cell>
          <cell r="BI88">
            <v>44651</v>
          </cell>
          <cell r="BJ88">
            <v>4117041.5136092487</v>
          </cell>
        </row>
        <row r="89">
          <cell r="N89">
            <v>44681</v>
          </cell>
          <cell r="O89">
            <v>4117041.5136092487</v>
          </cell>
          <cell r="P89">
            <v>-10929.899251198252</v>
          </cell>
          <cell r="Q89">
            <v>-16035.22074880175</v>
          </cell>
          <cell r="R89">
            <v>-26965.120000000003</v>
          </cell>
          <cell r="S89">
            <v>4101006.292860447</v>
          </cell>
          <cell r="AB89">
            <v>0</v>
          </cell>
          <cell r="AC89">
            <v>0</v>
          </cell>
          <cell r="AD89">
            <v>0</v>
          </cell>
          <cell r="AE89">
            <v>0</v>
          </cell>
          <cell r="AF89">
            <v>0</v>
          </cell>
          <cell r="AV89">
            <v>67</v>
          </cell>
          <cell r="AW89">
            <v>44681</v>
          </cell>
          <cell r="AX89">
            <v>-10929.899251198252</v>
          </cell>
          <cell r="BA89">
            <v>0</v>
          </cell>
          <cell r="BB89">
            <v>0</v>
          </cell>
          <cell r="BH89">
            <v>0</v>
          </cell>
          <cell r="BI89">
            <v>44681</v>
          </cell>
          <cell r="BJ89">
            <v>4101006.292860447</v>
          </cell>
        </row>
        <row r="90">
          <cell r="N90">
            <v>44712</v>
          </cell>
          <cell r="O90">
            <v>4101006.292860447</v>
          </cell>
          <cell r="P90">
            <v>-11250.24000285251</v>
          </cell>
          <cell r="Q90">
            <v>-15714.879997147493</v>
          </cell>
          <cell r="R90">
            <v>-26965.120000000003</v>
          </cell>
          <cell r="S90">
            <v>4085291.4128632993</v>
          </cell>
          <cell r="AB90">
            <v>0</v>
          </cell>
          <cell r="AC90">
            <v>0</v>
          </cell>
          <cell r="AD90">
            <v>0</v>
          </cell>
          <cell r="AE90">
            <v>0</v>
          </cell>
          <cell r="AF90">
            <v>0</v>
          </cell>
          <cell r="AV90">
            <v>68</v>
          </cell>
          <cell r="AW90">
            <v>44712</v>
          </cell>
          <cell r="AX90">
            <v>-11250.24000285251</v>
          </cell>
          <cell r="BA90">
            <v>0</v>
          </cell>
          <cell r="BB90">
            <v>0</v>
          </cell>
          <cell r="BH90">
            <v>0</v>
          </cell>
          <cell r="BI90">
            <v>44712</v>
          </cell>
          <cell r="BJ90">
            <v>4085291.4128632993</v>
          </cell>
        </row>
        <row r="91">
          <cell r="N91">
            <v>44742</v>
          </cell>
          <cell r="O91">
            <v>4085291.4128632993</v>
          </cell>
          <cell r="P91">
            <v>-10845.609257711061</v>
          </cell>
          <cell r="Q91">
            <v>-16119.510742288941</v>
          </cell>
          <cell r="R91">
            <v>-26965.120000000003</v>
          </cell>
          <cell r="S91">
            <v>4069171.9021210102</v>
          </cell>
          <cell r="AB91">
            <v>6</v>
          </cell>
          <cell r="AC91">
            <v>-134774.04658765328</v>
          </cell>
          <cell r="AD91">
            <v>-188807.39341234672</v>
          </cell>
          <cell r="AE91">
            <v>-323581.44</v>
          </cell>
          <cell r="AF91">
            <v>4069171.9021210102</v>
          </cell>
          <cell r="AV91">
            <v>69</v>
          </cell>
          <cell r="AW91">
            <v>44742</v>
          </cell>
          <cell r="AX91">
            <v>-10845.609257711061</v>
          </cell>
          <cell r="BA91">
            <v>0</v>
          </cell>
          <cell r="BB91">
            <v>0</v>
          </cell>
          <cell r="BH91">
            <v>0</v>
          </cell>
          <cell r="BI91">
            <v>44742</v>
          </cell>
          <cell r="BJ91">
            <v>4069171.9021210102</v>
          </cell>
        </row>
        <row r="92">
          <cell r="N92">
            <v>44773</v>
          </cell>
          <cell r="O92">
            <v>4069171.9021210102</v>
          </cell>
          <cell r="P92">
            <v>-11162.909111215802</v>
          </cell>
          <cell r="Q92">
            <v>-15802.2108887842</v>
          </cell>
          <cell r="R92">
            <v>-26965.120000000003</v>
          </cell>
          <cell r="S92">
            <v>4053369.691232226</v>
          </cell>
          <cell r="AB92">
            <v>0</v>
          </cell>
          <cell r="AC92">
            <v>0</v>
          </cell>
          <cell r="AD92">
            <v>0</v>
          </cell>
          <cell r="AE92">
            <v>0</v>
          </cell>
          <cell r="AF92">
            <v>0</v>
          </cell>
          <cell r="AV92">
            <v>70</v>
          </cell>
          <cell r="AW92">
            <v>44773</v>
          </cell>
          <cell r="AX92">
            <v>-11162.909111215802</v>
          </cell>
          <cell r="BA92">
            <v>0</v>
          </cell>
          <cell r="BB92">
            <v>0</v>
          </cell>
          <cell r="BH92">
            <v>0</v>
          </cell>
          <cell r="BI92">
            <v>44773</v>
          </cell>
          <cell r="BJ92">
            <v>4053369.691232226</v>
          </cell>
        </row>
        <row r="93">
          <cell r="N93">
            <v>44804</v>
          </cell>
          <cell r="O93">
            <v>4053369.691232226</v>
          </cell>
          <cell r="P93">
            <v>-11119.55910090638</v>
          </cell>
          <cell r="Q93">
            <v>-15845.560899093623</v>
          </cell>
          <cell r="R93">
            <v>-26965.120000000003</v>
          </cell>
          <cell r="S93">
            <v>4037524.130333132</v>
          </cell>
          <cell r="AB93">
            <v>0</v>
          </cell>
          <cell r="AC93">
            <v>0</v>
          </cell>
          <cell r="AD93">
            <v>0</v>
          </cell>
          <cell r="AE93">
            <v>0</v>
          </cell>
          <cell r="AF93">
            <v>0</v>
          </cell>
          <cell r="AV93">
            <v>71</v>
          </cell>
          <cell r="AW93">
            <v>44804</v>
          </cell>
          <cell r="AX93">
            <v>-11119.55910090638</v>
          </cell>
          <cell r="BA93">
            <v>0</v>
          </cell>
          <cell r="BB93">
            <v>0</v>
          </cell>
          <cell r="BH93">
            <v>0</v>
          </cell>
          <cell r="BI93">
            <v>44804</v>
          </cell>
          <cell r="BJ93">
            <v>4037524.130333132</v>
          </cell>
        </row>
        <row r="94">
          <cell r="N94">
            <v>44834</v>
          </cell>
          <cell r="O94">
            <v>4037524.130333132</v>
          </cell>
          <cell r="P94">
            <v>-10718.796937788507</v>
          </cell>
          <cell r="Q94">
            <v>-16246.323062211495</v>
          </cell>
          <cell r="R94">
            <v>-26965.120000000003</v>
          </cell>
          <cell r="S94">
            <v>4021277.807270921</v>
          </cell>
          <cell r="AB94">
            <v>0</v>
          </cell>
          <cell r="AC94">
            <v>0</v>
          </cell>
          <cell r="AD94">
            <v>0</v>
          </cell>
          <cell r="AE94">
            <v>0</v>
          </cell>
          <cell r="AF94">
            <v>0</v>
          </cell>
          <cell r="AV94">
            <v>72</v>
          </cell>
          <cell r="AW94">
            <v>44834</v>
          </cell>
          <cell r="AX94">
            <v>-10718.796937788507</v>
          </cell>
          <cell r="BA94">
            <v>0</v>
          </cell>
          <cell r="BB94">
            <v>0</v>
          </cell>
          <cell r="BH94">
            <v>0</v>
          </cell>
          <cell r="BI94">
            <v>44834</v>
          </cell>
          <cell r="BJ94">
            <v>4021277.807270921</v>
          </cell>
        </row>
        <row r="95">
          <cell r="N95">
            <v>44865</v>
          </cell>
          <cell r="O95">
            <v>4021277.807270921</v>
          </cell>
          <cell r="P95">
            <v>-11031.521831288695</v>
          </cell>
          <cell r="Q95">
            <v>-15933.598168711307</v>
          </cell>
          <cell r="R95">
            <v>-26965.120000000003</v>
          </cell>
          <cell r="S95">
            <v>4005344.2091022097</v>
          </cell>
          <cell r="AB95">
            <v>0</v>
          </cell>
          <cell r="AC95">
            <v>0</v>
          </cell>
          <cell r="AD95">
            <v>0</v>
          </cell>
          <cell r="AE95">
            <v>0</v>
          </cell>
          <cell r="AF95">
            <v>0</v>
          </cell>
          <cell r="AV95">
            <v>73</v>
          </cell>
          <cell r="AW95">
            <v>44865</v>
          </cell>
          <cell r="AX95">
            <v>-11031.521831288695</v>
          </cell>
          <cell r="BA95">
            <v>7</v>
          </cell>
          <cell r="BB95">
            <v>-323581.44</v>
          </cell>
          <cell r="BH95">
            <v>0</v>
          </cell>
          <cell r="BI95">
            <v>44865</v>
          </cell>
          <cell r="BJ95">
            <v>4005344.2091022097</v>
          </cell>
        </row>
        <row r="96">
          <cell r="N96">
            <v>44895</v>
          </cell>
          <cell r="O96">
            <v>4005344.2091022097</v>
          </cell>
          <cell r="P96">
            <v>-10633.36585923299</v>
          </cell>
          <cell r="Q96">
            <v>-16331.754140767012</v>
          </cell>
          <cell r="R96">
            <v>-26965.120000000003</v>
          </cell>
          <cell r="S96">
            <v>3989012.454961443</v>
          </cell>
          <cell r="AB96">
            <v>0</v>
          </cell>
          <cell r="AC96">
            <v>0</v>
          </cell>
          <cell r="AD96">
            <v>0</v>
          </cell>
          <cell r="AE96">
            <v>0</v>
          </cell>
          <cell r="AF96">
            <v>0</v>
          </cell>
          <cell r="AV96">
            <v>74</v>
          </cell>
          <cell r="AW96">
            <v>44895</v>
          </cell>
          <cell r="AX96">
            <v>-10633.36585923299</v>
          </cell>
          <cell r="BA96">
            <v>0</v>
          </cell>
          <cell r="BB96">
            <v>0</v>
          </cell>
          <cell r="BH96">
            <v>0</v>
          </cell>
          <cell r="BI96">
            <v>44895</v>
          </cell>
          <cell r="BJ96">
            <v>3989012.454961443</v>
          </cell>
        </row>
        <row r="97">
          <cell r="N97">
            <v>44926</v>
          </cell>
          <cell r="O97">
            <v>3989012.454961443</v>
          </cell>
          <cell r="P97">
            <v>-10943.008688090118</v>
          </cell>
          <cell r="Q97">
            <v>-16022.111311909885</v>
          </cell>
          <cell r="R97">
            <v>-26965.120000000003</v>
          </cell>
          <cell r="S97">
            <v>3972990.343649533</v>
          </cell>
          <cell r="AB97">
            <v>0</v>
          </cell>
          <cell r="AC97">
            <v>0</v>
          </cell>
          <cell r="AD97">
            <v>0</v>
          </cell>
          <cell r="AE97">
            <v>0</v>
          </cell>
          <cell r="AF97">
            <v>0</v>
          </cell>
          <cell r="AV97">
            <v>75</v>
          </cell>
          <cell r="AW97">
            <v>44926</v>
          </cell>
          <cell r="AX97">
            <v>-10943.008688090118</v>
          </cell>
          <cell r="BA97">
            <v>0</v>
          </cell>
          <cell r="BB97">
            <v>0</v>
          </cell>
          <cell r="BH97">
            <v>0</v>
          </cell>
          <cell r="BI97">
            <v>44926</v>
          </cell>
          <cell r="BJ97">
            <v>3972990.343649533</v>
          </cell>
        </row>
        <row r="98">
          <cell r="N98">
            <v>44957</v>
          </cell>
          <cell r="O98">
            <v>3972990.343649533</v>
          </cell>
          <cell r="P98">
            <v>-10899.055427661036</v>
          </cell>
          <cell r="Q98">
            <v>-16066.064572338966</v>
          </cell>
          <cell r="R98">
            <v>-26965.120000000003</v>
          </cell>
          <cell r="S98">
            <v>3956924.279077194</v>
          </cell>
          <cell r="AB98">
            <v>0</v>
          </cell>
          <cell r="AC98">
            <v>0</v>
          </cell>
          <cell r="AD98">
            <v>0</v>
          </cell>
          <cell r="AE98">
            <v>0</v>
          </cell>
          <cell r="AF98">
            <v>0</v>
          </cell>
          <cell r="AV98">
            <v>76</v>
          </cell>
          <cell r="AW98">
            <v>44957</v>
          </cell>
          <cell r="AX98">
            <v>-10899.055427661036</v>
          </cell>
          <cell r="BA98">
            <v>0</v>
          </cell>
          <cell r="BB98">
            <v>0</v>
          </cell>
          <cell r="BH98">
            <v>0</v>
          </cell>
          <cell r="BI98">
            <v>44957</v>
          </cell>
          <cell r="BJ98">
            <v>3956924.279077194</v>
          </cell>
        </row>
        <row r="99">
          <cell r="N99">
            <v>44985</v>
          </cell>
          <cell r="O99">
            <v>3956924.279077194</v>
          </cell>
          <cell r="P99">
            <v>-9804.499501362781</v>
          </cell>
          <cell r="Q99">
            <v>-17160.62049863722</v>
          </cell>
          <cell r="R99">
            <v>-26965.120000000003</v>
          </cell>
          <cell r="S99">
            <v>3939763.658578557</v>
          </cell>
          <cell r="AB99">
            <v>0</v>
          </cell>
          <cell r="AC99">
            <v>0</v>
          </cell>
          <cell r="AD99">
            <v>0</v>
          </cell>
          <cell r="AE99">
            <v>0</v>
          </cell>
          <cell r="AF99">
            <v>0</v>
          </cell>
          <cell r="AV99">
            <v>77</v>
          </cell>
          <cell r="AW99">
            <v>44985</v>
          </cell>
          <cell r="AX99">
            <v>-9804.499501362781</v>
          </cell>
          <cell r="BA99">
            <v>0</v>
          </cell>
          <cell r="BB99">
            <v>0</v>
          </cell>
          <cell r="BH99">
            <v>0</v>
          </cell>
          <cell r="BI99">
            <v>44985</v>
          </cell>
          <cell r="BJ99">
            <v>3939763.658578557</v>
          </cell>
        </row>
        <row r="100">
          <cell r="N100">
            <v>45016</v>
          </cell>
          <cell r="O100">
            <v>3939763.658578557</v>
          </cell>
          <cell r="P100">
            <v>-10807.90507214989</v>
          </cell>
          <cell r="Q100">
            <v>-16157.214927850113</v>
          </cell>
          <cell r="R100">
            <v>-26965.120000000003</v>
          </cell>
          <cell r="S100">
            <v>3923606.4436507067</v>
          </cell>
          <cell r="AB100">
            <v>0</v>
          </cell>
          <cell r="AC100">
            <v>0</v>
          </cell>
          <cell r="AD100">
            <v>0</v>
          </cell>
          <cell r="AE100">
            <v>0</v>
          </cell>
          <cell r="AF100">
            <v>0</v>
          </cell>
          <cell r="AV100">
            <v>78</v>
          </cell>
          <cell r="AW100">
            <v>45016</v>
          </cell>
          <cell r="AX100">
            <v>-10807.90507214989</v>
          </cell>
          <cell r="BA100">
            <v>0</v>
          </cell>
          <cell r="BB100">
            <v>0</v>
          </cell>
          <cell r="BH100">
            <v>0</v>
          </cell>
          <cell r="BI100">
            <v>45016</v>
          </cell>
          <cell r="BJ100">
            <v>3923606.4436507067</v>
          </cell>
        </row>
        <row r="101">
          <cell r="N101">
            <v>45046</v>
          </cell>
          <cell r="O101">
            <v>3923606.4436507067</v>
          </cell>
          <cell r="P101">
            <v>-10416.368887390507</v>
          </cell>
          <cell r="Q101">
            <v>-16548.751112609498</v>
          </cell>
          <cell r="R101">
            <v>-26965.120000000003</v>
          </cell>
          <cell r="S101">
            <v>3907057.692538097</v>
          </cell>
          <cell r="AB101">
            <v>0</v>
          </cell>
          <cell r="AC101">
            <v>0</v>
          </cell>
          <cell r="AD101">
            <v>0</v>
          </cell>
          <cell r="AE101">
            <v>0</v>
          </cell>
          <cell r="AF101">
            <v>0</v>
          </cell>
          <cell r="AV101">
            <v>79</v>
          </cell>
          <cell r="AW101">
            <v>45046</v>
          </cell>
          <cell r="AX101">
            <v>-10416.368887390507</v>
          </cell>
          <cell r="BA101">
            <v>0</v>
          </cell>
          <cell r="BB101">
            <v>0</v>
          </cell>
          <cell r="BH101">
            <v>0</v>
          </cell>
          <cell r="BI101">
            <v>45046</v>
          </cell>
          <cell r="BJ101">
            <v>3907057.692538097</v>
          </cell>
        </row>
        <row r="102">
          <cell r="N102">
            <v>45077</v>
          </cell>
          <cell r="O102">
            <v>3907057.692538097</v>
          </cell>
          <cell r="P102">
            <v>-10718.183198735334</v>
          </cell>
          <cell r="Q102">
            <v>-16246.936801264668</v>
          </cell>
          <cell r="R102">
            <v>-26965.120000000003</v>
          </cell>
          <cell r="S102">
            <v>3890810.7557368325</v>
          </cell>
          <cell r="AB102">
            <v>0</v>
          </cell>
          <cell r="AC102">
            <v>0</v>
          </cell>
          <cell r="AD102">
            <v>0</v>
          </cell>
          <cell r="AE102">
            <v>0</v>
          </cell>
          <cell r="AF102">
            <v>0</v>
          </cell>
          <cell r="AV102">
            <v>80</v>
          </cell>
          <cell r="AW102">
            <v>45077</v>
          </cell>
          <cell r="AX102">
            <v>-10718.183198735334</v>
          </cell>
          <cell r="BA102">
            <v>0</v>
          </cell>
          <cell r="BB102">
            <v>0</v>
          </cell>
          <cell r="BH102">
            <v>0</v>
          </cell>
          <cell r="BI102">
            <v>45077</v>
          </cell>
          <cell r="BJ102">
            <v>3890810.7557368325</v>
          </cell>
        </row>
        <row r="103">
          <cell r="N103">
            <v>45107</v>
          </cell>
          <cell r="O103">
            <v>3890810.7557368325</v>
          </cell>
          <cell r="P103">
            <v>-10329.303074819152</v>
          </cell>
          <cell r="Q103">
            <v>-16635.81692518085</v>
          </cell>
          <cell r="R103">
            <v>-26965.120000000003</v>
          </cell>
          <cell r="S103">
            <v>3874174.9388116514</v>
          </cell>
          <cell r="AB103">
            <v>7</v>
          </cell>
          <cell r="AC103">
            <v>-128584.47669064118</v>
          </cell>
          <cell r="AD103">
            <v>-194996.96330935883</v>
          </cell>
          <cell r="AE103">
            <v>-323581.44</v>
          </cell>
          <cell r="AF103">
            <v>3874174.9388116514</v>
          </cell>
          <cell r="AV103">
            <v>81</v>
          </cell>
          <cell r="AW103">
            <v>45107</v>
          </cell>
          <cell r="AX103">
            <v>-10329.303074819152</v>
          </cell>
          <cell r="BA103">
            <v>0</v>
          </cell>
          <cell r="BB103">
            <v>0</v>
          </cell>
          <cell r="BH103">
            <v>0</v>
          </cell>
          <cell r="BI103">
            <v>45107</v>
          </cell>
          <cell r="BJ103">
            <v>3874174.9388116514</v>
          </cell>
        </row>
        <row r="104">
          <cell r="N104">
            <v>45138</v>
          </cell>
          <cell r="O104">
            <v>3874174.9388116514</v>
          </cell>
          <cell r="P104">
            <v>-10627.976345841389</v>
          </cell>
          <cell r="Q104">
            <v>-16337.143654158614</v>
          </cell>
          <cell r="R104">
            <v>-26965.120000000003</v>
          </cell>
          <cell r="S104">
            <v>3857837.7951574926</v>
          </cell>
          <cell r="AB104">
            <v>0</v>
          </cell>
          <cell r="AC104">
            <v>0</v>
          </cell>
          <cell r="AD104">
            <v>0</v>
          </cell>
          <cell r="AE104">
            <v>0</v>
          </cell>
          <cell r="AF104">
            <v>0</v>
          </cell>
          <cell r="AV104">
            <v>82</v>
          </cell>
          <cell r="AW104">
            <v>45138</v>
          </cell>
          <cell r="AX104">
            <v>-10627.976345841389</v>
          </cell>
          <cell r="BA104">
            <v>0</v>
          </cell>
          <cell r="BB104">
            <v>0</v>
          </cell>
          <cell r="BH104">
            <v>0</v>
          </cell>
          <cell r="BI104">
            <v>45138</v>
          </cell>
          <cell r="BJ104">
            <v>3857837.7951574926</v>
          </cell>
        </row>
        <row r="105">
          <cell r="N105">
            <v>45169</v>
          </cell>
          <cell r="O105">
            <v>3857837.7951574926</v>
          </cell>
          <cell r="P105">
            <v>-10583.158861071775</v>
          </cell>
          <cell r="Q105">
            <v>-16381.961138928227</v>
          </cell>
          <cell r="R105">
            <v>-26965.120000000003</v>
          </cell>
          <cell r="S105">
            <v>3841455.8340185643</v>
          </cell>
          <cell r="AB105">
            <v>0</v>
          </cell>
          <cell r="AC105">
            <v>0</v>
          </cell>
          <cell r="AD105">
            <v>0</v>
          </cell>
          <cell r="AE105">
            <v>0</v>
          </cell>
          <cell r="AF105">
            <v>0</v>
          </cell>
          <cell r="AV105">
            <v>83</v>
          </cell>
          <cell r="AW105">
            <v>45169</v>
          </cell>
          <cell r="AX105">
            <v>-10583.158861071775</v>
          </cell>
          <cell r="BA105">
            <v>0</v>
          </cell>
          <cell r="BB105">
            <v>0</v>
          </cell>
          <cell r="BH105">
            <v>0</v>
          </cell>
          <cell r="BI105">
            <v>45169</v>
          </cell>
          <cell r="BJ105">
            <v>3841455.8340185643</v>
          </cell>
        </row>
        <row r="106">
          <cell r="N106">
            <v>45199</v>
          </cell>
          <cell r="O106">
            <v>3841455.8340185643</v>
          </cell>
          <cell r="P106">
            <v>-10198.275899079421</v>
          </cell>
          <cell r="Q106">
            <v>-16766.84410092058</v>
          </cell>
          <cell r="R106">
            <v>-26965.120000000003</v>
          </cell>
          <cell r="S106">
            <v>3824688.989917644</v>
          </cell>
          <cell r="AB106">
            <v>0</v>
          </cell>
          <cell r="AC106">
            <v>0</v>
          </cell>
          <cell r="AD106">
            <v>0</v>
          </cell>
          <cell r="AE106">
            <v>0</v>
          </cell>
          <cell r="AF106">
            <v>0</v>
          </cell>
          <cell r="AV106">
            <v>84</v>
          </cell>
          <cell r="AW106">
            <v>45199</v>
          </cell>
          <cell r="AX106">
            <v>-10198.275899079421</v>
          </cell>
          <cell r="BA106">
            <v>0</v>
          </cell>
          <cell r="BB106">
            <v>0</v>
          </cell>
          <cell r="BH106">
            <v>0</v>
          </cell>
          <cell r="BI106">
            <v>45199</v>
          </cell>
          <cell r="BJ106">
            <v>3824688.989917644</v>
          </cell>
        </row>
        <row r="107">
          <cell r="N107">
            <v>45230</v>
          </cell>
          <cell r="O107">
            <v>3824688.989917644</v>
          </cell>
          <cell r="P107">
            <v>-10492.222152341197</v>
          </cell>
          <cell r="Q107">
            <v>-16472.897847658805</v>
          </cell>
          <cell r="R107">
            <v>-26965.120000000003</v>
          </cell>
          <cell r="S107">
            <v>3808216.092069985</v>
          </cell>
          <cell r="AB107">
            <v>0</v>
          </cell>
          <cell r="AC107">
            <v>0</v>
          </cell>
          <cell r="AD107">
            <v>0</v>
          </cell>
          <cell r="AE107">
            <v>0</v>
          </cell>
          <cell r="AF107">
            <v>0</v>
          </cell>
          <cell r="AV107">
            <v>85</v>
          </cell>
          <cell r="AW107">
            <v>45230</v>
          </cell>
          <cell r="AX107">
            <v>-10492.222152341197</v>
          </cell>
          <cell r="BA107">
            <v>8</v>
          </cell>
          <cell r="BB107">
            <v>-323581.44</v>
          </cell>
          <cell r="BH107">
            <v>0</v>
          </cell>
          <cell r="BI107">
            <v>45230</v>
          </cell>
          <cell r="BJ107">
            <v>3808216.092069985</v>
          </cell>
        </row>
        <row r="108">
          <cell r="N108">
            <v>45260</v>
          </cell>
          <cell r="O108">
            <v>3808216.092069985</v>
          </cell>
          <cell r="P108">
            <v>-10110.031214289906</v>
          </cell>
          <cell r="Q108">
            <v>-16855.088785710097</v>
          </cell>
          <cell r="R108">
            <v>-26965.120000000003</v>
          </cell>
          <cell r="S108">
            <v>3791361.0032842746</v>
          </cell>
          <cell r="AB108">
            <v>0</v>
          </cell>
          <cell r="AC108">
            <v>0</v>
          </cell>
          <cell r="AD108">
            <v>0</v>
          </cell>
          <cell r="AE108">
            <v>0</v>
          </cell>
          <cell r="AF108">
            <v>0</v>
          </cell>
          <cell r="AV108">
            <v>86</v>
          </cell>
          <cell r="AW108">
            <v>45260</v>
          </cell>
          <cell r="AX108">
            <v>-10110.031214289906</v>
          </cell>
          <cell r="BA108">
            <v>0</v>
          </cell>
          <cell r="BB108">
            <v>0</v>
          </cell>
          <cell r="BH108">
            <v>0</v>
          </cell>
          <cell r="BI108">
            <v>45260</v>
          </cell>
          <cell r="BJ108">
            <v>3791361.0032842746</v>
          </cell>
        </row>
        <row r="109">
          <cell r="N109">
            <v>45291</v>
          </cell>
          <cell r="O109">
            <v>3791361.0032842746</v>
          </cell>
          <cell r="P109">
            <v>-10400.793897502863</v>
          </cell>
          <cell r="Q109">
            <v>-16564.32610249714</v>
          </cell>
          <cell r="R109">
            <v>-26965.120000000003</v>
          </cell>
          <cell r="S109">
            <v>3774796.6771817775</v>
          </cell>
          <cell r="AB109">
            <v>0</v>
          </cell>
          <cell r="AC109">
            <v>0</v>
          </cell>
          <cell r="AD109">
            <v>0</v>
          </cell>
          <cell r="AE109">
            <v>0</v>
          </cell>
          <cell r="AF109">
            <v>0</v>
          </cell>
          <cell r="AV109">
            <v>87</v>
          </cell>
          <cell r="AW109">
            <v>45291</v>
          </cell>
          <cell r="AX109">
            <v>-10400.793897502863</v>
          </cell>
          <cell r="BA109">
            <v>0</v>
          </cell>
          <cell r="BB109">
            <v>0</v>
          </cell>
          <cell r="BH109">
            <v>0</v>
          </cell>
          <cell r="BI109">
            <v>45291</v>
          </cell>
          <cell r="BJ109">
            <v>3774796.6771817775</v>
          </cell>
        </row>
        <row r="110">
          <cell r="N110">
            <v>45322</v>
          </cell>
          <cell r="O110">
            <v>3774796.6771817775</v>
          </cell>
          <cell r="P110">
            <v>-10327.059871207963</v>
          </cell>
          <cell r="Q110">
            <v>-16638.06012879204</v>
          </cell>
          <cell r="R110">
            <v>-26965.120000000003</v>
          </cell>
          <cell r="S110">
            <v>3758158.6170529854</v>
          </cell>
          <cell r="AB110">
            <v>0</v>
          </cell>
          <cell r="AC110">
            <v>0</v>
          </cell>
          <cell r="AD110">
            <v>0</v>
          </cell>
          <cell r="AE110">
            <v>0</v>
          </cell>
          <cell r="AF110">
            <v>0</v>
          </cell>
          <cell r="AV110">
            <v>88</v>
          </cell>
          <cell r="AW110">
            <v>45322</v>
          </cell>
          <cell r="AX110">
            <v>-10327.059871207963</v>
          </cell>
          <cell r="BA110">
            <v>0</v>
          </cell>
          <cell r="BB110">
            <v>0</v>
          </cell>
          <cell r="BH110">
            <v>0</v>
          </cell>
          <cell r="BI110">
            <v>45322</v>
          </cell>
          <cell r="BJ110">
            <v>3758158.6170529854</v>
          </cell>
        </row>
        <row r="111">
          <cell r="N111">
            <v>45351</v>
          </cell>
          <cell r="O111">
            <v>3758158.6170529854</v>
          </cell>
          <cell r="P111">
            <v>-9618.216329490522</v>
          </cell>
          <cell r="Q111">
            <v>-17346.90367050948</v>
          </cell>
          <cell r="R111">
            <v>-26965.120000000003</v>
          </cell>
          <cell r="S111">
            <v>3740811.713382476</v>
          </cell>
          <cell r="AB111">
            <v>0</v>
          </cell>
          <cell r="AC111">
            <v>0</v>
          </cell>
          <cell r="AD111">
            <v>0</v>
          </cell>
          <cell r="AE111">
            <v>0</v>
          </cell>
          <cell r="AF111">
            <v>0</v>
          </cell>
          <cell r="AV111">
            <v>89</v>
          </cell>
          <cell r="AW111">
            <v>45351</v>
          </cell>
          <cell r="AX111">
            <v>-9618.216329490522</v>
          </cell>
          <cell r="BA111">
            <v>0</v>
          </cell>
          <cell r="BB111">
            <v>0</v>
          </cell>
          <cell r="BH111">
            <v>0</v>
          </cell>
          <cell r="BI111">
            <v>45351</v>
          </cell>
          <cell r="BJ111">
            <v>3740811.713382476</v>
          </cell>
        </row>
        <row r="112">
          <cell r="N112">
            <v>45382</v>
          </cell>
          <cell r="O112">
            <v>3740811.713382476</v>
          </cell>
          <cell r="P112">
            <v>-10234.084067240092</v>
          </cell>
          <cell r="Q112">
            <v>-16731.03593275991</v>
          </cell>
          <cell r="R112">
            <v>-26965.120000000003</v>
          </cell>
          <cell r="S112">
            <v>3724080.6774497163</v>
          </cell>
          <cell r="AB112">
            <v>0</v>
          </cell>
          <cell r="AC112">
            <v>0</v>
          </cell>
          <cell r="AD112">
            <v>0</v>
          </cell>
          <cell r="AE112">
            <v>0</v>
          </cell>
          <cell r="AF112">
            <v>0</v>
          </cell>
          <cell r="AV112">
            <v>90</v>
          </cell>
          <cell r="AW112">
            <v>45382</v>
          </cell>
          <cell r="AX112">
            <v>-10234.084067240092</v>
          </cell>
          <cell r="BA112">
            <v>0</v>
          </cell>
          <cell r="BB112">
            <v>0</v>
          </cell>
          <cell r="BH112">
            <v>0</v>
          </cell>
          <cell r="BI112">
            <v>45382</v>
          </cell>
          <cell r="BJ112">
            <v>3724080.6774497163</v>
          </cell>
        </row>
        <row r="113">
          <cell r="N113">
            <v>45412</v>
          </cell>
          <cell r="O113">
            <v>3724080.6774497163</v>
          </cell>
          <cell r="P113">
            <v>-9859.656219805398</v>
          </cell>
          <cell r="Q113">
            <v>-17105.463780194605</v>
          </cell>
          <cell r="R113">
            <v>-26965.120000000003</v>
          </cell>
          <cell r="S113">
            <v>3706975.2136695217</v>
          </cell>
          <cell r="AB113">
            <v>0</v>
          </cell>
          <cell r="AC113">
            <v>0</v>
          </cell>
          <cell r="AD113">
            <v>0</v>
          </cell>
          <cell r="AE113">
            <v>0</v>
          </cell>
          <cell r="AF113">
            <v>0</v>
          </cell>
          <cell r="AV113">
            <v>91</v>
          </cell>
          <cell r="AW113">
            <v>45412</v>
          </cell>
          <cell r="AX113">
            <v>-9859.656219805398</v>
          </cell>
          <cell r="BA113">
            <v>0</v>
          </cell>
          <cell r="BB113">
            <v>0</v>
          </cell>
          <cell r="BH113">
            <v>0</v>
          </cell>
          <cell r="BI113">
            <v>45412</v>
          </cell>
          <cell r="BJ113">
            <v>3706975.2136695217</v>
          </cell>
        </row>
        <row r="114">
          <cell r="N114">
            <v>45443</v>
          </cell>
          <cell r="O114">
            <v>3706975.2136695217</v>
          </cell>
          <cell r="P114">
            <v>-10141.514430183859</v>
          </cell>
          <cell r="Q114">
            <v>-16823.605569816144</v>
          </cell>
          <cell r="R114">
            <v>-26965.120000000003</v>
          </cell>
          <cell r="S114">
            <v>3690151.6080997055</v>
          </cell>
          <cell r="AB114">
            <v>0</v>
          </cell>
          <cell r="AC114">
            <v>0</v>
          </cell>
          <cell r="AD114">
            <v>0</v>
          </cell>
          <cell r="AE114">
            <v>0</v>
          </cell>
          <cell r="AF114">
            <v>0</v>
          </cell>
          <cell r="AV114">
            <v>92</v>
          </cell>
          <cell r="AW114">
            <v>45443</v>
          </cell>
          <cell r="AX114">
            <v>-10141.514430183859</v>
          </cell>
          <cell r="BA114">
            <v>0</v>
          </cell>
          <cell r="BB114">
            <v>0</v>
          </cell>
          <cell r="BH114">
            <v>0</v>
          </cell>
          <cell r="BI114">
            <v>45443</v>
          </cell>
          <cell r="BJ114">
            <v>3690151.6080997055</v>
          </cell>
        </row>
        <row r="115">
          <cell r="N115">
            <v>45473</v>
          </cell>
          <cell r="O115">
            <v>3690151.6080997055</v>
          </cell>
          <cell r="P115">
            <v>-9769.827618165615</v>
          </cell>
          <cell r="Q115">
            <v>-17195.292381834388</v>
          </cell>
          <cell r="R115">
            <v>-26965.120000000003</v>
          </cell>
          <cell r="S115">
            <v>3672956.3157178713</v>
          </cell>
          <cell r="AB115">
            <v>8</v>
          </cell>
          <cell r="AC115">
            <v>-122362.81690622</v>
          </cell>
          <cell r="AD115">
            <v>-201218.62309378004</v>
          </cell>
          <cell r="AE115">
            <v>-323581.44</v>
          </cell>
          <cell r="AF115">
            <v>3672956.3157178713</v>
          </cell>
          <cell r="AV115">
            <v>93</v>
          </cell>
          <cell r="AW115">
            <v>45473</v>
          </cell>
          <cell r="AX115">
            <v>-9769.827618165615</v>
          </cell>
          <cell r="BA115">
            <v>0</v>
          </cell>
          <cell r="BB115">
            <v>0</v>
          </cell>
          <cell r="BH115">
            <v>0</v>
          </cell>
          <cell r="BI115">
            <v>45473</v>
          </cell>
          <cell r="BJ115">
            <v>3672956.3157178713</v>
          </cell>
        </row>
        <row r="116">
          <cell r="N116">
            <v>45504</v>
          </cell>
          <cell r="O116">
            <v>3672956.3157178713</v>
          </cell>
          <cell r="P116">
            <v>-10048.445789421598</v>
          </cell>
          <cell r="Q116">
            <v>-16916.674210578407</v>
          </cell>
          <cell r="R116">
            <v>-26965.120000000003</v>
          </cell>
          <cell r="S116">
            <v>3656039.641507293</v>
          </cell>
          <cell r="AB116">
            <v>0</v>
          </cell>
          <cell r="AC116">
            <v>0</v>
          </cell>
          <cell r="AD116">
            <v>0</v>
          </cell>
          <cell r="AE116">
            <v>0</v>
          </cell>
          <cell r="AF116">
            <v>0</v>
          </cell>
          <cell r="AV116">
            <v>94</v>
          </cell>
          <cell r="AW116">
            <v>45504</v>
          </cell>
          <cell r="AX116">
            <v>-10048.445789421598</v>
          </cell>
          <cell r="BA116">
            <v>0</v>
          </cell>
          <cell r="BB116">
            <v>0</v>
          </cell>
          <cell r="BH116">
            <v>0</v>
          </cell>
          <cell r="BI116">
            <v>45504</v>
          </cell>
          <cell r="BJ116">
            <v>3656039.641507293</v>
          </cell>
        </row>
        <row r="117">
          <cell r="N117">
            <v>45535</v>
          </cell>
          <cell r="O117">
            <v>3656039.641507293</v>
          </cell>
          <cell r="P117">
            <v>-10002.165281533478</v>
          </cell>
          <cell r="Q117">
            <v>-16962.954718466524</v>
          </cell>
          <cell r="R117">
            <v>-26965.120000000003</v>
          </cell>
          <cell r="S117">
            <v>3639076.6867888267</v>
          </cell>
          <cell r="AB117">
            <v>0</v>
          </cell>
          <cell r="AC117">
            <v>0</v>
          </cell>
          <cell r="AD117">
            <v>0</v>
          </cell>
          <cell r="AE117">
            <v>0</v>
          </cell>
          <cell r="AF117">
            <v>0</v>
          </cell>
          <cell r="AV117">
            <v>95</v>
          </cell>
          <cell r="AW117">
            <v>45535</v>
          </cell>
          <cell r="AX117">
            <v>-10002.165281533478</v>
          </cell>
          <cell r="BA117">
            <v>0</v>
          </cell>
          <cell r="BB117">
            <v>0</v>
          </cell>
          <cell r="BH117">
            <v>0</v>
          </cell>
          <cell r="BI117">
            <v>45535</v>
          </cell>
          <cell r="BJ117">
            <v>3639076.6867888267</v>
          </cell>
        </row>
        <row r="118">
          <cell r="N118">
            <v>45565</v>
          </cell>
          <cell r="O118">
            <v>3639076.6867888267</v>
          </cell>
          <cell r="P118">
            <v>-9634.604670760584</v>
          </cell>
          <cell r="Q118">
            <v>-17330.515329239417</v>
          </cell>
          <cell r="R118">
            <v>-26965.120000000003</v>
          </cell>
          <cell r="S118">
            <v>3621746.1714595873</v>
          </cell>
          <cell r="AB118">
            <v>0</v>
          </cell>
          <cell r="AC118">
            <v>0</v>
          </cell>
          <cell r="AD118">
            <v>0</v>
          </cell>
          <cell r="AE118">
            <v>0</v>
          </cell>
          <cell r="AF118">
            <v>0</v>
          </cell>
          <cell r="AV118">
            <v>96</v>
          </cell>
          <cell r="AW118">
            <v>45565</v>
          </cell>
          <cell r="AX118">
            <v>-9634.604670760584</v>
          </cell>
          <cell r="BA118">
            <v>0</v>
          </cell>
          <cell r="BB118">
            <v>0</v>
          </cell>
          <cell r="BH118">
            <v>0</v>
          </cell>
          <cell r="BI118">
            <v>45565</v>
          </cell>
          <cell r="BJ118">
            <v>3621746.1714595873</v>
          </cell>
        </row>
        <row r="119">
          <cell r="N119">
            <v>45596</v>
          </cell>
          <cell r="O119">
            <v>3621746.1714595873</v>
          </cell>
          <cell r="P119">
            <v>-9908.345468531379</v>
          </cell>
          <cell r="Q119">
            <v>-17056.774531468625</v>
          </cell>
          <cell r="R119">
            <v>-26965.120000000003</v>
          </cell>
          <cell r="S119">
            <v>3604689.3969281185</v>
          </cell>
          <cell r="AB119">
            <v>0</v>
          </cell>
          <cell r="AC119">
            <v>0</v>
          </cell>
          <cell r="AD119">
            <v>0</v>
          </cell>
          <cell r="AE119">
            <v>0</v>
          </cell>
          <cell r="AF119">
            <v>0</v>
          </cell>
          <cell r="AV119">
            <v>97</v>
          </cell>
          <cell r="AW119">
            <v>45596</v>
          </cell>
          <cell r="AX119">
            <v>-9908.345468531379</v>
          </cell>
          <cell r="BA119">
            <v>9</v>
          </cell>
          <cell r="BB119">
            <v>-323581.44</v>
          </cell>
          <cell r="BH119">
            <v>0</v>
          </cell>
          <cell r="BI119">
            <v>45596</v>
          </cell>
          <cell r="BJ119">
            <v>3604689.3969281185</v>
          </cell>
        </row>
        <row r="120">
          <cell r="N120">
            <v>45626</v>
          </cell>
          <cell r="O120">
            <v>3604689.3969281185</v>
          </cell>
          <cell r="P120">
            <v>-9543.5629115392</v>
          </cell>
          <cell r="Q120">
            <v>-17421.557088460802</v>
          </cell>
          <cell r="R120">
            <v>-26965.120000000003</v>
          </cell>
          <cell r="S120">
            <v>3587267.839839658</v>
          </cell>
          <cell r="AB120">
            <v>0</v>
          </cell>
          <cell r="AC120">
            <v>0</v>
          </cell>
          <cell r="AD120">
            <v>0</v>
          </cell>
          <cell r="AE120">
            <v>0</v>
          </cell>
          <cell r="AF120">
            <v>0</v>
          </cell>
          <cell r="AV120">
            <v>98</v>
          </cell>
          <cell r="AW120">
            <v>45626</v>
          </cell>
          <cell r="AX120">
            <v>-9543.5629115392</v>
          </cell>
          <cell r="BA120">
            <v>0</v>
          </cell>
          <cell r="BB120">
            <v>0</v>
          </cell>
          <cell r="BH120">
            <v>0</v>
          </cell>
          <cell r="BI120">
            <v>45626</v>
          </cell>
          <cell r="BJ120">
            <v>3587267.839839658</v>
          </cell>
        </row>
        <row r="121">
          <cell r="N121">
            <v>45657</v>
          </cell>
          <cell r="O121">
            <v>3587267.839839658</v>
          </cell>
          <cell r="P121">
            <v>-9814.019912654234</v>
          </cell>
          <cell r="Q121">
            <v>-17151.100087345767</v>
          </cell>
          <cell r="R121">
            <v>-26965.120000000003</v>
          </cell>
          <cell r="S121">
            <v>3570116.739752312</v>
          </cell>
          <cell r="AB121">
            <v>0</v>
          </cell>
          <cell r="AC121">
            <v>0</v>
          </cell>
          <cell r="AD121">
            <v>0</v>
          </cell>
          <cell r="AE121">
            <v>0</v>
          </cell>
          <cell r="AF121">
            <v>0</v>
          </cell>
          <cell r="AV121">
            <v>99</v>
          </cell>
          <cell r="AW121">
            <v>45657</v>
          </cell>
          <cell r="AX121">
            <v>-9814.019912654234</v>
          </cell>
          <cell r="BA121">
            <v>0</v>
          </cell>
          <cell r="BB121">
            <v>0</v>
          </cell>
          <cell r="BH121">
            <v>0</v>
          </cell>
          <cell r="BI121">
            <v>45657</v>
          </cell>
          <cell r="BJ121">
            <v>3570116.739752312</v>
          </cell>
        </row>
        <row r="122">
          <cell r="N122">
            <v>45688</v>
          </cell>
          <cell r="O122">
            <v>3570116.739752312</v>
          </cell>
          <cell r="P122">
            <v>-9793.857237024631</v>
          </cell>
          <cell r="Q122">
            <v>-17171.26276297537</v>
          </cell>
          <cell r="R122">
            <v>-26965.120000000003</v>
          </cell>
          <cell r="S122">
            <v>3552945.476989337</v>
          </cell>
          <cell r="AB122">
            <v>0</v>
          </cell>
          <cell r="AC122">
            <v>0</v>
          </cell>
          <cell r="AD122">
            <v>0</v>
          </cell>
          <cell r="AE122">
            <v>0</v>
          </cell>
          <cell r="AF122">
            <v>0</v>
          </cell>
          <cell r="AV122">
            <v>100</v>
          </cell>
          <cell r="AW122">
            <v>45688</v>
          </cell>
          <cell r="AX122">
            <v>-9793.857237024631</v>
          </cell>
          <cell r="BA122">
            <v>0</v>
          </cell>
          <cell r="BB122">
            <v>0</v>
          </cell>
          <cell r="BH122">
            <v>0</v>
          </cell>
          <cell r="BI122">
            <v>45688</v>
          </cell>
          <cell r="BJ122">
            <v>3552945.476989337</v>
          </cell>
        </row>
        <row r="123">
          <cell r="N123">
            <v>45716</v>
          </cell>
          <cell r="O123">
            <v>3552945.476989337</v>
          </cell>
          <cell r="P123">
            <v>-8803.517505175772</v>
          </cell>
          <cell r="Q123">
            <v>-18161.60249482423</v>
          </cell>
          <cell r="R123">
            <v>-26965.120000000003</v>
          </cell>
          <cell r="S123">
            <v>3534783.8744945126</v>
          </cell>
          <cell r="AB123">
            <v>0</v>
          </cell>
          <cell r="AC123">
            <v>0</v>
          </cell>
          <cell r="AD123">
            <v>0</v>
          </cell>
          <cell r="AE123">
            <v>0</v>
          </cell>
          <cell r="AF123">
            <v>0</v>
          </cell>
          <cell r="AV123">
            <v>101</v>
          </cell>
          <cell r="AW123">
            <v>45716</v>
          </cell>
          <cell r="AX123">
            <v>-8803.517505175772</v>
          </cell>
          <cell r="BA123">
            <v>0</v>
          </cell>
          <cell r="BB123">
            <v>0</v>
          </cell>
          <cell r="BH123">
            <v>0</v>
          </cell>
          <cell r="BI123">
            <v>45716</v>
          </cell>
          <cell r="BJ123">
            <v>3534783.8744945126</v>
          </cell>
        </row>
        <row r="124">
          <cell r="N124">
            <v>45747</v>
          </cell>
          <cell r="O124">
            <v>3534783.8744945126</v>
          </cell>
          <cell r="P124">
            <v>-9696.929023373577</v>
          </cell>
          <cell r="Q124">
            <v>-17268.190976626425</v>
          </cell>
          <cell r="R124">
            <v>-26965.120000000003</v>
          </cell>
          <cell r="S124">
            <v>3517515.6835178863</v>
          </cell>
          <cell r="AB124">
            <v>0</v>
          </cell>
          <cell r="AC124">
            <v>0</v>
          </cell>
          <cell r="AD124">
            <v>0</v>
          </cell>
          <cell r="AE124">
            <v>0</v>
          </cell>
          <cell r="AF124">
            <v>0</v>
          </cell>
          <cell r="AV124">
            <v>102</v>
          </cell>
          <cell r="AW124">
            <v>45747</v>
          </cell>
          <cell r="AX124">
            <v>-9696.929023373577</v>
          </cell>
          <cell r="BA124">
            <v>0</v>
          </cell>
          <cell r="BB124">
            <v>0</v>
          </cell>
          <cell r="BH124">
            <v>0</v>
          </cell>
          <cell r="BI124">
            <v>45747</v>
          </cell>
          <cell r="BJ124">
            <v>3517515.6835178863</v>
          </cell>
        </row>
        <row r="125">
          <cell r="N125">
            <v>45777</v>
          </cell>
          <cell r="O125">
            <v>3517515.6835178863</v>
          </cell>
          <cell r="P125">
            <v>-9338.281362544745</v>
          </cell>
          <cell r="Q125">
            <v>-17626.838637455257</v>
          </cell>
          <cell r="R125">
            <v>-26965.120000000003</v>
          </cell>
          <cell r="S125">
            <v>3499888.844880431</v>
          </cell>
          <cell r="AB125">
            <v>0</v>
          </cell>
          <cell r="AC125">
            <v>0</v>
          </cell>
          <cell r="AD125">
            <v>0</v>
          </cell>
          <cell r="AE125">
            <v>0</v>
          </cell>
          <cell r="AF125">
            <v>0</v>
          </cell>
          <cell r="AV125">
            <v>103</v>
          </cell>
          <cell r="AW125">
            <v>45777</v>
          </cell>
          <cell r="AX125">
            <v>-9338.281362544745</v>
          </cell>
          <cell r="BA125">
            <v>0</v>
          </cell>
          <cell r="BB125">
            <v>0</v>
          </cell>
          <cell r="BH125">
            <v>0</v>
          </cell>
          <cell r="BI125">
            <v>45777</v>
          </cell>
          <cell r="BJ125">
            <v>3499888.844880431</v>
          </cell>
        </row>
        <row r="126">
          <cell r="N126">
            <v>45808</v>
          </cell>
          <cell r="O126">
            <v>3499888.844880431</v>
          </cell>
          <cell r="P126">
            <v>-9601.201918845962</v>
          </cell>
          <cell r="Q126">
            <v>-17363.918081154043</v>
          </cell>
          <cell r="R126">
            <v>-26965.120000000003</v>
          </cell>
          <cell r="S126">
            <v>3482524.926799277</v>
          </cell>
          <cell r="AB126">
            <v>0</v>
          </cell>
          <cell r="AC126">
            <v>0</v>
          </cell>
          <cell r="AD126">
            <v>0</v>
          </cell>
          <cell r="AE126">
            <v>0</v>
          </cell>
          <cell r="AF126">
            <v>0</v>
          </cell>
          <cell r="AV126">
            <v>104</v>
          </cell>
          <cell r="AW126">
            <v>45808</v>
          </cell>
          <cell r="AX126">
            <v>-9601.201918845962</v>
          </cell>
          <cell r="BA126">
            <v>0</v>
          </cell>
          <cell r="BB126">
            <v>0</v>
          </cell>
          <cell r="BH126">
            <v>0</v>
          </cell>
          <cell r="BI126">
            <v>45808</v>
          </cell>
          <cell r="BJ126">
            <v>3482524.926799277</v>
          </cell>
        </row>
        <row r="127">
          <cell r="N127">
            <v>45838</v>
          </cell>
          <cell r="O127">
            <v>3482524.926799277</v>
          </cell>
          <cell r="P127">
            <v>-9245.388093338355</v>
          </cell>
          <cell r="Q127">
            <v>-17719.731906661647</v>
          </cell>
          <cell r="R127">
            <v>-26965.120000000003</v>
          </cell>
          <cell r="S127">
            <v>3464805.194892615</v>
          </cell>
          <cell r="AB127">
            <v>9</v>
          </cell>
          <cell r="AC127">
            <v>-115430.31917474352</v>
          </cell>
          <cell r="AD127">
            <v>-208151.1208252565</v>
          </cell>
          <cell r="AE127">
            <v>-323581.44</v>
          </cell>
          <cell r="AF127">
            <v>3464805.194892615</v>
          </cell>
          <cell r="AV127">
            <v>105</v>
          </cell>
          <cell r="AW127">
            <v>45838</v>
          </cell>
          <cell r="AX127">
            <v>-9245.388093338355</v>
          </cell>
          <cell r="BA127">
            <v>0</v>
          </cell>
          <cell r="BB127">
            <v>0</v>
          </cell>
          <cell r="BH127">
            <v>0</v>
          </cell>
          <cell r="BI127">
            <v>45838</v>
          </cell>
          <cell r="BJ127">
            <v>3464805.194892615</v>
          </cell>
        </row>
        <row r="128">
          <cell r="N128">
            <v>45869</v>
          </cell>
          <cell r="O128">
            <v>3464805.194892615</v>
          </cell>
          <cell r="P128">
            <v>-9504.957374372536</v>
          </cell>
          <cell r="Q128">
            <v>-17460.16262562747</v>
          </cell>
          <cell r="R128">
            <v>-26965.120000000003</v>
          </cell>
          <cell r="S128">
            <v>3447345.0322669875</v>
          </cell>
          <cell r="AB128">
            <v>0</v>
          </cell>
          <cell r="AC128">
            <v>0</v>
          </cell>
          <cell r="AD128">
            <v>0</v>
          </cell>
          <cell r="AE128">
            <v>0</v>
          </cell>
          <cell r="AF128">
            <v>0</v>
          </cell>
          <cell r="AV128">
            <v>106</v>
          </cell>
          <cell r="AW128">
            <v>45869</v>
          </cell>
          <cell r="AX128">
            <v>-9504.957374372536</v>
          </cell>
          <cell r="BA128">
            <v>0</v>
          </cell>
          <cell r="BB128">
            <v>0</v>
          </cell>
          <cell r="BH128">
            <v>0</v>
          </cell>
          <cell r="BI128">
            <v>45869</v>
          </cell>
          <cell r="BJ128">
            <v>3447345.0322669875</v>
          </cell>
        </row>
        <row r="129">
          <cell r="N129">
            <v>45900</v>
          </cell>
          <cell r="O129">
            <v>3447345.0322669875</v>
          </cell>
          <cell r="P129">
            <v>-9457.05912550393</v>
          </cell>
          <cell r="Q129">
            <v>-17508.06087449607</v>
          </cell>
          <cell r="R129">
            <v>-26965.120000000003</v>
          </cell>
          <cell r="S129">
            <v>3429836.9713924914</v>
          </cell>
          <cell r="AB129">
            <v>0</v>
          </cell>
          <cell r="AC129">
            <v>0</v>
          </cell>
          <cell r="AD129">
            <v>0</v>
          </cell>
          <cell r="AE129">
            <v>0</v>
          </cell>
          <cell r="AF129">
            <v>0</v>
          </cell>
          <cell r="AV129">
            <v>107</v>
          </cell>
          <cell r="AW129">
            <v>45900</v>
          </cell>
          <cell r="AX129">
            <v>-9457.05912550393</v>
          </cell>
          <cell r="BA129">
            <v>0</v>
          </cell>
          <cell r="BB129">
            <v>0</v>
          </cell>
          <cell r="BH129">
            <v>0</v>
          </cell>
          <cell r="BI129">
            <v>45900</v>
          </cell>
          <cell r="BJ129">
            <v>3429836.9713924914</v>
          </cell>
        </row>
        <row r="130">
          <cell r="N130">
            <v>45930</v>
          </cell>
          <cell r="O130">
            <v>3429836.9713924914</v>
          </cell>
          <cell r="P130">
            <v>-9105.512398025547</v>
          </cell>
          <cell r="Q130">
            <v>-17859.607601974458</v>
          </cell>
          <cell r="R130">
            <v>-26965.120000000003</v>
          </cell>
          <cell r="S130">
            <v>3411977.3637905167</v>
          </cell>
          <cell r="AB130">
            <v>0</v>
          </cell>
          <cell r="AC130">
            <v>0</v>
          </cell>
          <cell r="AD130">
            <v>0</v>
          </cell>
          <cell r="AE130">
            <v>0</v>
          </cell>
          <cell r="AF130">
            <v>0</v>
          </cell>
          <cell r="AV130">
            <v>108</v>
          </cell>
          <cell r="AW130">
            <v>45930</v>
          </cell>
          <cell r="AX130">
            <v>-9105.512398025547</v>
          </cell>
          <cell r="BA130">
            <v>0</v>
          </cell>
          <cell r="BB130">
            <v>0</v>
          </cell>
          <cell r="BH130">
            <v>0</v>
          </cell>
          <cell r="BI130">
            <v>45930</v>
          </cell>
          <cell r="BJ130">
            <v>3411977.3637905167</v>
          </cell>
        </row>
        <row r="131">
          <cell r="N131">
            <v>45961</v>
          </cell>
          <cell r="O131">
            <v>3411977.3637905167</v>
          </cell>
          <cell r="P131">
            <v>-9360.035436612177</v>
          </cell>
          <cell r="Q131">
            <v>-17605.084563387827</v>
          </cell>
          <cell r="R131">
            <v>-26965.120000000003</v>
          </cell>
          <cell r="S131">
            <v>3394372.2792271287</v>
          </cell>
          <cell r="AB131">
            <v>0</v>
          </cell>
          <cell r="AC131">
            <v>0</v>
          </cell>
          <cell r="AD131">
            <v>0</v>
          </cell>
          <cell r="AE131">
            <v>0</v>
          </cell>
          <cell r="AF131">
            <v>0</v>
          </cell>
          <cell r="AV131">
            <v>109</v>
          </cell>
          <cell r="AW131">
            <v>45961</v>
          </cell>
          <cell r="AX131">
            <v>-9360.035436612177</v>
          </cell>
          <cell r="BA131">
            <v>10</v>
          </cell>
          <cell r="BB131">
            <v>-323581.44</v>
          </cell>
          <cell r="BH131">
            <v>0</v>
          </cell>
          <cell r="BI131">
            <v>45961</v>
          </cell>
          <cell r="BJ131">
            <v>3394372.2792271287</v>
          </cell>
        </row>
        <row r="132">
          <cell r="N132">
            <v>45991</v>
          </cell>
          <cell r="O132">
            <v>3394372.2792271287</v>
          </cell>
          <cell r="P132">
            <v>-9011.36092759202</v>
          </cell>
          <cell r="Q132">
            <v>-17953.759072407982</v>
          </cell>
          <cell r="R132">
            <v>-26965.120000000003</v>
          </cell>
          <cell r="S132">
            <v>3376418.5201547206</v>
          </cell>
          <cell r="AB132">
            <v>0</v>
          </cell>
          <cell r="AC132">
            <v>0</v>
          </cell>
          <cell r="AD132">
            <v>0</v>
          </cell>
          <cell r="AE132">
            <v>0</v>
          </cell>
          <cell r="AF132">
            <v>0</v>
          </cell>
          <cell r="AV132">
            <v>110</v>
          </cell>
          <cell r="AW132">
            <v>45991</v>
          </cell>
          <cell r="AX132">
            <v>-9011.36092759202</v>
          </cell>
          <cell r="BA132">
            <v>0</v>
          </cell>
          <cell r="BB132">
            <v>0</v>
          </cell>
          <cell r="BH132">
            <v>0</v>
          </cell>
          <cell r="BI132">
            <v>45991</v>
          </cell>
          <cell r="BJ132">
            <v>3376418.5201547206</v>
          </cell>
        </row>
        <row r="133">
          <cell r="N133">
            <v>46022</v>
          </cell>
          <cell r="O133">
            <v>3376418.5201547206</v>
          </cell>
          <cell r="P133">
            <v>-9262.4872992628</v>
          </cell>
          <cell r="Q133">
            <v>-17702.632700737202</v>
          </cell>
          <cell r="R133">
            <v>-26965.120000000003</v>
          </cell>
          <cell r="S133">
            <v>3358715.8874539835</v>
          </cell>
          <cell r="AB133">
            <v>0</v>
          </cell>
          <cell r="AC133">
            <v>0</v>
          </cell>
          <cell r="AD133">
            <v>0</v>
          </cell>
          <cell r="AE133">
            <v>0</v>
          </cell>
          <cell r="AF133">
            <v>0</v>
          </cell>
          <cell r="AV133">
            <v>111</v>
          </cell>
          <cell r="AW133">
            <v>46022</v>
          </cell>
          <cell r="AX133">
            <v>-9262.4872992628</v>
          </cell>
          <cell r="BA133">
            <v>0</v>
          </cell>
          <cell r="BB133">
            <v>0</v>
          </cell>
          <cell r="BH133">
            <v>0</v>
          </cell>
          <cell r="BI133">
            <v>46022</v>
          </cell>
          <cell r="BJ133">
            <v>3358715.8874539835</v>
          </cell>
        </row>
        <row r="134">
          <cell r="N134">
            <v>46053</v>
          </cell>
          <cell r="O134">
            <v>3358715.8874539835</v>
          </cell>
          <cell r="P134">
            <v>-9213.923885226504</v>
          </cell>
          <cell r="Q134">
            <v>-17751.1961147735</v>
          </cell>
          <cell r="R134">
            <v>-26965.120000000003</v>
          </cell>
          <cell r="S134">
            <v>3340964.69133921</v>
          </cell>
          <cell r="AB134">
            <v>0</v>
          </cell>
          <cell r="AC134">
            <v>0</v>
          </cell>
          <cell r="AD134">
            <v>0</v>
          </cell>
          <cell r="AE134">
            <v>0</v>
          </cell>
          <cell r="AF134">
            <v>0</v>
          </cell>
          <cell r="AV134">
            <v>112</v>
          </cell>
          <cell r="AW134">
            <v>46053</v>
          </cell>
          <cell r="AX134">
            <v>-9213.923885226504</v>
          </cell>
          <cell r="BA134">
            <v>0</v>
          </cell>
          <cell r="BB134">
            <v>0</v>
          </cell>
          <cell r="BH134">
            <v>0</v>
          </cell>
          <cell r="BI134">
            <v>46053</v>
          </cell>
          <cell r="BJ134">
            <v>3340964.69133921</v>
          </cell>
        </row>
        <row r="135">
          <cell r="N135">
            <v>46081</v>
          </cell>
          <cell r="O135">
            <v>3340964.69133921</v>
          </cell>
          <cell r="P135">
            <v>-8278.269772184061</v>
          </cell>
          <cell r="Q135">
            <v>-18686.850227815943</v>
          </cell>
          <cell r="R135">
            <v>-26965.120000000003</v>
          </cell>
          <cell r="S135">
            <v>3322277.841111394</v>
          </cell>
          <cell r="AB135">
            <v>0</v>
          </cell>
          <cell r="AC135">
            <v>0</v>
          </cell>
          <cell r="AD135">
            <v>0</v>
          </cell>
          <cell r="AE135">
            <v>0</v>
          </cell>
          <cell r="AF135">
            <v>0</v>
          </cell>
          <cell r="AV135">
            <v>113</v>
          </cell>
          <cell r="AW135">
            <v>46081</v>
          </cell>
          <cell r="AX135">
            <v>-8278.269772184061</v>
          </cell>
          <cell r="BA135">
            <v>0</v>
          </cell>
          <cell r="BB135">
            <v>0</v>
          </cell>
          <cell r="BH135">
            <v>0</v>
          </cell>
          <cell r="BI135">
            <v>46081</v>
          </cell>
          <cell r="BJ135">
            <v>3322277.841111394</v>
          </cell>
        </row>
        <row r="136">
          <cell r="N136">
            <v>46112</v>
          </cell>
          <cell r="O136">
            <v>3322277.841111394</v>
          </cell>
          <cell r="P136">
            <v>-9113.963841931067</v>
          </cell>
          <cell r="Q136">
            <v>-17851.156158068938</v>
          </cell>
          <cell r="R136">
            <v>-26965.120000000003</v>
          </cell>
          <cell r="S136">
            <v>3304426.684953325</v>
          </cell>
          <cell r="AB136">
            <v>0</v>
          </cell>
          <cell r="AC136">
            <v>0</v>
          </cell>
          <cell r="AD136">
            <v>0</v>
          </cell>
          <cell r="AE136">
            <v>0</v>
          </cell>
          <cell r="AF136">
            <v>0</v>
          </cell>
          <cell r="AV136">
            <v>114</v>
          </cell>
          <cell r="AW136">
            <v>46112</v>
          </cell>
          <cell r="AX136">
            <v>-9113.963841931067</v>
          </cell>
          <cell r="BA136">
            <v>0</v>
          </cell>
          <cell r="BB136">
            <v>0</v>
          </cell>
          <cell r="BH136">
            <v>0</v>
          </cell>
          <cell r="BI136">
            <v>46112</v>
          </cell>
          <cell r="BJ136">
            <v>3304426.684953325</v>
          </cell>
        </row>
        <row r="137">
          <cell r="N137">
            <v>46142</v>
          </cell>
          <cell r="O137">
            <v>3304426.684953325</v>
          </cell>
          <cell r="P137">
            <v>-8772.5738567665</v>
          </cell>
          <cell r="Q137">
            <v>-18192.546143233503</v>
          </cell>
          <cell r="R137">
            <v>-26965.120000000003</v>
          </cell>
          <cell r="S137">
            <v>3286234.1388100917</v>
          </cell>
          <cell r="AB137">
            <v>0</v>
          </cell>
          <cell r="AC137">
            <v>0</v>
          </cell>
          <cell r="AD137">
            <v>0</v>
          </cell>
          <cell r="AE137">
            <v>0</v>
          </cell>
          <cell r="AF137">
            <v>0</v>
          </cell>
          <cell r="AV137">
            <v>115</v>
          </cell>
          <cell r="AW137">
            <v>46142</v>
          </cell>
          <cell r="AX137">
            <v>-8772.5738567665</v>
          </cell>
          <cell r="BA137">
            <v>0</v>
          </cell>
          <cell r="BB137">
            <v>0</v>
          </cell>
          <cell r="BH137">
            <v>0</v>
          </cell>
          <cell r="BI137">
            <v>46142</v>
          </cell>
          <cell r="BJ137">
            <v>3286234.1388100917</v>
          </cell>
        </row>
        <row r="138">
          <cell r="N138">
            <v>46173</v>
          </cell>
          <cell r="O138">
            <v>3286234.1388100917</v>
          </cell>
          <cell r="P138">
            <v>-9015.085597782316</v>
          </cell>
          <cell r="Q138">
            <v>-17950.034402217687</v>
          </cell>
          <cell r="R138">
            <v>-26965.120000000003</v>
          </cell>
          <cell r="S138">
            <v>3268284.104407874</v>
          </cell>
          <cell r="AB138">
            <v>0</v>
          </cell>
          <cell r="AC138">
            <v>0</v>
          </cell>
          <cell r="AD138">
            <v>0</v>
          </cell>
          <cell r="AE138">
            <v>0</v>
          </cell>
          <cell r="AF138">
            <v>0</v>
          </cell>
          <cell r="AV138">
            <v>116</v>
          </cell>
          <cell r="AW138">
            <v>46173</v>
          </cell>
          <cell r="AX138">
            <v>-9015.085597782316</v>
          </cell>
          <cell r="BA138">
            <v>0</v>
          </cell>
          <cell r="BB138">
            <v>0</v>
          </cell>
          <cell r="BH138">
            <v>0</v>
          </cell>
          <cell r="BI138">
            <v>46173</v>
          </cell>
          <cell r="BJ138">
            <v>3268284.104407874</v>
          </cell>
        </row>
        <row r="139">
          <cell r="N139">
            <v>46203</v>
          </cell>
          <cell r="O139">
            <v>3268284.104407874</v>
          </cell>
          <cell r="P139">
            <v>-8676.622731975973</v>
          </cell>
          <cell r="Q139">
            <v>-18288.49726802403</v>
          </cell>
          <cell r="R139">
            <v>-26965.120000000003</v>
          </cell>
          <cell r="S139">
            <v>3249995.60713985</v>
          </cell>
          <cell r="AB139">
            <v>10</v>
          </cell>
          <cell r="AC139">
            <v>-108771.85224723542</v>
          </cell>
          <cell r="AD139">
            <v>-214809.58775276464</v>
          </cell>
          <cell r="AE139">
            <v>-323581.44</v>
          </cell>
          <cell r="AF139">
            <v>3249995.60713985</v>
          </cell>
          <cell r="AV139">
            <v>117</v>
          </cell>
          <cell r="AW139">
            <v>46203</v>
          </cell>
          <cell r="AX139">
            <v>-8676.622731975973</v>
          </cell>
          <cell r="BA139">
            <v>0</v>
          </cell>
          <cell r="BB139">
            <v>0</v>
          </cell>
          <cell r="BH139">
            <v>0</v>
          </cell>
          <cell r="BI139">
            <v>46203</v>
          </cell>
          <cell r="BJ139">
            <v>3249995.60713985</v>
          </cell>
        </row>
        <row r="140">
          <cell r="N140">
            <v>46234</v>
          </cell>
          <cell r="O140">
            <v>3249995.60713985</v>
          </cell>
          <cell r="P140">
            <v>-8915.672880627759</v>
          </cell>
          <cell r="Q140">
            <v>-18049.447119372242</v>
          </cell>
          <cell r="R140">
            <v>-26965.120000000003</v>
          </cell>
          <cell r="S140">
            <v>3231946.1600204776</v>
          </cell>
          <cell r="AB140">
            <v>0</v>
          </cell>
          <cell r="AC140">
            <v>0</v>
          </cell>
          <cell r="AD140">
            <v>0</v>
          </cell>
          <cell r="AE140">
            <v>0</v>
          </cell>
          <cell r="AF140">
            <v>0</v>
          </cell>
          <cell r="AV140">
            <v>118</v>
          </cell>
          <cell r="AW140">
            <v>46234</v>
          </cell>
          <cell r="AX140">
            <v>-8915.672880627759</v>
          </cell>
          <cell r="BA140">
            <v>0</v>
          </cell>
          <cell r="BB140">
            <v>0</v>
          </cell>
          <cell r="BH140">
            <v>0</v>
          </cell>
          <cell r="BI140">
            <v>46234</v>
          </cell>
          <cell r="BJ140">
            <v>3231946.1600204776</v>
          </cell>
        </row>
        <row r="141">
          <cell r="N141">
            <v>46265</v>
          </cell>
          <cell r="O141">
            <v>3231946.1600204776</v>
          </cell>
          <cell r="P141">
            <v>-8866.158054872616</v>
          </cell>
          <cell r="Q141">
            <v>-18098.961945127387</v>
          </cell>
          <cell r="R141">
            <v>-26965.120000000003</v>
          </cell>
          <cell r="S141">
            <v>3213847.1980753504</v>
          </cell>
          <cell r="AB141">
            <v>0</v>
          </cell>
          <cell r="AC141">
            <v>0</v>
          </cell>
          <cell r="AD141">
            <v>0</v>
          </cell>
          <cell r="AE141">
            <v>0</v>
          </cell>
          <cell r="AF141">
            <v>0</v>
          </cell>
          <cell r="AV141">
            <v>119</v>
          </cell>
          <cell r="AW141">
            <v>46265</v>
          </cell>
          <cell r="AX141">
            <v>-8866.158054872616</v>
          </cell>
          <cell r="BA141">
            <v>0</v>
          </cell>
          <cell r="BB141">
            <v>0</v>
          </cell>
          <cell r="BH141">
            <v>0</v>
          </cell>
          <cell r="BI141">
            <v>46265</v>
          </cell>
          <cell r="BJ141">
            <v>3213847.1980753504</v>
          </cell>
        </row>
        <row r="142">
          <cell r="N142">
            <v>46295</v>
          </cell>
          <cell r="O142">
            <v>3213847.1980753504</v>
          </cell>
          <cell r="P142">
            <v>-8532.103931328807</v>
          </cell>
          <cell r="Q142">
            <v>-18433.016068671197</v>
          </cell>
          <cell r="R142">
            <v>-26965.120000000003</v>
          </cell>
          <cell r="S142">
            <v>3195414.182006679</v>
          </cell>
          <cell r="AB142">
            <v>0</v>
          </cell>
          <cell r="AC142">
            <v>0</v>
          </cell>
          <cell r="AD142">
            <v>0</v>
          </cell>
          <cell r="AE142">
            <v>0</v>
          </cell>
          <cell r="AF142">
            <v>0</v>
          </cell>
          <cell r="AV142">
            <v>120</v>
          </cell>
          <cell r="AW142">
            <v>46295</v>
          </cell>
          <cell r="AX142">
            <v>-8532.103931328807</v>
          </cell>
          <cell r="BA142">
            <v>0</v>
          </cell>
          <cell r="BB142">
            <v>0</v>
          </cell>
          <cell r="BH142">
            <v>0</v>
          </cell>
          <cell r="BI142">
            <v>46295</v>
          </cell>
          <cell r="BJ142">
            <v>3195414.182006679</v>
          </cell>
        </row>
        <row r="143">
          <cell r="N143">
            <v>46326</v>
          </cell>
          <cell r="O143">
            <v>3195414.182006679</v>
          </cell>
          <cell r="P143">
            <v>-8765.940329981611</v>
          </cell>
          <cell r="Q143">
            <v>-18199.17967001839</v>
          </cell>
          <cell r="R143">
            <v>-26965.120000000003</v>
          </cell>
          <cell r="S143">
            <v>3177215.0023366604</v>
          </cell>
          <cell r="AB143">
            <v>0</v>
          </cell>
          <cell r="AC143">
            <v>0</v>
          </cell>
          <cell r="AD143">
            <v>0</v>
          </cell>
          <cell r="AE143">
            <v>0</v>
          </cell>
          <cell r="AF143">
            <v>0</v>
          </cell>
          <cell r="AV143">
            <v>121</v>
          </cell>
          <cell r="AW143">
            <v>46326</v>
          </cell>
          <cell r="AX143">
            <v>-8765.940329981611</v>
          </cell>
          <cell r="BA143">
            <v>11</v>
          </cell>
          <cell r="BB143">
            <v>-323581.44</v>
          </cell>
          <cell r="BH143">
            <v>0</v>
          </cell>
          <cell r="BI143">
            <v>46326</v>
          </cell>
          <cell r="BJ143">
            <v>3177215.0023366604</v>
          </cell>
        </row>
        <row r="144">
          <cell r="N144">
            <v>46356</v>
          </cell>
          <cell r="O144">
            <v>3177215.0023366604</v>
          </cell>
          <cell r="P144">
            <v>-8434.852978806093</v>
          </cell>
          <cell r="Q144">
            <v>-18530.26702119391</v>
          </cell>
          <cell r="R144">
            <v>-26965.120000000003</v>
          </cell>
          <cell r="S144">
            <v>3158684.7353154663</v>
          </cell>
          <cell r="AB144">
            <v>0</v>
          </cell>
          <cell r="AC144">
            <v>0</v>
          </cell>
          <cell r="AD144">
            <v>0</v>
          </cell>
          <cell r="AE144">
            <v>0</v>
          </cell>
          <cell r="AF144">
            <v>0</v>
          </cell>
          <cell r="AV144">
            <v>122</v>
          </cell>
          <cell r="AW144">
            <v>46356</v>
          </cell>
          <cell r="AX144">
            <v>-8434.852978806093</v>
          </cell>
          <cell r="BA144">
            <v>0</v>
          </cell>
          <cell r="BB144">
            <v>0</v>
          </cell>
          <cell r="BH144">
            <v>0</v>
          </cell>
          <cell r="BI144">
            <v>46356</v>
          </cell>
          <cell r="BJ144">
            <v>3158684.7353154663</v>
          </cell>
        </row>
        <row r="145">
          <cell r="N145">
            <v>46387</v>
          </cell>
          <cell r="O145">
            <v>3158684.7353154663</v>
          </cell>
          <cell r="P145">
            <v>-8665.180891702403</v>
          </cell>
          <cell r="Q145">
            <v>-18299.9391082976</v>
          </cell>
          <cell r="R145">
            <v>-26965.120000000003</v>
          </cell>
          <cell r="S145">
            <v>3140384.7962071686</v>
          </cell>
          <cell r="AB145">
            <v>0</v>
          </cell>
          <cell r="AC145">
            <v>0</v>
          </cell>
          <cell r="AD145">
            <v>0</v>
          </cell>
          <cell r="AE145">
            <v>0</v>
          </cell>
          <cell r="AF145">
            <v>0</v>
          </cell>
          <cell r="AV145">
            <v>123</v>
          </cell>
          <cell r="AW145">
            <v>46387</v>
          </cell>
          <cell r="AX145">
            <v>-8665.180891702403</v>
          </cell>
          <cell r="BA145">
            <v>0</v>
          </cell>
          <cell r="BB145">
            <v>0</v>
          </cell>
          <cell r="BH145">
            <v>0</v>
          </cell>
          <cell r="BI145">
            <v>46387</v>
          </cell>
          <cell r="BJ145">
            <v>3140384.7962071686</v>
          </cell>
        </row>
        <row r="146">
          <cell r="N146">
            <v>46418</v>
          </cell>
          <cell r="O146">
            <v>3140384.7962071686</v>
          </cell>
          <cell r="P146">
            <v>-8614.978894362297</v>
          </cell>
          <cell r="Q146">
            <v>-18350.141105637704</v>
          </cell>
          <cell r="R146">
            <v>-26965.120000000003</v>
          </cell>
          <cell r="S146">
            <v>3122034.6551015307</v>
          </cell>
          <cell r="AB146">
            <v>0</v>
          </cell>
          <cell r="AC146">
            <v>0</v>
          </cell>
          <cell r="AD146">
            <v>0</v>
          </cell>
          <cell r="AE146">
            <v>0</v>
          </cell>
          <cell r="AF146">
            <v>0</v>
          </cell>
          <cell r="AV146">
            <v>124</v>
          </cell>
          <cell r="AW146">
            <v>46418</v>
          </cell>
          <cell r="AX146">
            <v>-8614.978894362297</v>
          </cell>
          <cell r="BA146">
            <v>0</v>
          </cell>
          <cell r="BB146">
            <v>0</v>
          </cell>
          <cell r="BH146">
            <v>0</v>
          </cell>
          <cell r="BI146">
            <v>46418</v>
          </cell>
          <cell r="BJ146">
            <v>3122034.6551015307</v>
          </cell>
        </row>
        <row r="147">
          <cell r="N147">
            <v>46446</v>
          </cell>
          <cell r="O147">
            <v>3122034.6551015307</v>
          </cell>
          <cell r="P147">
            <v>-7735.803128969383</v>
          </cell>
          <cell r="Q147">
            <v>-19229.31687103062</v>
          </cell>
          <cell r="R147">
            <v>-26965.120000000003</v>
          </cell>
          <cell r="S147">
            <v>3102805.3382305</v>
          </cell>
          <cell r="AB147">
            <v>0</v>
          </cell>
          <cell r="AC147">
            <v>0</v>
          </cell>
          <cell r="AD147">
            <v>0</v>
          </cell>
          <cell r="AE147">
            <v>0</v>
          </cell>
          <cell r="AF147">
            <v>0</v>
          </cell>
          <cell r="AV147">
            <v>125</v>
          </cell>
          <cell r="AW147">
            <v>46446</v>
          </cell>
          <cell r="AX147">
            <v>-7735.803128969383</v>
          </cell>
          <cell r="BA147">
            <v>0</v>
          </cell>
          <cell r="BB147">
            <v>0</v>
          </cell>
          <cell r="BH147">
            <v>0</v>
          </cell>
          <cell r="BI147">
            <v>46446</v>
          </cell>
          <cell r="BJ147">
            <v>3102805.3382305</v>
          </cell>
        </row>
        <row r="148">
          <cell r="N148">
            <v>46477</v>
          </cell>
          <cell r="O148">
            <v>3102805.3382305</v>
          </cell>
          <cell r="P148">
            <v>-8511.887630603287</v>
          </cell>
          <cell r="Q148">
            <v>-18453.232369396716</v>
          </cell>
          <cell r="R148">
            <v>-26965.120000000003</v>
          </cell>
          <cell r="S148">
            <v>3084352.105861103</v>
          </cell>
          <cell r="AB148">
            <v>0</v>
          </cell>
          <cell r="AC148">
            <v>0</v>
          </cell>
          <cell r="AD148">
            <v>0</v>
          </cell>
          <cell r="AE148">
            <v>0</v>
          </cell>
          <cell r="AF148">
            <v>0</v>
          </cell>
          <cell r="AV148">
            <v>126</v>
          </cell>
          <cell r="AW148">
            <v>46477</v>
          </cell>
          <cell r="AX148">
            <v>-8511.887630603287</v>
          </cell>
          <cell r="BA148">
            <v>0</v>
          </cell>
          <cell r="BB148">
            <v>0</v>
          </cell>
          <cell r="BH148">
            <v>0</v>
          </cell>
          <cell r="BI148">
            <v>46477</v>
          </cell>
          <cell r="BJ148">
            <v>3084352.105861103</v>
          </cell>
        </row>
        <row r="149">
          <cell r="N149">
            <v>46507</v>
          </cell>
          <cell r="O149">
            <v>3084352.105861103</v>
          </cell>
          <cell r="P149">
            <v>-8188.321070080573</v>
          </cell>
          <cell r="Q149">
            <v>-18776.79892991943</v>
          </cell>
          <cell r="R149">
            <v>-26965.120000000003</v>
          </cell>
          <cell r="S149">
            <v>3065575.3069311837</v>
          </cell>
          <cell r="AB149">
            <v>0</v>
          </cell>
          <cell r="AC149">
            <v>0</v>
          </cell>
          <cell r="AD149">
            <v>0</v>
          </cell>
          <cell r="AE149">
            <v>0</v>
          </cell>
          <cell r="AF149">
            <v>0</v>
          </cell>
          <cell r="AV149">
            <v>127</v>
          </cell>
          <cell r="AW149">
            <v>46507</v>
          </cell>
          <cell r="AX149">
            <v>-8188.321070080573</v>
          </cell>
          <cell r="BA149">
            <v>0</v>
          </cell>
          <cell r="BB149">
            <v>0</v>
          </cell>
          <cell r="BH149">
            <v>0</v>
          </cell>
          <cell r="BI149">
            <v>46507</v>
          </cell>
          <cell r="BJ149">
            <v>3065575.3069311837</v>
          </cell>
        </row>
        <row r="150">
          <cell r="N150">
            <v>46538</v>
          </cell>
          <cell r="O150">
            <v>3065575.3069311837</v>
          </cell>
          <cell r="P150">
            <v>-8409.75494474026</v>
          </cell>
          <cell r="Q150">
            <v>-18555.365055259743</v>
          </cell>
          <cell r="R150">
            <v>-26965.120000000003</v>
          </cell>
          <cell r="S150">
            <v>3047019.941875924</v>
          </cell>
          <cell r="AB150">
            <v>0</v>
          </cell>
          <cell r="AC150">
            <v>0</v>
          </cell>
          <cell r="AD150">
            <v>0</v>
          </cell>
          <cell r="AE150">
            <v>0</v>
          </cell>
          <cell r="AF150">
            <v>0</v>
          </cell>
          <cell r="AV150">
            <v>128</v>
          </cell>
          <cell r="AW150">
            <v>46538</v>
          </cell>
          <cell r="AX150">
            <v>-8409.75494474026</v>
          </cell>
          <cell r="BA150">
            <v>0</v>
          </cell>
          <cell r="BB150">
            <v>0</v>
          </cell>
          <cell r="BH150">
            <v>0</v>
          </cell>
          <cell r="BI150">
            <v>46538</v>
          </cell>
          <cell r="BJ150">
            <v>3047019.941875924</v>
          </cell>
        </row>
        <row r="151">
          <cell r="N151">
            <v>46568</v>
          </cell>
          <cell r="O151">
            <v>3047019.941875924</v>
          </cell>
          <cell r="P151">
            <v>-8089.211845692522</v>
          </cell>
          <cell r="Q151">
            <v>-18875.90815430748</v>
          </cell>
          <cell r="R151">
            <v>-26965.120000000003</v>
          </cell>
          <cell r="S151">
            <v>3028144.0337216165</v>
          </cell>
          <cell r="AB151">
            <v>11</v>
          </cell>
          <cell r="AC151">
            <v>-101729.86658176762</v>
          </cell>
          <cell r="AD151">
            <v>-221851.57341823244</v>
          </cell>
          <cell r="AE151">
            <v>-323581.44</v>
          </cell>
          <cell r="AF151">
            <v>3028144.0337216165</v>
          </cell>
          <cell r="AV151">
            <v>129</v>
          </cell>
          <cell r="AW151">
            <v>46568</v>
          </cell>
          <cell r="AX151">
            <v>-8089.211845692522</v>
          </cell>
          <cell r="BA151">
            <v>0</v>
          </cell>
          <cell r="BB151">
            <v>0</v>
          </cell>
          <cell r="BH151">
            <v>0</v>
          </cell>
          <cell r="BI151">
            <v>46568</v>
          </cell>
          <cell r="BJ151">
            <v>3028144.0337216165</v>
          </cell>
        </row>
        <row r="152">
          <cell r="N152">
            <v>46599</v>
          </cell>
          <cell r="O152">
            <v>3028144.0337216165</v>
          </cell>
          <cell r="P152">
            <v>-8307.070194425904</v>
          </cell>
          <cell r="Q152">
            <v>-18658.049805574097</v>
          </cell>
          <cell r="R152">
            <v>-26965.120000000003</v>
          </cell>
          <cell r="S152">
            <v>3009485.9839160424</v>
          </cell>
          <cell r="AB152">
            <v>0</v>
          </cell>
          <cell r="AC152">
            <v>0</v>
          </cell>
          <cell r="AD152">
            <v>0</v>
          </cell>
          <cell r="AE152">
            <v>0</v>
          </cell>
          <cell r="AF152">
            <v>0</v>
          </cell>
          <cell r="AV152">
            <v>130</v>
          </cell>
          <cell r="AW152">
            <v>46599</v>
          </cell>
          <cell r="AX152">
            <v>-8307.070194425904</v>
          </cell>
          <cell r="BA152">
            <v>0</v>
          </cell>
          <cell r="BB152">
            <v>0</v>
          </cell>
          <cell r="BH152">
            <v>0</v>
          </cell>
          <cell r="BI152">
            <v>46599</v>
          </cell>
          <cell r="BJ152">
            <v>3009485.9839160424</v>
          </cell>
        </row>
        <row r="153">
          <cell r="N153">
            <v>46630</v>
          </cell>
          <cell r="O153">
            <v>3009485.9839160424</v>
          </cell>
          <cell r="P153">
            <v>-8255.885796425024</v>
          </cell>
          <cell r="Q153">
            <v>-18709.23420357498</v>
          </cell>
          <cell r="R153">
            <v>-26965.120000000003</v>
          </cell>
          <cell r="S153">
            <v>2990776.749712467</v>
          </cell>
          <cell r="AB153">
            <v>0</v>
          </cell>
          <cell r="AC153">
            <v>0</v>
          </cell>
          <cell r="AD153">
            <v>0</v>
          </cell>
          <cell r="AE153">
            <v>0</v>
          </cell>
          <cell r="AF153">
            <v>0</v>
          </cell>
          <cell r="AV153">
            <v>131</v>
          </cell>
          <cell r="AW153">
            <v>46630</v>
          </cell>
          <cell r="AX153">
            <v>-8255.885796425024</v>
          </cell>
          <cell r="BA153">
            <v>0</v>
          </cell>
          <cell r="BB153">
            <v>0</v>
          </cell>
          <cell r="BH153">
            <v>0</v>
          </cell>
          <cell r="BI153">
            <v>46630</v>
          </cell>
          <cell r="BJ153">
            <v>2990776.749712467</v>
          </cell>
        </row>
        <row r="154">
          <cell r="N154">
            <v>46660</v>
          </cell>
          <cell r="O154">
            <v>2990776.749712467</v>
          </cell>
          <cell r="P154">
            <v>-7939.897727318851</v>
          </cell>
          <cell r="Q154">
            <v>-19025.222272681152</v>
          </cell>
          <cell r="R154">
            <v>-26965.120000000003</v>
          </cell>
          <cell r="S154">
            <v>2971751.527439786</v>
          </cell>
          <cell r="AB154">
            <v>0</v>
          </cell>
          <cell r="AC154">
            <v>0</v>
          </cell>
          <cell r="AD154">
            <v>0</v>
          </cell>
          <cell r="AE154">
            <v>0</v>
          </cell>
          <cell r="AF154">
            <v>0</v>
          </cell>
          <cell r="AV154">
            <v>132</v>
          </cell>
          <cell r="AW154">
            <v>46660</v>
          </cell>
          <cell r="AX154">
            <v>-7939.897727318851</v>
          </cell>
          <cell r="BA154">
            <v>0</v>
          </cell>
          <cell r="BB154">
            <v>0</v>
          </cell>
          <cell r="BH154">
            <v>0</v>
          </cell>
          <cell r="BI154">
            <v>46660</v>
          </cell>
          <cell r="BJ154">
            <v>2971751.527439786</v>
          </cell>
        </row>
        <row r="155">
          <cell r="N155">
            <v>46691</v>
          </cell>
          <cell r="O155">
            <v>2971751.527439786</v>
          </cell>
          <cell r="P155">
            <v>-8152.369327193036</v>
          </cell>
          <cell r="Q155">
            <v>-18812.750672806967</v>
          </cell>
          <cell r="R155">
            <v>-26965.120000000003</v>
          </cell>
          <cell r="S155">
            <v>2952938.776766979</v>
          </cell>
          <cell r="AB155">
            <v>0</v>
          </cell>
          <cell r="AC155">
            <v>0</v>
          </cell>
          <cell r="AD155">
            <v>0</v>
          </cell>
          <cell r="AE155">
            <v>0</v>
          </cell>
          <cell r="AF155">
            <v>0</v>
          </cell>
          <cell r="AV155">
            <v>133</v>
          </cell>
          <cell r="AW155">
            <v>46691</v>
          </cell>
          <cell r="AX155">
            <v>-8152.369327193036</v>
          </cell>
          <cell r="BA155">
            <v>12</v>
          </cell>
          <cell r="BB155">
            <v>-323581.44</v>
          </cell>
          <cell r="BH155">
            <v>0</v>
          </cell>
          <cell r="BI155">
            <v>46691</v>
          </cell>
          <cell r="BJ155">
            <v>2952938.776766979</v>
          </cell>
        </row>
        <row r="156">
          <cell r="N156">
            <v>46721</v>
          </cell>
          <cell r="O156">
            <v>2952938.776766979</v>
          </cell>
          <cell r="P156">
            <v>-7839.445684074529</v>
          </cell>
          <cell r="Q156">
            <v>-19125.674315925473</v>
          </cell>
          <cell r="R156">
            <v>-26965.120000000003</v>
          </cell>
          <cell r="S156">
            <v>2933813.1024510534</v>
          </cell>
          <cell r="AB156">
            <v>0</v>
          </cell>
          <cell r="AC156">
            <v>0</v>
          </cell>
          <cell r="AD156">
            <v>0</v>
          </cell>
          <cell r="AE156">
            <v>0</v>
          </cell>
          <cell r="AF156">
            <v>0</v>
          </cell>
          <cell r="AV156">
            <v>134</v>
          </cell>
          <cell r="AW156">
            <v>46721</v>
          </cell>
          <cell r="AX156">
            <v>-7839.445684074529</v>
          </cell>
          <cell r="BA156">
            <v>0</v>
          </cell>
          <cell r="BB156">
            <v>0</v>
          </cell>
          <cell r="BH156">
            <v>0</v>
          </cell>
          <cell r="BI156">
            <v>46721</v>
          </cell>
          <cell r="BJ156">
            <v>2933813.1024510534</v>
          </cell>
        </row>
        <row r="157">
          <cell r="N157">
            <v>46752</v>
          </cell>
          <cell r="O157">
            <v>2933813.1024510534</v>
          </cell>
          <cell r="P157">
            <v>-8048.293313655453</v>
          </cell>
          <cell r="Q157">
            <v>-18916.82668634455</v>
          </cell>
          <cell r="R157">
            <v>-26965.120000000003</v>
          </cell>
          <cell r="S157">
            <v>2914896.275764709</v>
          </cell>
          <cell r="AB157">
            <v>0</v>
          </cell>
          <cell r="AC157">
            <v>0</v>
          </cell>
          <cell r="AD157">
            <v>0</v>
          </cell>
          <cell r="AE157">
            <v>0</v>
          </cell>
          <cell r="AF157">
            <v>0</v>
          </cell>
          <cell r="AV157">
            <v>135</v>
          </cell>
          <cell r="AW157">
            <v>46752</v>
          </cell>
          <cell r="AX157">
            <v>-8048.293313655453</v>
          </cell>
          <cell r="BA157">
            <v>0</v>
          </cell>
          <cell r="BB157">
            <v>0</v>
          </cell>
          <cell r="BH157">
            <v>0</v>
          </cell>
          <cell r="BI157">
            <v>46752</v>
          </cell>
          <cell r="BJ157">
            <v>2914896.275764709</v>
          </cell>
        </row>
        <row r="158">
          <cell r="N158">
            <v>46783</v>
          </cell>
          <cell r="O158">
            <v>2914896.275764709</v>
          </cell>
          <cell r="P158">
            <v>-7974.550931484162</v>
          </cell>
          <cell r="Q158">
            <v>-18990.56906851584</v>
          </cell>
          <cell r="R158">
            <v>-26965.120000000003</v>
          </cell>
          <cell r="S158">
            <v>2895905.706696193</v>
          </cell>
          <cell r="AB158">
            <v>0</v>
          </cell>
          <cell r="AC158">
            <v>0</v>
          </cell>
          <cell r="AD158">
            <v>0</v>
          </cell>
          <cell r="AE158">
            <v>0</v>
          </cell>
          <cell r="AF158">
            <v>0</v>
          </cell>
          <cell r="AV158">
            <v>136</v>
          </cell>
          <cell r="AW158">
            <v>46783</v>
          </cell>
          <cell r="AX158">
            <v>-7974.550931484162</v>
          </cell>
          <cell r="BA158">
            <v>0</v>
          </cell>
          <cell r="BB158">
            <v>0</v>
          </cell>
          <cell r="BH158">
            <v>0</v>
          </cell>
          <cell r="BI158">
            <v>46783</v>
          </cell>
          <cell r="BJ158">
            <v>2895905.706696193</v>
          </cell>
        </row>
        <row r="159">
          <cell r="N159">
            <v>46812</v>
          </cell>
          <cell r="O159">
            <v>2895905.706696193</v>
          </cell>
          <cell r="P159">
            <v>-7411.461408367006</v>
          </cell>
          <cell r="Q159">
            <v>-19553.658591632997</v>
          </cell>
          <cell r="R159">
            <v>-26965.120000000003</v>
          </cell>
          <cell r="S159">
            <v>2876352.04810456</v>
          </cell>
          <cell r="AB159">
            <v>0</v>
          </cell>
          <cell r="AC159">
            <v>0</v>
          </cell>
          <cell r="AD159">
            <v>0</v>
          </cell>
          <cell r="AE159">
            <v>0</v>
          </cell>
          <cell r="AF159">
            <v>0</v>
          </cell>
          <cell r="AV159">
            <v>137</v>
          </cell>
          <cell r="AW159">
            <v>46812</v>
          </cell>
          <cell r="AX159">
            <v>-7411.461408367006</v>
          </cell>
          <cell r="BA159">
            <v>0</v>
          </cell>
          <cell r="BB159">
            <v>0</v>
          </cell>
          <cell r="BH159">
            <v>0</v>
          </cell>
          <cell r="BI159">
            <v>46812</v>
          </cell>
          <cell r="BJ159">
            <v>2876352.04810456</v>
          </cell>
        </row>
        <row r="160">
          <cell r="N160">
            <v>46843</v>
          </cell>
          <cell r="O160">
            <v>2876352.04810456</v>
          </cell>
          <cell r="P160">
            <v>-7869.101928325399</v>
          </cell>
          <cell r="Q160">
            <v>-19096.018071674604</v>
          </cell>
          <cell r="R160">
            <v>-26965.120000000003</v>
          </cell>
          <cell r="S160">
            <v>2857256.0300328853</v>
          </cell>
          <cell r="AB160">
            <v>0</v>
          </cell>
          <cell r="AC160">
            <v>0</v>
          </cell>
          <cell r="AD160">
            <v>0</v>
          </cell>
          <cell r="AE160">
            <v>0</v>
          </cell>
          <cell r="AF160">
            <v>0</v>
          </cell>
          <cell r="AV160">
            <v>138</v>
          </cell>
          <cell r="AW160">
            <v>46843</v>
          </cell>
          <cell r="AX160">
            <v>-7869.101928325399</v>
          </cell>
          <cell r="BA160">
            <v>0</v>
          </cell>
          <cell r="BB160">
            <v>0</v>
          </cell>
          <cell r="BH160">
            <v>0</v>
          </cell>
          <cell r="BI160">
            <v>46843</v>
          </cell>
          <cell r="BJ160">
            <v>2857256.0300328853</v>
          </cell>
        </row>
        <row r="161">
          <cell r="N161">
            <v>46873</v>
          </cell>
          <cell r="O161">
            <v>2857256.0300328853</v>
          </cell>
          <cell r="P161">
            <v>-7564.702440169033</v>
          </cell>
          <cell r="Q161">
            <v>-19400.41755983097</v>
          </cell>
          <cell r="R161">
            <v>-26965.120000000003</v>
          </cell>
          <cell r="S161">
            <v>2837855.6124730543</v>
          </cell>
          <cell r="AB161">
            <v>0</v>
          </cell>
          <cell r="AC161">
            <v>0</v>
          </cell>
          <cell r="AD161">
            <v>0</v>
          </cell>
          <cell r="AE161">
            <v>0</v>
          </cell>
          <cell r="AF161">
            <v>0</v>
          </cell>
          <cell r="AV161">
            <v>139</v>
          </cell>
          <cell r="AW161">
            <v>46873</v>
          </cell>
          <cell r="AX161">
            <v>-7564.702440169033</v>
          </cell>
          <cell r="BA161">
            <v>0</v>
          </cell>
          <cell r="BB161">
            <v>0</v>
          </cell>
          <cell r="BH161">
            <v>0</v>
          </cell>
          <cell r="BI161">
            <v>46873</v>
          </cell>
          <cell r="BJ161">
            <v>2837855.6124730543</v>
          </cell>
        </row>
        <row r="162">
          <cell r="N162">
            <v>46904</v>
          </cell>
          <cell r="O162">
            <v>2837855.6124730543</v>
          </cell>
          <cell r="P162">
            <v>-7763.783674232976</v>
          </cell>
          <cell r="Q162">
            <v>-19201.336325767028</v>
          </cell>
          <cell r="R162">
            <v>-26965.120000000003</v>
          </cell>
          <cell r="S162">
            <v>2818654.2761472873</v>
          </cell>
          <cell r="AB162">
            <v>0</v>
          </cell>
          <cell r="AC162">
            <v>0</v>
          </cell>
          <cell r="AD162">
            <v>0</v>
          </cell>
          <cell r="AE162">
            <v>0</v>
          </cell>
          <cell r="AF162">
            <v>0</v>
          </cell>
          <cell r="AV162">
            <v>140</v>
          </cell>
          <cell r="AW162">
            <v>46904</v>
          </cell>
          <cell r="AX162">
            <v>-7763.783674232976</v>
          </cell>
          <cell r="BA162">
            <v>0</v>
          </cell>
          <cell r="BB162">
            <v>0</v>
          </cell>
          <cell r="BH162">
            <v>0</v>
          </cell>
          <cell r="BI162">
            <v>46904</v>
          </cell>
          <cell r="BJ162">
            <v>2818654.2761472873</v>
          </cell>
        </row>
        <row r="163">
          <cell r="N163">
            <v>46934</v>
          </cell>
          <cell r="O163">
            <v>2818654.2761472873</v>
          </cell>
          <cell r="P163">
            <v>-7462.502714717819</v>
          </cell>
          <cell r="Q163">
            <v>-19502.617285282184</v>
          </cell>
          <cell r="R163">
            <v>-26965.120000000003</v>
          </cell>
          <cell r="S163">
            <v>2799151.658862005</v>
          </cell>
          <cell r="AB163">
            <v>12</v>
          </cell>
          <cell r="AC163">
            <v>-94589.06514038918</v>
          </cell>
          <cell r="AD163">
            <v>-228992.3748596108</v>
          </cell>
          <cell r="AE163">
            <v>-323581.44</v>
          </cell>
          <cell r="AF163">
            <v>2799151.658862005</v>
          </cell>
          <cell r="AV163">
            <v>141</v>
          </cell>
          <cell r="AW163">
            <v>46934</v>
          </cell>
          <cell r="AX163">
            <v>-7462.502714717819</v>
          </cell>
          <cell r="BA163">
            <v>0</v>
          </cell>
          <cell r="BB163">
            <v>0</v>
          </cell>
          <cell r="BH163">
            <v>0</v>
          </cell>
          <cell r="BI163">
            <v>46934</v>
          </cell>
          <cell r="BJ163">
            <v>2799151.658862005</v>
          </cell>
        </row>
        <row r="164">
          <cell r="N164">
            <v>46965</v>
          </cell>
          <cell r="O164">
            <v>2799151.658862005</v>
          </cell>
          <cell r="P164">
            <v>-7657.897694039688</v>
          </cell>
          <cell r="Q164">
            <v>-19307.222305960313</v>
          </cell>
          <cell r="R164">
            <v>-26965.120000000003</v>
          </cell>
          <cell r="S164">
            <v>2779844.4365560445</v>
          </cell>
          <cell r="AB164">
            <v>0</v>
          </cell>
          <cell r="AC164">
            <v>0</v>
          </cell>
          <cell r="AD164">
            <v>0</v>
          </cell>
          <cell r="AE164">
            <v>0</v>
          </cell>
          <cell r="AF164">
            <v>0</v>
          </cell>
          <cell r="AV164">
            <v>142</v>
          </cell>
          <cell r="AW164">
            <v>46965</v>
          </cell>
          <cell r="AX164">
            <v>-7657.897694039688</v>
          </cell>
          <cell r="BA164">
            <v>0</v>
          </cell>
          <cell r="BB164">
            <v>0</v>
          </cell>
          <cell r="BH164">
            <v>0</v>
          </cell>
          <cell r="BI164">
            <v>46965</v>
          </cell>
          <cell r="BJ164">
            <v>2779844.4365560445</v>
          </cell>
        </row>
        <row r="165">
          <cell r="N165">
            <v>46996</v>
          </cell>
          <cell r="O165">
            <v>2779844.4365560445</v>
          </cell>
          <cell r="P165">
            <v>-7605.077142960567</v>
          </cell>
          <cell r="Q165">
            <v>-19360.042857039436</v>
          </cell>
          <cell r="R165">
            <v>-26965.120000000003</v>
          </cell>
          <cell r="S165">
            <v>2760484.3936990052</v>
          </cell>
          <cell r="AB165">
            <v>0</v>
          </cell>
          <cell r="AC165">
            <v>0</v>
          </cell>
          <cell r="AD165">
            <v>0</v>
          </cell>
          <cell r="AE165">
            <v>0</v>
          </cell>
          <cell r="AF165">
            <v>0</v>
          </cell>
          <cell r="AV165">
            <v>143</v>
          </cell>
          <cell r="AW165">
            <v>46996</v>
          </cell>
          <cell r="AX165">
            <v>-7605.077142960567</v>
          </cell>
          <cell r="BA165">
            <v>0</v>
          </cell>
          <cell r="BB165">
            <v>0</v>
          </cell>
          <cell r="BH165">
            <v>0</v>
          </cell>
          <cell r="BI165">
            <v>46996</v>
          </cell>
          <cell r="BJ165">
            <v>2760484.3936990052</v>
          </cell>
        </row>
        <row r="166">
          <cell r="N166">
            <v>47026</v>
          </cell>
          <cell r="O166">
            <v>2760484.3936990052</v>
          </cell>
          <cell r="P166">
            <v>-7308.495566924416</v>
          </cell>
          <cell r="Q166">
            <v>-19656.624433075587</v>
          </cell>
          <cell r="R166">
            <v>-26965.120000000003</v>
          </cell>
          <cell r="S166">
            <v>2740827.7692659297</v>
          </cell>
          <cell r="AB166">
            <v>0</v>
          </cell>
          <cell r="AC166">
            <v>0</v>
          </cell>
          <cell r="AD166">
            <v>0</v>
          </cell>
          <cell r="AE166">
            <v>0</v>
          </cell>
          <cell r="AF166">
            <v>0</v>
          </cell>
          <cell r="AV166">
            <v>144</v>
          </cell>
          <cell r="AW166">
            <v>47026</v>
          </cell>
          <cell r="AX166">
            <v>-7308.495566924416</v>
          </cell>
          <cell r="BA166">
            <v>0</v>
          </cell>
          <cell r="BB166">
            <v>0</v>
          </cell>
          <cell r="BH166">
            <v>0</v>
          </cell>
          <cell r="BI166">
            <v>47026</v>
          </cell>
          <cell r="BJ166">
            <v>2740827.7692659297</v>
          </cell>
        </row>
        <row r="167">
          <cell r="N167">
            <v>47057</v>
          </cell>
          <cell r="O167">
            <v>2740827.7692659297</v>
          </cell>
          <cell r="P167">
            <v>-7498.335643076436</v>
          </cell>
          <cell r="Q167">
            <v>-19466.784356923567</v>
          </cell>
          <cell r="R167">
            <v>-26965.120000000003</v>
          </cell>
          <cell r="S167">
            <v>2721360.984909006</v>
          </cell>
          <cell r="AB167">
            <v>0</v>
          </cell>
          <cell r="AC167">
            <v>0</v>
          </cell>
          <cell r="AD167">
            <v>0</v>
          </cell>
          <cell r="AE167">
            <v>0</v>
          </cell>
          <cell r="AF167">
            <v>0</v>
          </cell>
          <cell r="AV167">
            <v>145</v>
          </cell>
          <cell r="AW167">
            <v>47057</v>
          </cell>
          <cell r="AX167">
            <v>-7498.335643076436</v>
          </cell>
          <cell r="BA167">
            <v>13</v>
          </cell>
          <cell r="BB167">
            <v>-323581.44</v>
          </cell>
          <cell r="BH167">
            <v>0</v>
          </cell>
          <cell r="BI167">
            <v>47057</v>
          </cell>
          <cell r="BJ167">
            <v>2721360.984909006</v>
          </cell>
        </row>
        <row r="168">
          <cell r="N168">
            <v>47087</v>
          </cell>
          <cell r="O168">
            <v>2721360.984909006</v>
          </cell>
          <cell r="P168">
            <v>-7204.9147387345</v>
          </cell>
          <cell r="Q168">
            <v>-19760.205261265502</v>
          </cell>
          <cell r="R168">
            <v>-26965.120000000003</v>
          </cell>
          <cell r="S168">
            <v>2701600.7796477405</v>
          </cell>
          <cell r="AB168">
            <v>0</v>
          </cell>
          <cell r="AC168">
            <v>0</v>
          </cell>
          <cell r="AD168">
            <v>0</v>
          </cell>
          <cell r="AE168">
            <v>0</v>
          </cell>
          <cell r="AF168">
            <v>0</v>
          </cell>
          <cell r="AV168">
            <v>146</v>
          </cell>
          <cell r="AW168">
            <v>47087</v>
          </cell>
          <cell r="AX168">
            <v>-7204.9147387345</v>
          </cell>
          <cell r="BA168">
            <v>0</v>
          </cell>
          <cell r="BB168">
            <v>0</v>
          </cell>
          <cell r="BH168">
            <v>0</v>
          </cell>
          <cell r="BI168">
            <v>47087</v>
          </cell>
          <cell r="BJ168">
            <v>2701600.7796477405</v>
          </cell>
        </row>
        <row r="169">
          <cell r="N169">
            <v>47118</v>
          </cell>
          <cell r="O169">
            <v>2701600.7796477405</v>
          </cell>
          <cell r="P169">
            <v>-7391.0187449761825</v>
          </cell>
          <cell r="Q169">
            <v>-19574.10125502382</v>
          </cell>
          <cell r="R169">
            <v>-26965.120000000003</v>
          </cell>
          <cell r="S169">
            <v>2682026.6783927167</v>
          </cell>
          <cell r="AB169">
            <v>0</v>
          </cell>
          <cell r="AC169">
            <v>0</v>
          </cell>
          <cell r="AD169">
            <v>0</v>
          </cell>
          <cell r="AE169">
            <v>0</v>
          </cell>
          <cell r="AF169">
            <v>0</v>
          </cell>
          <cell r="AV169">
            <v>147</v>
          </cell>
          <cell r="AW169">
            <v>47118</v>
          </cell>
          <cell r="AX169">
            <v>-7391.0187449761825</v>
          </cell>
          <cell r="BA169">
            <v>0</v>
          </cell>
          <cell r="BB169">
            <v>0</v>
          </cell>
          <cell r="BH169">
            <v>0</v>
          </cell>
          <cell r="BI169">
            <v>47118</v>
          </cell>
          <cell r="BJ169">
            <v>2682026.6783927167</v>
          </cell>
        </row>
        <row r="170">
          <cell r="N170">
            <v>47149</v>
          </cell>
          <cell r="O170">
            <v>2682026.6783927167</v>
          </cell>
          <cell r="P170">
            <v>-7357.570720752405</v>
          </cell>
          <cell r="Q170">
            <v>-19607.5492792476</v>
          </cell>
          <cell r="R170">
            <v>-26965.120000000003</v>
          </cell>
          <cell r="S170">
            <v>2662419.1291134693</v>
          </cell>
          <cell r="AB170">
            <v>0</v>
          </cell>
          <cell r="AC170">
            <v>0</v>
          </cell>
          <cell r="AD170">
            <v>0</v>
          </cell>
          <cell r="AE170">
            <v>0</v>
          </cell>
          <cell r="AF170">
            <v>0</v>
          </cell>
          <cell r="AV170">
            <v>148</v>
          </cell>
          <cell r="AW170">
            <v>47149</v>
          </cell>
          <cell r="AX170">
            <v>-7357.570720752405</v>
          </cell>
          <cell r="BA170">
            <v>0</v>
          </cell>
          <cell r="BB170">
            <v>0</v>
          </cell>
          <cell r="BH170">
            <v>0</v>
          </cell>
          <cell r="BI170">
            <v>47149</v>
          </cell>
          <cell r="BJ170">
            <v>2662419.1291134693</v>
          </cell>
        </row>
        <row r="171">
          <cell r="N171">
            <v>47177</v>
          </cell>
          <cell r="O171">
            <v>2662419.1291134693</v>
          </cell>
          <cell r="P171">
            <v>-6596.964001014307</v>
          </cell>
          <cell r="Q171">
            <v>-20368.155998985698</v>
          </cell>
          <cell r="R171">
            <v>-26965.120000000003</v>
          </cell>
          <cell r="S171">
            <v>2642050.9731144835</v>
          </cell>
          <cell r="AB171">
            <v>0</v>
          </cell>
          <cell r="AC171">
            <v>0</v>
          </cell>
          <cell r="AD171">
            <v>0</v>
          </cell>
          <cell r="AE171">
            <v>0</v>
          </cell>
          <cell r="AF171">
            <v>0</v>
          </cell>
          <cell r="AV171">
            <v>149</v>
          </cell>
          <cell r="AW171">
            <v>47177</v>
          </cell>
          <cell r="AX171">
            <v>-6596.964001014307</v>
          </cell>
          <cell r="BA171">
            <v>0</v>
          </cell>
          <cell r="BB171">
            <v>0</v>
          </cell>
          <cell r="BH171">
            <v>0</v>
          </cell>
          <cell r="BI171">
            <v>47177</v>
          </cell>
          <cell r="BJ171">
            <v>2642050.9731144835</v>
          </cell>
        </row>
        <row r="172">
          <cell r="N172">
            <v>47208</v>
          </cell>
          <cell r="O172">
            <v>2642050.9731144835</v>
          </cell>
          <cell r="P172">
            <v>-7247.905861313789</v>
          </cell>
          <cell r="Q172">
            <v>-19717.214138686213</v>
          </cell>
          <cell r="R172">
            <v>-26965.120000000003</v>
          </cell>
          <cell r="S172">
            <v>2622333.7589757973</v>
          </cell>
          <cell r="AB172">
            <v>0</v>
          </cell>
          <cell r="AC172">
            <v>0</v>
          </cell>
          <cell r="AD172">
            <v>0</v>
          </cell>
          <cell r="AE172">
            <v>0</v>
          </cell>
          <cell r="AF172">
            <v>0</v>
          </cell>
          <cell r="AV172">
            <v>150</v>
          </cell>
          <cell r="AW172">
            <v>47208</v>
          </cell>
          <cell r="AX172">
            <v>-7247.905861313789</v>
          </cell>
          <cell r="BA172">
            <v>0</v>
          </cell>
          <cell r="BB172">
            <v>0</v>
          </cell>
          <cell r="BH172">
            <v>0</v>
          </cell>
          <cell r="BI172">
            <v>47208</v>
          </cell>
          <cell r="BJ172">
            <v>2622333.7589757973</v>
          </cell>
        </row>
        <row r="173">
          <cell r="N173">
            <v>47238</v>
          </cell>
          <cell r="O173">
            <v>2622333.7589757973</v>
          </cell>
          <cell r="P173">
            <v>-6961.757294376843</v>
          </cell>
          <cell r="Q173">
            <v>-20003.36270562316</v>
          </cell>
          <cell r="R173">
            <v>-26965.120000000003</v>
          </cell>
          <cell r="S173">
            <v>2602330.396270174</v>
          </cell>
          <cell r="AB173">
            <v>0</v>
          </cell>
          <cell r="AC173">
            <v>0</v>
          </cell>
          <cell r="AD173">
            <v>0</v>
          </cell>
          <cell r="AE173">
            <v>0</v>
          </cell>
          <cell r="AF173">
            <v>0</v>
          </cell>
          <cell r="AV173">
            <v>151</v>
          </cell>
          <cell r="AW173">
            <v>47238</v>
          </cell>
          <cell r="AX173">
            <v>-6961.757294376843</v>
          </cell>
          <cell r="BA173">
            <v>0</v>
          </cell>
          <cell r="BB173">
            <v>0</v>
          </cell>
          <cell r="BH173">
            <v>0</v>
          </cell>
          <cell r="BI173">
            <v>47238</v>
          </cell>
          <cell r="BJ173">
            <v>2602330.396270174</v>
          </cell>
        </row>
        <row r="174">
          <cell r="N174">
            <v>47269</v>
          </cell>
          <cell r="O174">
            <v>2602330.396270174</v>
          </cell>
          <cell r="P174">
            <v>-7138.940892562536</v>
          </cell>
          <cell r="Q174">
            <v>-19826.179107437467</v>
          </cell>
          <cell r="R174">
            <v>-26965.120000000003</v>
          </cell>
          <cell r="S174">
            <v>2582504.2171627367</v>
          </cell>
          <cell r="AB174">
            <v>0</v>
          </cell>
          <cell r="AC174">
            <v>0</v>
          </cell>
          <cell r="AD174">
            <v>0</v>
          </cell>
          <cell r="AE174">
            <v>0</v>
          </cell>
          <cell r="AF174">
            <v>0</v>
          </cell>
          <cell r="AV174">
            <v>152</v>
          </cell>
          <cell r="AW174">
            <v>47269</v>
          </cell>
          <cell r="AX174">
            <v>-7138.940892562536</v>
          </cell>
          <cell r="BA174">
            <v>0</v>
          </cell>
          <cell r="BB174">
            <v>0</v>
          </cell>
          <cell r="BH174">
            <v>0</v>
          </cell>
          <cell r="BI174">
            <v>47269</v>
          </cell>
          <cell r="BJ174">
            <v>2582504.2171627367</v>
          </cell>
        </row>
        <row r="175">
          <cell r="N175">
            <v>47299</v>
          </cell>
          <cell r="O175">
            <v>2582504.2171627367</v>
          </cell>
          <cell r="P175">
            <v>-6856.018045015594</v>
          </cell>
          <cell r="Q175">
            <v>-20109.10195498441</v>
          </cell>
          <cell r="R175">
            <v>-26965.120000000003</v>
          </cell>
          <cell r="S175">
            <v>2562395.115207752</v>
          </cell>
          <cell r="AB175">
            <v>13</v>
          </cell>
          <cell r="AC175">
            <v>-86824.89634574726</v>
          </cell>
          <cell r="AD175">
            <v>-236756.54365425278</v>
          </cell>
          <cell r="AE175">
            <v>-323581.44</v>
          </cell>
          <cell r="AF175">
            <v>2562395.115207752</v>
          </cell>
          <cell r="AV175">
            <v>153</v>
          </cell>
          <cell r="AW175">
            <v>47299</v>
          </cell>
          <cell r="AX175">
            <v>-6856.018045015594</v>
          </cell>
          <cell r="BA175">
            <v>0</v>
          </cell>
          <cell r="BB175">
            <v>0</v>
          </cell>
          <cell r="BH175">
            <v>0</v>
          </cell>
          <cell r="BI175">
            <v>47299</v>
          </cell>
          <cell r="BJ175">
            <v>2562395.115207752</v>
          </cell>
        </row>
        <row r="176">
          <cell r="N176">
            <v>47330</v>
          </cell>
          <cell r="O176">
            <v>2562395.115207752</v>
          </cell>
          <cell r="P176">
            <v>-7029.386928376774</v>
          </cell>
          <cell r="Q176">
            <v>-19935.733071623228</v>
          </cell>
          <cell r="R176">
            <v>-26965.120000000003</v>
          </cell>
          <cell r="S176">
            <v>2542459.382136129</v>
          </cell>
          <cell r="AB176">
            <v>0</v>
          </cell>
          <cell r="AC176">
            <v>0</v>
          </cell>
          <cell r="AD176">
            <v>0</v>
          </cell>
          <cell r="AE176">
            <v>0</v>
          </cell>
          <cell r="AF176">
            <v>0</v>
          </cell>
          <cell r="AV176">
            <v>154</v>
          </cell>
          <cell r="AW176">
            <v>47330</v>
          </cell>
          <cell r="AX176">
            <v>-7029.386928376774</v>
          </cell>
          <cell r="BA176">
            <v>0</v>
          </cell>
          <cell r="BB176">
            <v>0</v>
          </cell>
          <cell r="BH176">
            <v>0</v>
          </cell>
          <cell r="BI176">
            <v>47330</v>
          </cell>
          <cell r="BJ176">
            <v>2542459.382136129</v>
          </cell>
        </row>
        <row r="177">
          <cell r="N177">
            <v>47361</v>
          </cell>
          <cell r="O177">
            <v>2542459.382136129</v>
          </cell>
          <cell r="P177">
            <v>-6974.697477624401</v>
          </cell>
          <cell r="Q177">
            <v>-19990.4225223756</v>
          </cell>
          <cell r="R177">
            <v>-26965.120000000003</v>
          </cell>
          <cell r="S177">
            <v>2522468.959613753</v>
          </cell>
          <cell r="AB177">
            <v>0</v>
          </cell>
          <cell r="AC177">
            <v>0</v>
          </cell>
          <cell r="AD177">
            <v>0</v>
          </cell>
          <cell r="AE177">
            <v>0</v>
          </cell>
          <cell r="AF177">
            <v>0</v>
          </cell>
          <cell r="AV177">
            <v>155</v>
          </cell>
          <cell r="AW177">
            <v>47361</v>
          </cell>
          <cell r="AX177">
            <v>-6974.697477624401</v>
          </cell>
          <cell r="BA177">
            <v>0</v>
          </cell>
          <cell r="BB177">
            <v>0</v>
          </cell>
          <cell r="BH177">
            <v>0</v>
          </cell>
          <cell r="BI177">
            <v>47361</v>
          </cell>
          <cell r="BJ177">
            <v>2522468.959613753</v>
          </cell>
        </row>
        <row r="178">
          <cell r="N178">
            <v>47391</v>
          </cell>
          <cell r="O178">
            <v>2522468.959613753</v>
          </cell>
          <cell r="P178">
            <v>-6696.636772234868</v>
          </cell>
          <cell r="Q178">
            <v>-20268.483227765137</v>
          </cell>
          <cell r="R178">
            <v>-26965.120000000003</v>
          </cell>
          <cell r="S178">
            <v>2502200.476385988</v>
          </cell>
          <cell r="AB178">
            <v>0</v>
          </cell>
          <cell r="AC178">
            <v>0</v>
          </cell>
          <cell r="AD178">
            <v>0</v>
          </cell>
          <cell r="AE178">
            <v>0</v>
          </cell>
          <cell r="AF178">
            <v>0</v>
          </cell>
          <cell r="AV178">
            <v>156</v>
          </cell>
          <cell r="AW178">
            <v>47391</v>
          </cell>
          <cell r="AX178">
            <v>-6696.636772234868</v>
          </cell>
          <cell r="BA178">
            <v>0</v>
          </cell>
          <cell r="BB178">
            <v>0</v>
          </cell>
          <cell r="BH178">
            <v>0</v>
          </cell>
          <cell r="BI178">
            <v>47391</v>
          </cell>
          <cell r="BJ178">
            <v>2502200.476385988</v>
          </cell>
        </row>
        <row r="179">
          <cell r="N179">
            <v>47422</v>
          </cell>
          <cell r="O179">
            <v>2502200.476385988</v>
          </cell>
          <cell r="P179">
            <v>-6864.2557178227125</v>
          </cell>
          <cell r="Q179">
            <v>-20100.86428217729</v>
          </cell>
          <cell r="R179">
            <v>-26965.120000000003</v>
          </cell>
          <cell r="S179">
            <v>2482099.6121038105</v>
          </cell>
          <cell r="AB179">
            <v>0</v>
          </cell>
          <cell r="AC179">
            <v>0</v>
          </cell>
          <cell r="AD179">
            <v>0</v>
          </cell>
          <cell r="AE179">
            <v>0</v>
          </cell>
          <cell r="AF179">
            <v>0</v>
          </cell>
          <cell r="AV179">
            <v>157</v>
          </cell>
          <cell r="AW179">
            <v>47422</v>
          </cell>
          <cell r="AX179">
            <v>-6864.2557178227125</v>
          </cell>
          <cell r="BA179">
            <v>14</v>
          </cell>
          <cell r="BB179">
            <v>-323581.44</v>
          </cell>
          <cell r="BH179">
            <v>0</v>
          </cell>
          <cell r="BI179">
            <v>47422</v>
          </cell>
          <cell r="BJ179">
            <v>2482099.6121038105</v>
          </cell>
        </row>
        <row r="180">
          <cell r="N180">
            <v>47452</v>
          </cell>
          <cell r="O180">
            <v>2482099.6121038105</v>
          </cell>
          <cell r="P180">
            <v>-6589.464449667376</v>
          </cell>
          <cell r="Q180">
            <v>-20375.655550332627</v>
          </cell>
          <cell r="R180">
            <v>-26965.120000000003</v>
          </cell>
          <cell r="S180">
            <v>2461723.956553478</v>
          </cell>
          <cell r="AB180">
            <v>0</v>
          </cell>
          <cell r="AC180">
            <v>0</v>
          </cell>
          <cell r="AD180">
            <v>0</v>
          </cell>
          <cell r="AE180">
            <v>0</v>
          </cell>
          <cell r="AF180">
            <v>0</v>
          </cell>
          <cell r="AV180">
            <v>158</v>
          </cell>
          <cell r="AW180">
            <v>47452</v>
          </cell>
          <cell r="AX180">
            <v>-6589.464449667376</v>
          </cell>
          <cell r="BA180">
            <v>0</v>
          </cell>
          <cell r="BB180">
            <v>0</v>
          </cell>
          <cell r="BH180">
            <v>0</v>
          </cell>
          <cell r="BI180">
            <v>47452</v>
          </cell>
          <cell r="BJ180">
            <v>2461723.956553478</v>
          </cell>
        </row>
        <row r="181">
          <cell r="N181">
            <v>47483</v>
          </cell>
          <cell r="O181">
            <v>2461723.956553478</v>
          </cell>
          <cell r="P181">
            <v>-6753.216979991775</v>
          </cell>
          <cell r="Q181">
            <v>-20211.903020008227</v>
          </cell>
          <cell r="R181">
            <v>-26965.120000000003</v>
          </cell>
          <cell r="S181">
            <v>2441512.05353347</v>
          </cell>
          <cell r="AB181">
            <v>0</v>
          </cell>
          <cell r="AC181">
            <v>0</v>
          </cell>
          <cell r="AD181">
            <v>0</v>
          </cell>
          <cell r="AE181">
            <v>0</v>
          </cell>
          <cell r="AF181">
            <v>0</v>
          </cell>
          <cell r="AV181">
            <v>159</v>
          </cell>
          <cell r="AW181">
            <v>47483</v>
          </cell>
          <cell r="AX181">
            <v>-6753.216979991775</v>
          </cell>
          <cell r="BA181">
            <v>0</v>
          </cell>
          <cell r="BB181">
            <v>0</v>
          </cell>
          <cell r="BH181">
            <v>0</v>
          </cell>
          <cell r="BI181">
            <v>47483</v>
          </cell>
          <cell r="BJ181">
            <v>2441512.05353347</v>
          </cell>
        </row>
        <row r="182">
          <cell r="N182">
            <v>47514</v>
          </cell>
          <cell r="O182">
            <v>2441512.05353347</v>
          </cell>
          <cell r="P182">
            <v>-6697.769915624832</v>
          </cell>
          <cell r="Q182">
            <v>-20267.35008437517</v>
          </cell>
          <cell r="R182">
            <v>-26965.120000000003</v>
          </cell>
          <cell r="S182">
            <v>2421244.7034490947</v>
          </cell>
          <cell r="AB182">
            <v>0</v>
          </cell>
          <cell r="AC182">
            <v>0</v>
          </cell>
          <cell r="AD182">
            <v>0</v>
          </cell>
          <cell r="AE182">
            <v>0</v>
          </cell>
          <cell r="AF182">
            <v>0</v>
          </cell>
          <cell r="AV182">
            <v>160</v>
          </cell>
          <cell r="AW182">
            <v>47514</v>
          </cell>
          <cell r="AX182">
            <v>-6697.769915624832</v>
          </cell>
          <cell r="BA182">
            <v>0</v>
          </cell>
          <cell r="BB182">
            <v>0</v>
          </cell>
          <cell r="BH182">
            <v>0</v>
          </cell>
          <cell r="BI182">
            <v>47514</v>
          </cell>
          <cell r="BJ182">
            <v>2421244.7034490947</v>
          </cell>
        </row>
        <row r="183">
          <cell r="N183">
            <v>47542</v>
          </cell>
          <cell r="O183">
            <v>2421244.7034490947</v>
          </cell>
          <cell r="P183">
            <v>-5999.380026847566</v>
          </cell>
          <cell r="Q183">
            <v>-20965.739973152435</v>
          </cell>
          <cell r="R183">
            <v>-26965.120000000003</v>
          </cell>
          <cell r="S183">
            <v>2400278.963475942</v>
          </cell>
          <cell r="AB183">
            <v>0</v>
          </cell>
          <cell r="AC183">
            <v>0</v>
          </cell>
          <cell r="AD183">
            <v>0</v>
          </cell>
          <cell r="AE183">
            <v>0</v>
          </cell>
          <cell r="AF183">
            <v>0</v>
          </cell>
          <cell r="AV183">
            <v>161</v>
          </cell>
          <cell r="AW183">
            <v>47542</v>
          </cell>
          <cell r="AX183">
            <v>-5999.380026847566</v>
          </cell>
          <cell r="BA183">
            <v>0</v>
          </cell>
          <cell r="BB183">
            <v>0</v>
          </cell>
          <cell r="BH183">
            <v>0</v>
          </cell>
          <cell r="BI183">
            <v>47542</v>
          </cell>
          <cell r="BJ183">
            <v>2400278.963475942</v>
          </cell>
        </row>
        <row r="184">
          <cell r="N184">
            <v>47573</v>
          </cell>
          <cell r="O184">
            <v>2400278.963475942</v>
          </cell>
          <cell r="P184">
            <v>-6584.655688023181</v>
          </cell>
          <cell r="Q184">
            <v>-20380.464311976823</v>
          </cell>
          <cell r="R184">
            <v>-26965.120000000003</v>
          </cell>
          <cell r="S184">
            <v>2379898.499163965</v>
          </cell>
          <cell r="AB184">
            <v>0</v>
          </cell>
          <cell r="AC184">
            <v>0</v>
          </cell>
          <cell r="AD184">
            <v>0</v>
          </cell>
          <cell r="AE184">
            <v>0</v>
          </cell>
          <cell r="AF184">
            <v>0</v>
          </cell>
          <cell r="AV184">
            <v>162</v>
          </cell>
          <cell r="AW184">
            <v>47573</v>
          </cell>
          <cell r="AX184">
            <v>-6584.655688023181</v>
          </cell>
          <cell r="BA184">
            <v>0</v>
          </cell>
          <cell r="BB184">
            <v>0</v>
          </cell>
          <cell r="BH184">
            <v>0</v>
          </cell>
          <cell r="BI184">
            <v>47573</v>
          </cell>
          <cell r="BJ184">
            <v>2379898.499163965</v>
          </cell>
        </row>
        <row r="185">
          <cell r="N185">
            <v>47603</v>
          </cell>
          <cell r="O185">
            <v>2379898.499163965</v>
          </cell>
          <cell r="P185">
            <v>-6318.141495040773</v>
          </cell>
          <cell r="Q185">
            <v>-20646.97850495923</v>
          </cell>
          <cell r="R185">
            <v>-26965.120000000003</v>
          </cell>
          <cell r="S185">
            <v>2359251.520659006</v>
          </cell>
          <cell r="AB185">
            <v>0</v>
          </cell>
          <cell r="AC185">
            <v>0</v>
          </cell>
          <cell r="AD185">
            <v>0</v>
          </cell>
          <cell r="AE185">
            <v>0</v>
          </cell>
          <cell r="AF185">
            <v>0</v>
          </cell>
          <cell r="AV185">
            <v>163</v>
          </cell>
          <cell r="AW185">
            <v>47603</v>
          </cell>
          <cell r="AX185">
            <v>-6318.141495040773</v>
          </cell>
          <cell r="BA185">
            <v>0</v>
          </cell>
          <cell r="BB185">
            <v>0</v>
          </cell>
          <cell r="BH185">
            <v>0</v>
          </cell>
          <cell r="BI185">
            <v>47603</v>
          </cell>
          <cell r="BJ185">
            <v>2359251.520659006</v>
          </cell>
        </row>
        <row r="186">
          <cell r="N186">
            <v>47634</v>
          </cell>
          <cell r="O186">
            <v>2359251.520659006</v>
          </cell>
          <cell r="P186">
            <v>-6472.105609961269</v>
          </cell>
          <cell r="Q186">
            <v>-20493.014390038734</v>
          </cell>
          <cell r="R186">
            <v>-26965.120000000003</v>
          </cell>
          <cell r="S186">
            <v>2338758.5062689674</v>
          </cell>
          <cell r="AB186">
            <v>0</v>
          </cell>
          <cell r="AC186">
            <v>0</v>
          </cell>
          <cell r="AD186">
            <v>0</v>
          </cell>
          <cell r="AE186">
            <v>0</v>
          </cell>
          <cell r="AF186">
            <v>0</v>
          </cell>
          <cell r="AV186">
            <v>164</v>
          </cell>
          <cell r="AW186">
            <v>47634</v>
          </cell>
          <cell r="AX186">
            <v>-6472.105609961269</v>
          </cell>
          <cell r="BA186">
            <v>0</v>
          </cell>
          <cell r="BB186">
            <v>0</v>
          </cell>
          <cell r="BH186">
            <v>0</v>
          </cell>
          <cell r="BI186">
            <v>47634</v>
          </cell>
          <cell r="BJ186">
            <v>2338758.5062689674</v>
          </cell>
        </row>
        <row r="187">
          <cell r="N187">
            <v>47664</v>
          </cell>
          <cell r="O187">
            <v>2338758.5062689674</v>
          </cell>
          <cell r="P187">
            <v>-6208.923267327752</v>
          </cell>
          <cell r="Q187">
            <v>-20756.19673267225</v>
          </cell>
          <cell r="R187">
            <v>-26965.120000000003</v>
          </cell>
          <cell r="S187">
            <v>2318002.309536295</v>
          </cell>
          <cell r="AB187">
            <v>14</v>
          </cell>
          <cell r="AC187">
            <v>-79188.63432854328</v>
          </cell>
          <cell r="AD187">
            <v>-244392.80567145676</v>
          </cell>
          <cell r="AE187">
            <v>-323581.44</v>
          </cell>
          <cell r="AF187">
            <v>2318002.309536295</v>
          </cell>
          <cell r="AV187">
            <v>165</v>
          </cell>
          <cell r="AW187">
            <v>47664</v>
          </cell>
          <cell r="AX187">
            <v>-6208.923267327752</v>
          </cell>
          <cell r="BA187">
            <v>0</v>
          </cell>
          <cell r="BB187">
            <v>0</v>
          </cell>
          <cell r="BH187">
            <v>0</v>
          </cell>
          <cell r="BI187">
            <v>47664</v>
          </cell>
          <cell r="BJ187">
            <v>2318002.309536295</v>
          </cell>
        </row>
        <row r="188">
          <cell r="N188">
            <v>47695</v>
          </cell>
          <cell r="O188">
            <v>2318002.309536295</v>
          </cell>
          <cell r="P188">
            <v>-6358.947157640254</v>
          </cell>
          <cell r="Q188">
            <v>-20606.17284235975</v>
          </cell>
          <cell r="R188">
            <v>-26965.120000000003</v>
          </cell>
          <cell r="S188">
            <v>2297396.1366939354</v>
          </cell>
          <cell r="AB188">
            <v>0</v>
          </cell>
          <cell r="AC188">
            <v>0</v>
          </cell>
          <cell r="AD188">
            <v>0</v>
          </cell>
          <cell r="AE188">
            <v>0</v>
          </cell>
          <cell r="AF188">
            <v>0</v>
          </cell>
          <cell r="AV188">
            <v>166</v>
          </cell>
          <cell r="AW188">
            <v>47695</v>
          </cell>
          <cell r="AX188">
            <v>-6358.947157640254</v>
          </cell>
          <cell r="BA188">
            <v>0</v>
          </cell>
          <cell r="BB188">
            <v>0</v>
          </cell>
          <cell r="BH188">
            <v>0</v>
          </cell>
          <cell r="BI188">
            <v>47695</v>
          </cell>
          <cell r="BJ188">
            <v>2297396.1366939354</v>
          </cell>
        </row>
        <row r="189">
          <cell r="N189">
            <v>47726</v>
          </cell>
          <cell r="O189">
            <v>2297396.1366939354</v>
          </cell>
          <cell r="P189">
            <v>-6302.418497730515</v>
          </cell>
          <cell r="Q189">
            <v>-20662.701502269487</v>
          </cell>
          <cell r="R189">
            <v>-26965.120000000003</v>
          </cell>
          <cell r="S189">
            <v>2276733.435191666</v>
          </cell>
          <cell r="AB189">
            <v>0</v>
          </cell>
          <cell r="AC189">
            <v>0</v>
          </cell>
          <cell r="AD189">
            <v>0</v>
          </cell>
          <cell r="AE189">
            <v>0</v>
          </cell>
          <cell r="AF189">
            <v>0</v>
          </cell>
          <cell r="AV189">
            <v>167</v>
          </cell>
          <cell r="AW189">
            <v>47726</v>
          </cell>
          <cell r="AX189">
            <v>-6302.418497730515</v>
          </cell>
          <cell r="BA189">
            <v>0</v>
          </cell>
          <cell r="BB189">
            <v>0</v>
          </cell>
          <cell r="BH189">
            <v>0</v>
          </cell>
          <cell r="BI189">
            <v>47726</v>
          </cell>
          <cell r="BJ189">
            <v>2276733.435191666</v>
          </cell>
        </row>
        <row r="190">
          <cell r="N190">
            <v>47756</v>
          </cell>
          <cell r="O190">
            <v>2276733.435191666</v>
          </cell>
          <cell r="P190">
            <v>-6044.259448495135</v>
          </cell>
          <cell r="Q190">
            <v>-20920.86055150487</v>
          </cell>
          <cell r="R190">
            <v>-26965.120000000003</v>
          </cell>
          <cell r="S190">
            <v>2255812.574640161</v>
          </cell>
          <cell r="AB190">
            <v>0</v>
          </cell>
          <cell r="AC190">
            <v>0</v>
          </cell>
          <cell r="AD190">
            <v>0</v>
          </cell>
          <cell r="AE190">
            <v>0</v>
          </cell>
          <cell r="AF190">
            <v>0</v>
          </cell>
          <cell r="AV190">
            <v>168</v>
          </cell>
          <cell r="AW190">
            <v>47756</v>
          </cell>
          <cell r="AX190">
            <v>-6044.259448495135</v>
          </cell>
          <cell r="BA190">
            <v>0</v>
          </cell>
          <cell r="BB190">
            <v>0</v>
          </cell>
          <cell r="BH190">
            <v>0</v>
          </cell>
          <cell r="BI190">
            <v>47756</v>
          </cell>
          <cell r="BJ190">
            <v>2255812.574640161</v>
          </cell>
        </row>
        <row r="191">
          <cell r="N191">
            <v>47787</v>
          </cell>
          <cell r="O191">
            <v>2255812.574640161</v>
          </cell>
          <cell r="P191">
            <v>-6188.342824622448</v>
          </cell>
          <cell r="Q191">
            <v>-20776.777175377556</v>
          </cell>
          <cell r="R191">
            <v>-26965.120000000003</v>
          </cell>
          <cell r="S191">
            <v>2235035.7974647833</v>
          </cell>
          <cell r="AB191">
            <v>0</v>
          </cell>
          <cell r="AC191">
            <v>0</v>
          </cell>
          <cell r="AD191">
            <v>0</v>
          </cell>
          <cell r="AE191">
            <v>0</v>
          </cell>
          <cell r="AF191">
            <v>0</v>
          </cell>
          <cell r="AV191">
            <v>169</v>
          </cell>
          <cell r="AW191">
            <v>47787</v>
          </cell>
          <cell r="AX191">
            <v>-6188.342824622448</v>
          </cell>
          <cell r="BA191">
            <v>15</v>
          </cell>
          <cell r="BB191">
            <v>-323581.44</v>
          </cell>
          <cell r="BH191">
            <v>0</v>
          </cell>
          <cell r="BI191">
            <v>47787</v>
          </cell>
          <cell r="BJ191">
            <v>2235035.7974647833</v>
          </cell>
        </row>
        <row r="192">
          <cell r="N192">
            <v>47817</v>
          </cell>
          <cell r="O192">
            <v>2235035.7974647833</v>
          </cell>
          <cell r="P192">
            <v>-5933.5607883380135</v>
          </cell>
          <cell r="Q192">
            <v>-21031.55921166199</v>
          </cell>
          <cell r="R192">
            <v>-26965.120000000003</v>
          </cell>
          <cell r="S192">
            <v>2214004.2382531213</v>
          </cell>
          <cell r="AB192">
            <v>0</v>
          </cell>
          <cell r="AC192">
            <v>0</v>
          </cell>
          <cell r="AD192">
            <v>0</v>
          </cell>
          <cell r="AE192">
            <v>0</v>
          </cell>
          <cell r="AF192">
            <v>0</v>
          </cell>
          <cell r="AV192">
            <v>170</v>
          </cell>
          <cell r="AW192">
            <v>47817</v>
          </cell>
          <cell r="AX192">
            <v>-5933.5607883380135</v>
          </cell>
          <cell r="BA192">
            <v>0</v>
          </cell>
          <cell r="BB192">
            <v>0</v>
          </cell>
          <cell r="BH192">
            <v>0</v>
          </cell>
          <cell r="BI192">
            <v>47817</v>
          </cell>
          <cell r="BJ192">
            <v>2214004.2382531213</v>
          </cell>
        </row>
        <row r="193">
          <cell r="N193">
            <v>47848</v>
          </cell>
          <cell r="O193">
            <v>2214004.2382531213</v>
          </cell>
          <cell r="P193">
            <v>-6073.650530857125</v>
          </cell>
          <cell r="Q193">
            <v>-20891.469469142878</v>
          </cell>
          <cell r="R193">
            <v>-26965.120000000003</v>
          </cell>
          <cell r="S193">
            <v>2193112.768783978</v>
          </cell>
          <cell r="AB193">
            <v>0</v>
          </cell>
          <cell r="AC193">
            <v>0</v>
          </cell>
          <cell r="AD193">
            <v>0</v>
          </cell>
          <cell r="AE193">
            <v>0</v>
          </cell>
          <cell r="AF193">
            <v>0</v>
          </cell>
          <cell r="AV193">
            <v>171</v>
          </cell>
          <cell r="AW193">
            <v>47848</v>
          </cell>
          <cell r="AX193">
            <v>-6073.650530857125</v>
          </cell>
          <cell r="BA193">
            <v>0</v>
          </cell>
          <cell r="BB193">
            <v>0</v>
          </cell>
          <cell r="BH193">
            <v>0</v>
          </cell>
          <cell r="BI193">
            <v>47848</v>
          </cell>
          <cell r="BJ193">
            <v>2193112.768783978</v>
          </cell>
        </row>
        <row r="194">
          <cell r="N194">
            <v>47879</v>
          </cell>
          <cell r="O194">
            <v>2193112.768783978</v>
          </cell>
          <cell r="P194">
            <v>-6016.339220228487</v>
          </cell>
          <cell r="Q194">
            <v>-20948.780779771514</v>
          </cell>
          <cell r="R194">
            <v>-26965.120000000003</v>
          </cell>
          <cell r="S194">
            <v>2172163.9880042067</v>
          </cell>
          <cell r="AB194">
            <v>0</v>
          </cell>
          <cell r="AC194">
            <v>0</v>
          </cell>
          <cell r="AD194">
            <v>0</v>
          </cell>
          <cell r="AE194">
            <v>0</v>
          </cell>
          <cell r="AF194">
            <v>0</v>
          </cell>
          <cell r="AV194">
            <v>172</v>
          </cell>
          <cell r="AW194">
            <v>47879</v>
          </cell>
          <cell r="AX194">
            <v>-6016.339220228487</v>
          </cell>
          <cell r="BA194">
            <v>0</v>
          </cell>
          <cell r="BB194">
            <v>0</v>
          </cell>
          <cell r="BH194">
            <v>0</v>
          </cell>
          <cell r="BI194">
            <v>47879</v>
          </cell>
          <cell r="BJ194">
            <v>2172163.9880042067</v>
          </cell>
        </row>
        <row r="195">
          <cell r="N195">
            <v>47907</v>
          </cell>
          <cell r="O195">
            <v>2172163.9880042067</v>
          </cell>
          <cell r="P195">
            <v>-5382.205782879465</v>
          </cell>
          <cell r="Q195">
            <v>-21582.91421712054</v>
          </cell>
          <cell r="R195">
            <v>-26965.120000000003</v>
          </cell>
          <cell r="S195">
            <v>2150581.073787086</v>
          </cell>
          <cell r="AB195">
            <v>0</v>
          </cell>
          <cell r="AC195">
            <v>0</v>
          </cell>
          <cell r="AD195">
            <v>0</v>
          </cell>
          <cell r="AE195">
            <v>0</v>
          </cell>
          <cell r="AF195">
            <v>0</v>
          </cell>
          <cell r="AV195">
            <v>173</v>
          </cell>
          <cell r="AW195">
            <v>47907</v>
          </cell>
          <cell r="AX195">
            <v>-5382.205782879465</v>
          </cell>
          <cell r="BA195">
            <v>0</v>
          </cell>
          <cell r="BB195">
            <v>0</v>
          </cell>
          <cell r="BH195">
            <v>0</v>
          </cell>
          <cell r="BI195">
            <v>47907</v>
          </cell>
          <cell r="BJ195">
            <v>2150581.073787086</v>
          </cell>
        </row>
        <row r="196">
          <cell r="N196">
            <v>47938</v>
          </cell>
          <cell r="O196">
            <v>2150581.073787086</v>
          </cell>
          <cell r="P196">
            <v>-5899.662545706876</v>
          </cell>
          <cell r="Q196">
            <v>-21065.457454293126</v>
          </cell>
          <cell r="R196">
            <v>-26965.120000000003</v>
          </cell>
          <cell r="S196">
            <v>2129515.616332793</v>
          </cell>
          <cell r="AB196">
            <v>0</v>
          </cell>
          <cell r="AC196">
            <v>0</v>
          </cell>
          <cell r="AD196">
            <v>0</v>
          </cell>
          <cell r="AE196">
            <v>0</v>
          </cell>
          <cell r="AF196">
            <v>0</v>
          </cell>
          <cell r="AV196">
            <v>174</v>
          </cell>
          <cell r="AW196">
            <v>47938</v>
          </cell>
          <cell r="AX196">
            <v>-5899.662545706876</v>
          </cell>
          <cell r="BA196">
            <v>0</v>
          </cell>
          <cell r="BB196">
            <v>0</v>
          </cell>
          <cell r="BH196">
            <v>0</v>
          </cell>
          <cell r="BI196">
            <v>47938</v>
          </cell>
          <cell r="BJ196">
            <v>2129515.616332793</v>
          </cell>
        </row>
        <row r="197">
          <cell r="N197">
            <v>47968</v>
          </cell>
          <cell r="O197">
            <v>2129515.616332793</v>
          </cell>
          <cell r="P197">
            <v>-5653.426389661579</v>
          </cell>
          <cell r="Q197">
            <v>-21311.69361033842</v>
          </cell>
          <cell r="R197">
            <v>-26965.120000000003</v>
          </cell>
          <cell r="S197">
            <v>2108203.9227224546</v>
          </cell>
          <cell r="AB197">
            <v>0</v>
          </cell>
          <cell r="AC197">
            <v>0</v>
          </cell>
          <cell r="AD197">
            <v>0</v>
          </cell>
          <cell r="AE197">
            <v>0</v>
          </cell>
          <cell r="AF197">
            <v>0</v>
          </cell>
          <cell r="AV197">
            <v>175</v>
          </cell>
          <cell r="AW197">
            <v>47968</v>
          </cell>
          <cell r="AX197">
            <v>-5653.426389661579</v>
          </cell>
          <cell r="BA197">
            <v>0</v>
          </cell>
          <cell r="BB197">
            <v>0</v>
          </cell>
          <cell r="BH197">
            <v>0</v>
          </cell>
          <cell r="BI197">
            <v>47968</v>
          </cell>
          <cell r="BJ197">
            <v>2108203.9227224546</v>
          </cell>
        </row>
        <row r="198">
          <cell r="N198">
            <v>47999</v>
          </cell>
          <cell r="O198">
            <v>2108203.9227224546</v>
          </cell>
          <cell r="P198">
            <v>-5783.409829649299</v>
          </cell>
          <cell r="Q198">
            <v>-21181.710170350703</v>
          </cell>
          <cell r="R198">
            <v>-26965.120000000003</v>
          </cell>
          <cell r="S198">
            <v>2087022.212552104</v>
          </cell>
          <cell r="AB198">
            <v>0</v>
          </cell>
          <cell r="AC198">
            <v>0</v>
          </cell>
          <cell r="AD198">
            <v>0</v>
          </cell>
          <cell r="AE198">
            <v>0</v>
          </cell>
          <cell r="AF198">
            <v>0</v>
          </cell>
          <cell r="AV198">
            <v>176</v>
          </cell>
          <cell r="AW198">
            <v>47999</v>
          </cell>
          <cell r="AX198">
            <v>-5783.409829649299</v>
          </cell>
          <cell r="BA198">
            <v>0</v>
          </cell>
          <cell r="BB198">
            <v>0</v>
          </cell>
          <cell r="BH198">
            <v>0</v>
          </cell>
          <cell r="BI198">
            <v>47999</v>
          </cell>
          <cell r="BJ198">
            <v>2087022.212552104</v>
          </cell>
        </row>
        <row r="199">
          <cell r="N199">
            <v>48029</v>
          </cell>
          <cell r="O199">
            <v>2087022.212552104</v>
          </cell>
          <cell r="P199">
            <v>-5540.615134145175</v>
          </cell>
          <cell r="Q199">
            <v>-21424.504865854826</v>
          </cell>
          <cell r="R199">
            <v>-26965.120000000003</v>
          </cell>
          <cell r="S199">
            <v>2065597.7076862492</v>
          </cell>
          <cell r="AB199">
            <v>15</v>
          </cell>
          <cell r="AC199">
            <v>-71176.83814995438</v>
          </cell>
          <cell r="AD199">
            <v>-252404.60185004567</v>
          </cell>
          <cell r="AE199">
            <v>-323581.44</v>
          </cell>
          <cell r="AF199">
            <v>2065597.7076862492</v>
          </cell>
          <cell r="AV199">
            <v>177</v>
          </cell>
          <cell r="AW199">
            <v>48029</v>
          </cell>
          <cell r="AX199">
            <v>-5540.615134145175</v>
          </cell>
          <cell r="BA199">
            <v>0</v>
          </cell>
          <cell r="BB199">
            <v>0</v>
          </cell>
          <cell r="BH199">
            <v>0</v>
          </cell>
          <cell r="BI199">
            <v>48029</v>
          </cell>
          <cell r="BJ199">
            <v>2065597.7076862492</v>
          </cell>
        </row>
        <row r="200">
          <cell r="N200">
            <v>48060</v>
          </cell>
          <cell r="O200">
            <v>2065597.7076862492</v>
          </cell>
          <cell r="P200">
            <v>-5666.52872522258</v>
          </cell>
          <cell r="Q200">
            <v>-21298.591274777424</v>
          </cell>
          <cell r="R200">
            <v>-26965.120000000003</v>
          </cell>
          <cell r="S200">
            <v>2044299.1164114717</v>
          </cell>
          <cell r="AB200">
            <v>0</v>
          </cell>
          <cell r="AC200">
            <v>0</v>
          </cell>
          <cell r="AD200">
            <v>0</v>
          </cell>
          <cell r="AE200">
            <v>0</v>
          </cell>
          <cell r="AF200">
            <v>0</v>
          </cell>
          <cell r="AV200">
            <v>178</v>
          </cell>
          <cell r="AW200">
            <v>48060</v>
          </cell>
          <cell r="AX200">
            <v>-5666.52872522258</v>
          </cell>
          <cell r="BA200">
            <v>0</v>
          </cell>
          <cell r="BB200">
            <v>0</v>
          </cell>
          <cell r="BH200">
            <v>0</v>
          </cell>
          <cell r="BI200">
            <v>48060</v>
          </cell>
          <cell r="BJ200">
            <v>2044299.1164114717</v>
          </cell>
        </row>
        <row r="201">
          <cell r="N201">
            <v>48091</v>
          </cell>
          <cell r="O201">
            <v>2044299.1164114717</v>
          </cell>
          <cell r="P201">
            <v>-5608.100562363855</v>
          </cell>
          <cell r="Q201">
            <v>-21357.019437636147</v>
          </cell>
          <cell r="R201">
            <v>-26965.120000000003</v>
          </cell>
          <cell r="S201">
            <v>2022942.0969738355</v>
          </cell>
          <cell r="AB201">
            <v>0</v>
          </cell>
          <cell r="AC201">
            <v>0</v>
          </cell>
          <cell r="AD201">
            <v>0</v>
          </cell>
          <cell r="AE201">
            <v>0</v>
          </cell>
          <cell r="AF201">
            <v>0</v>
          </cell>
          <cell r="AV201">
            <v>179</v>
          </cell>
          <cell r="AW201">
            <v>48091</v>
          </cell>
          <cell r="AX201">
            <v>-5608.100562363855</v>
          </cell>
          <cell r="BA201">
            <v>0</v>
          </cell>
          <cell r="BB201">
            <v>0</v>
          </cell>
          <cell r="BH201">
            <v>0</v>
          </cell>
          <cell r="BI201">
            <v>48091</v>
          </cell>
          <cell r="BJ201">
            <v>2022942.0969738355</v>
          </cell>
        </row>
        <row r="202">
          <cell r="N202">
            <v>48121</v>
          </cell>
          <cell r="O202">
            <v>2022942.0969738355</v>
          </cell>
          <cell r="P202">
            <v>-5370.495594431909</v>
          </cell>
          <cell r="Q202">
            <v>-21594.624405568095</v>
          </cell>
          <cell r="R202">
            <v>-26965.120000000003</v>
          </cell>
          <cell r="S202">
            <v>2001347.4725682675</v>
          </cell>
          <cell r="AB202">
            <v>0</v>
          </cell>
          <cell r="AC202">
            <v>0</v>
          </cell>
          <cell r="AD202">
            <v>0</v>
          </cell>
          <cell r="AE202">
            <v>0</v>
          </cell>
          <cell r="AF202">
            <v>0</v>
          </cell>
          <cell r="AV202">
            <v>180</v>
          </cell>
          <cell r="AW202">
            <v>48121</v>
          </cell>
          <cell r="AX202">
            <v>-5370.495594431909</v>
          </cell>
          <cell r="BA202">
            <v>0</v>
          </cell>
          <cell r="BB202">
            <v>0</v>
          </cell>
          <cell r="BH202">
            <v>0</v>
          </cell>
          <cell r="BI202">
            <v>48121</v>
          </cell>
          <cell r="BJ202">
            <v>2001347.4725682675</v>
          </cell>
        </row>
        <row r="203">
          <cell r="N203">
            <v>48152</v>
          </cell>
          <cell r="O203">
            <v>2001347.4725682675</v>
          </cell>
          <cell r="P203">
            <v>-5490.271847349607</v>
          </cell>
          <cell r="Q203">
            <v>-21474.848152650397</v>
          </cell>
          <cell r="R203">
            <v>-26965.120000000003</v>
          </cell>
          <cell r="S203">
            <v>1979872.6244156172</v>
          </cell>
          <cell r="AB203">
            <v>0</v>
          </cell>
          <cell r="AC203">
            <v>0</v>
          </cell>
          <cell r="AD203">
            <v>0</v>
          </cell>
          <cell r="AE203">
            <v>0</v>
          </cell>
          <cell r="AF203">
            <v>0</v>
          </cell>
          <cell r="AV203">
            <v>181</v>
          </cell>
          <cell r="AW203">
            <v>48152</v>
          </cell>
          <cell r="AX203">
            <v>-5490.271847349607</v>
          </cell>
          <cell r="BA203">
            <v>16</v>
          </cell>
          <cell r="BB203">
            <v>-323581.44</v>
          </cell>
          <cell r="BH203">
            <v>0</v>
          </cell>
          <cell r="BI203">
            <v>48152</v>
          </cell>
          <cell r="BJ203">
            <v>1979872.6244156172</v>
          </cell>
        </row>
        <row r="204">
          <cell r="N204">
            <v>48182</v>
          </cell>
          <cell r="O204">
            <v>1979872.6244156172</v>
          </cell>
          <cell r="P204">
            <v>-5256.15499468146</v>
          </cell>
          <cell r="Q204">
            <v>-21708.965005318543</v>
          </cell>
          <cell r="R204">
            <v>-26965.120000000003</v>
          </cell>
          <cell r="S204">
            <v>1958163.6594102986</v>
          </cell>
          <cell r="AB204">
            <v>0</v>
          </cell>
          <cell r="AC204">
            <v>0</v>
          </cell>
          <cell r="AD204">
            <v>0</v>
          </cell>
          <cell r="AE204">
            <v>0</v>
          </cell>
          <cell r="AF204">
            <v>0</v>
          </cell>
          <cell r="AV204">
            <v>182</v>
          </cell>
          <cell r="AW204">
            <v>48182</v>
          </cell>
          <cell r="AX204">
            <v>-5256.15499468146</v>
          </cell>
          <cell r="BA204">
            <v>0</v>
          </cell>
          <cell r="BB204">
            <v>0</v>
          </cell>
          <cell r="BH204">
            <v>0</v>
          </cell>
          <cell r="BI204">
            <v>48182</v>
          </cell>
          <cell r="BJ204">
            <v>1958163.6594102986</v>
          </cell>
        </row>
        <row r="205">
          <cell r="N205">
            <v>48213</v>
          </cell>
          <cell r="O205">
            <v>1958163.6594102986</v>
          </cell>
          <cell r="P205">
            <v>-5371.806225116527</v>
          </cell>
          <cell r="Q205">
            <v>-21593.313774883478</v>
          </cell>
          <cell r="R205">
            <v>-26965.120000000003</v>
          </cell>
          <cell r="S205">
            <v>1936570.345635415</v>
          </cell>
          <cell r="AB205">
            <v>0</v>
          </cell>
          <cell r="AC205">
            <v>0</v>
          </cell>
          <cell r="AD205">
            <v>0</v>
          </cell>
          <cell r="AE205">
            <v>0</v>
          </cell>
          <cell r="AF205">
            <v>0</v>
          </cell>
          <cell r="AV205">
            <v>183</v>
          </cell>
          <cell r="AW205">
            <v>48213</v>
          </cell>
          <cell r="AX205">
            <v>-5371.806225116527</v>
          </cell>
          <cell r="BA205">
            <v>0</v>
          </cell>
          <cell r="BB205">
            <v>0</v>
          </cell>
          <cell r="BH205">
            <v>0</v>
          </cell>
          <cell r="BI205">
            <v>48213</v>
          </cell>
          <cell r="BJ205">
            <v>1936570.345635415</v>
          </cell>
        </row>
        <row r="206">
          <cell r="N206">
            <v>48244</v>
          </cell>
          <cell r="O206">
            <v>1936570.345635415</v>
          </cell>
          <cell r="P206">
            <v>-5298.0543362971075</v>
          </cell>
          <cell r="Q206">
            <v>-21667.065663702895</v>
          </cell>
          <cell r="R206">
            <v>-26965.120000000003</v>
          </cell>
          <cell r="S206">
            <v>1914903.2799717123</v>
          </cell>
          <cell r="AB206">
            <v>0</v>
          </cell>
          <cell r="AC206">
            <v>0</v>
          </cell>
          <cell r="AD206">
            <v>0</v>
          </cell>
          <cell r="AE206">
            <v>0</v>
          </cell>
          <cell r="AF206">
            <v>0</v>
          </cell>
          <cell r="AV206">
            <v>184</v>
          </cell>
          <cell r="AW206">
            <v>48244</v>
          </cell>
          <cell r="AX206">
            <v>-5298.0543362971075</v>
          </cell>
          <cell r="BA206">
            <v>0</v>
          </cell>
          <cell r="BB206">
            <v>0</v>
          </cell>
          <cell r="BH206">
            <v>0</v>
          </cell>
          <cell r="BI206">
            <v>48244</v>
          </cell>
          <cell r="BJ206">
            <v>1914903.2799717123</v>
          </cell>
        </row>
        <row r="207">
          <cell r="N207">
            <v>48273</v>
          </cell>
          <cell r="O207">
            <v>1914903.2799717123</v>
          </cell>
          <cell r="P207">
            <v>-4900.792082922138</v>
          </cell>
          <cell r="Q207">
            <v>-22064.327917077862</v>
          </cell>
          <cell r="R207">
            <v>-26965.120000000003</v>
          </cell>
          <cell r="S207">
            <v>1892838.9520546345</v>
          </cell>
          <cell r="AB207">
            <v>0</v>
          </cell>
          <cell r="AC207">
            <v>0</v>
          </cell>
          <cell r="AD207">
            <v>0</v>
          </cell>
          <cell r="AE207">
            <v>0</v>
          </cell>
          <cell r="AF207">
            <v>0</v>
          </cell>
          <cell r="AV207">
            <v>185</v>
          </cell>
          <cell r="AW207">
            <v>48273</v>
          </cell>
          <cell r="AX207">
            <v>-4900.792082922138</v>
          </cell>
          <cell r="BA207">
            <v>0</v>
          </cell>
          <cell r="BB207">
            <v>0</v>
          </cell>
          <cell r="BH207">
            <v>0</v>
          </cell>
          <cell r="BI207">
            <v>48273</v>
          </cell>
          <cell r="BJ207">
            <v>1892838.9520546345</v>
          </cell>
        </row>
        <row r="208">
          <cell r="N208">
            <v>48304</v>
          </cell>
          <cell r="O208">
            <v>1892838.9520546345</v>
          </cell>
          <cell r="P208">
            <v>-5178.414324295917</v>
          </cell>
          <cell r="Q208">
            <v>-21786.705675704085</v>
          </cell>
          <cell r="R208">
            <v>-26965.120000000003</v>
          </cell>
          <cell r="S208">
            <v>1871052.2463789303</v>
          </cell>
          <cell r="AB208">
            <v>0</v>
          </cell>
          <cell r="AC208">
            <v>0</v>
          </cell>
          <cell r="AD208">
            <v>0</v>
          </cell>
          <cell r="AE208">
            <v>0</v>
          </cell>
          <cell r="AF208">
            <v>0</v>
          </cell>
          <cell r="AV208">
            <v>186</v>
          </cell>
          <cell r="AW208">
            <v>48304</v>
          </cell>
          <cell r="AX208">
            <v>-5178.414324295917</v>
          </cell>
          <cell r="BA208">
            <v>0</v>
          </cell>
          <cell r="BB208">
            <v>0</v>
          </cell>
          <cell r="BH208">
            <v>0</v>
          </cell>
          <cell r="BI208">
            <v>48304</v>
          </cell>
          <cell r="BJ208">
            <v>1871052.2463789303</v>
          </cell>
        </row>
        <row r="209">
          <cell r="N209">
            <v>48334</v>
          </cell>
          <cell r="O209">
            <v>1871052.2463789303</v>
          </cell>
          <cell r="P209">
            <v>-4953.687504757332</v>
          </cell>
          <cell r="Q209">
            <v>-22011.43249524267</v>
          </cell>
          <cell r="R209">
            <v>-26965.120000000003</v>
          </cell>
          <cell r="S209">
            <v>1849040.8138836876</v>
          </cell>
          <cell r="AB209">
            <v>0</v>
          </cell>
          <cell r="AC209">
            <v>0</v>
          </cell>
          <cell r="AD209">
            <v>0</v>
          </cell>
          <cell r="AE209">
            <v>0</v>
          </cell>
          <cell r="AF209">
            <v>0</v>
          </cell>
          <cell r="AV209">
            <v>187</v>
          </cell>
          <cell r="AW209">
            <v>48334</v>
          </cell>
          <cell r="AX209">
            <v>-4953.687504757332</v>
          </cell>
          <cell r="BA209">
            <v>0</v>
          </cell>
          <cell r="BB209">
            <v>0</v>
          </cell>
          <cell r="BH209">
            <v>0</v>
          </cell>
          <cell r="BI209">
            <v>48334</v>
          </cell>
          <cell r="BJ209">
            <v>1849040.8138836876</v>
          </cell>
        </row>
        <row r="210">
          <cell r="N210">
            <v>48365</v>
          </cell>
          <cell r="O210">
            <v>1849040.8138836876</v>
          </cell>
          <cell r="P210">
            <v>-5058.591712955565</v>
          </cell>
          <cell r="Q210">
            <v>-21906.52828704444</v>
          </cell>
          <cell r="R210">
            <v>-26965.120000000003</v>
          </cell>
          <cell r="S210">
            <v>1827134.285596643</v>
          </cell>
          <cell r="AB210">
            <v>0</v>
          </cell>
          <cell r="AC210">
            <v>0</v>
          </cell>
          <cell r="AD210">
            <v>0</v>
          </cell>
          <cell r="AE210">
            <v>0</v>
          </cell>
          <cell r="AF210">
            <v>0</v>
          </cell>
          <cell r="AV210">
            <v>188</v>
          </cell>
          <cell r="AW210">
            <v>48365</v>
          </cell>
          <cell r="AX210">
            <v>-5058.591712955565</v>
          </cell>
          <cell r="BA210">
            <v>0</v>
          </cell>
          <cell r="BB210">
            <v>0</v>
          </cell>
          <cell r="BH210">
            <v>0</v>
          </cell>
          <cell r="BI210">
            <v>48365</v>
          </cell>
          <cell r="BJ210">
            <v>1827134.285596643</v>
          </cell>
        </row>
        <row r="211">
          <cell r="N211">
            <v>48395</v>
          </cell>
          <cell r="O211">
            <v>1827134.285596643</v>
          </cell>
          <cell r="P211">
            <v>-4837.412903669801</v>
          </cell>
          <cell r="Q211">
            <v>-22127.707096330203</v>
          </cell>
          <cell r="R211">
            <v>-26965.120000000003</v>
          </cell>
          <cell r="S211">
            <v>1805006.578500313</v>
          </cell>
          <cell r="AB211">
            <v>16</v>
          </cell>
          <cell r="AC211">
            <v>-62990.3108140638</v>
          </cell>
          <cell r="AD211">
            <v>-260591.12918593627</v>
          </cell>
          <cell r="AE211">
            <v>-323581.44</v>
          </cell>
          <cell r="AF211">
            <v>1805006.578500313</v>
          </cell>
          <cell r="AV211">
            <v>189</v>
          </cell>
          <cell r="AW211">
            <v>48395</v>
          </cell>
          <cell r="AX211">
            <v>-4837.412903669801</v>
          </cell>
          <cell r="BA211">
            <v>0</v>
          </cell>
          <cell r="BB211">
            <v>0</v>
          </cell>
          <cell r="BH211">
            <v>0</v>
          </cell>
          <cell r="BI211">
            <v>48395</v>
          </cell>
          <cell r="BJ211">
            <v>1805006.578500313</v>
          </cell>
        </row>
        <row r="212">
          <cell r="N212">
            <v>48426</v>
          </cell>
          <cell r="O212">
            <v>1805006.578500313</v>
          </cell>
          <cell r="P212">
            <v>-4938.12318866766</v>
          </cell>
          <cell r="Q212">
            <v>-22026.99681133234</v>
          </cell>
          <cell r="R212">
            <v>-26965.120000000003</v>
          </cell>
          <cell r="S212">
            <v>1782979.5816889806</v>
          </cell>
          <cell r="AB212">
            <v>0</v>
          </cell>
          <cell r="AC212">
            <v>0</v>
          </cell>
          <cell r="AD212">
            <v>0</v>
          </cell>
          <cell r="AE212">
            <v>0</v>
          </cell>
          <cell r="AF212">
            <v>0</v>
          </cell>
          <cell r="AV212">
            <v>190</v>
          </cell>
          <cell r="AW212">
            <v>48426</v>
          </cell>
          <cell r="AX212">
            <v>-4938.12318866766</v>
          </cell>
          <cell r="BA212">
            <v>0</v>
          </cell>
          <cell r="BB212">
            <v>0</v>
          </cell>
          <cell r="BH212">
            <v>0</v>
          </cell>
          <cell r="BI212">
            <v>48426</v>
          </cell>
          <cell r="BJ212">
            <v>1782979.5816889806</v>
          </cell>
        </row>
        <row r="213">
          <cell r="N213">
            <v>48457</v>
          </cell>
          <cell r="O213">
            <v>1782979.5816889806</v>
          </cell>
          <cell r="P213">
            <v>-4877.861899303761</v>
          </cell>
          <cell r="Q213">
            <v>-22087.258100696243</v>
          </cell>
          <cell r="R213">
            <v>-26965.120000000003</v>
          </cell>
          <cell r="S213">
            <v>1760892.3235882844</v>
          </cell>
          <cell r="AB213">
            <v>0</v>
          </cell>
          <cell r="AC213">
            <v>0</v>
          </cell>
          <cell r="AD213">
            <v>0</v>
          </cell>
          <cell r="AE213">
            <v>0</v>
          </cell>
          <cell r="AF213">
            <v>0</v>
          </cell>
          <cell r="AV213">
            <v>191</v>
          </cell>
          <cell r="AW213">
            <v>48457</v>
          </cell>
          <cell r="AX213">
            <v>-4877.861899303761</v>
          </cell>
          <cell r="BA213">
            <v>0</v>
          </cell>
          <cell r="BB213">
            <v>0</v>
          </cell>
          <cell r="BH213">
            <v>0</v>
          </cell>
          <cell r="BI213">
            <v>48457</v>
          </cell>
          <cell r="BJ213">
            <v>1760892.3235882844</v>
          </cell>
        </row>
        <row r="214">
          <cell r="N214">
            <v>48487</v>
          </cell>
          <cell r="O214">
            <v>1760892.3235882844</v>
          </cell>
          <cell r="P214">
            <v>-4662.034594418164</v>
          </cell>
          <cell r="Q214">
            <v>-22303.085405581838</v>
          </cell>
          <cell r="R214">
            <v>-26965.120000000003</v>
          </cell>
          <cell r="S214">
            <v>1738589.2381827026</v>
          </cell>
          <cell r="AB214">
            <v>0</v>
          </cell>
          <cell r="AC214">
            <v>0</v>
          </cell>
          <cell r="AD214">
            <v>0</v>
          </cell>
          <cell r="AE214">
            <v>0</v>
          </cell>
          <cell r="AF214">
            <v>0</v>
          </cell>
          <cell r="AV214">
            <v>192</v>
          </cell>
          <cell r="AW214">
            <v>48487</v>
          </cell>
          <cell r="AX214">
            <v>-4662.034594418164</v>
          </cell>
          <cell r="BA214">
            <v>0</v>
          </cell>
          <cell r="BB214">
            <v>0</v>
          </cell>
          <cell r="BH214">
            <v>0</v>
          </cell>
          <cell r="BI214">
            <v>48487</v>
          </cell>
          <cell r="BJ214">
            <v>1738589.2381827026</v>
          </cell>
        </row>
        <row r="215">
          <cell r="N215">
            <v>48518</v>
          </cell>
          <cell r="O215">
            <v>1738589.2381827026</v>
          </cell>
          <cell r="P215">
            <v>-4756.419137137542</v>
          </cell>
          <cell r="Q215">
            <v>-22208.70086286246</v>
          </cell>
          <cell r="R215">
            <v>-26965.120000000003</v>
          </cell>
          <cell r="S215">
            <v>1716380.5373198402</v>
          </cell>
          <cell r="AB215">
            <v>0</v>
          </cell>
          <cell r="AC215">
            <v>0</v>
          </cell>
          <cell r="AD215">
            <v>0</v>
          </cell>
          <cell r="AE215">
            <v>0</v>
          </cell>
          <cell r="AF215">
            <v>0</v>
          </cell>
          <cell r="AV215">
            <v>193</v>
          </cell>
          <cell r="AW215">
            <v>48518</v>
          </cell>
          <cell r="AX215">
            <v>-4756.419137137542</v>
          </cell>
          <cell r="BA215">
            <v>17</v>
          </cell>
          <cell r="BB215">
            <v>-323581.44</v>
          </cell>
          <cell r="BH215">
            <v>0</v>
          </cell>
          <cell r="BI215">
            <v>48518</v>
          </cell>
          <cell r="BJ215">
            <v>1716380.5373198402</v>
          </cell>
        </row>
        <row r="216">
          <cell r="N216">
            <v>48548</v>
          </cell>
          <cell r="O216">
            <v>1716380.5373198402</v>
          </cell>
          <cell r="P216">
            <v>-4544.187816018922</v>
          </cell>
          <cell r="Q216">
            <v>-22420.93218398108</v>
          </cell>
          <cell r="R216">
            <v>-26965.120000000003</v>
          </cell>
          <cell r="S216">
            <v>1693959.605135859</v>
          </cell>
          <cell r="AB216">
            <v>0</v>
          </cell>
          <cell r="AC216">
            <v>0</v>
          </cell>
          <cell r="AD216">
            <v>0</v>
          </cell>
          <cell r="AE216">
            <v>0</v>
          </cell>
          <cell r="AF216">
            <v>0</v>
          </cell>
          <cell r="AV216">
            <v>194</v>
          </cell>
          <cell r="AW216">
            <v>48548</v>
          </cell>
          <cell r="AX216">
            <v>-4544.187816018922</v>
          </cell>
          <cell r="BA216">
            <v>0</v>
          </cell>
          <cell r="BB216">
            <v>0</v>
          </cell>
          <cell r="BH216">
            <v>0</v>
          </cell>
          <cell r="BI216">
            <v>48548</v>
          </cell>
          <cell r="BJ216">
            <v>1693959.605135859</v>
          </cell>
        </row>
        <row r="217">
          <cell r="N217">
            <v>48579</v>
          </cell>
          <cell r="O217">
            <v>1693959.605135859</v>
          </cell>
          <cell r="P217">
            <v>-4634.321728476873</v>
          </cell>
          <cell r="Q217">
            <v>-22330.79827152313</v>
          </cell>
          <cell r="R217">
            <v>-26965.120000000003</v>
          </cell>
          <cell r="S217">
            <v>1671628.806864336</v>
          </cell>
          <cell r="AB217">
            <v>0</v>
          </cell>
          <cell r="AC217">
            <v>0</v>
          </cell>
          <cell r="AD217">
            <v>0</v>
          </cell>
          <cell r="AE217">
            <v>0</v>
          </cell>
          <cell r="AF217">
            <v>0</v>
          </cell>
          <cell r="AV217">
            <v>195</v>
          </cell>
          <cell r="AW217">
            <v>48579</v>
          </cell>
          <cell r="AX217">
            <v>-4634.321728476873</v>
          </cell>
          <cell r="BA217">
            <v>0</v>
          </cell>
          <cell r="BB217">
            <v>0</v>
          </cell>
          <cell r="BH217">
            <v>0</v>
          </cell>
          <cell r="BI217">
            <v>48579</v>
          </cell>
          <cell r="BJ217">
            <v>1671628.806864336</v>
          </cell>
        </row>
        <row r="218">
          <cell r="N218">
            <v>48610</v>
          </cell>
          <cell r="O218">
            <v>1671628.806864336</v>
          </cell>
          <cell r="P218">
            <v>-4585.758696748657</v>
          </cell>
          <cell r="Q218">
            <v>-22379.361303251346</v>
          </cell>
          <cell r="R218">
            <v>-26965.120000000003</v>
          </cell>
          <cell r="S218">
            <v>1649249.4455610847</v>
          </cell>
          <cell r="AB218">
            <v>0</v>
          </cell>
          <cell r="AC218">
            <v>0</v>
          </cell>
          <cell r="AD218">
            <v>0</v>
          </cell>
          <cell r="AE218">
            <v>0</v>
          </cell>
          <cell r="AF218">
            <v>0</v>
          </cell>
          <cell r="AV218">
            <v>196</v>
          </cell>
          <cell r="AW218">
            <v>48610</v>
          </cell>
          <cell r="AX218">
            <v>-4585.758696748657</v>
          </cell>
          <cell r="BA218">
            <v>0</v>
          </cell>
          <cell r="BB218">
            <v>0</v>
          </cell>
          <cell r="BH218">
            <v>0</v>
          </cell>
          <cell r="BI218">
            <v>48610</v>
          </cell>
          <cell r="BJ218">
            <v>1649249.4455610847</v>
          </cell>
        </row>
        <row r="219">
          <cell r="N219">
            <v>48638</v>
          </cell>
          <cell r="O219">
            <v>1649249.4455610847</v>
          </cell>
          <cell r="P219">
            <v>-4086.523831686151</v>
          </cell>
          <cell r="Q219">
            <v>-22878.596168313852</v>
          </cell>
          <cell r="R219">
            <v>-26965.120000000003</v>
          </cell>
          <cell r="S219">
            <v>1626370.8493927708</v>
          </cell>
          <cell r="AB219">
            <v>0</v>
          </cell>
          <cell r="AC219">
            <v>0</v>
          </cell>
          <cell r="AD219">
            <v>0</v>
          </cell>
          <cell r="AE219">
            <v>0</v>
          </cell>
          <cell r="AF219">
            <v>0</v>
          </cell>
          <cell r="AV219">
            <v>197</v>
          </cell>
          <cell r="AW219">
            <v>48638</v>
          </cell>
          <cell r="AX219">
            <v>-4086.523831686151</v>
          </cell>
          <cell r="BA219">
            <v>0</v>
          </cell>
          <cell r="BB219">
            <v>0</v>
          </cell>
          <cell r="BH219">
            <v>0</v>
          </cell>
          <cell r="BI219">
            <v>48638</v>
          </cell>
          <cell r="BJ219">
            <v>1626370.8493927708</v>
          </cell>
        </row>
        <row r="220">
          <cell r="N220">
            <v>48669</v>
          </cell>
          <cell r="O220">
            <v>1626370.8493927708</v>
          </cell>
          <cell r="P220">
            <v>-4461.60309999173</v>
          </cell>
          <cell r="Q220">
            <v>-22503.51690000827</v>
          </cell>
          <cell r="R220">
            <v>-26965.120000000003</v>
          </cell>
          <cell r="S220">
            <v>1603867.3324927625</v>
          </cell>
          <cell r="AB220">
            <v>0</v>
          </cell>
          <cell r="AC220">
            <v>0</v>
          </cell>
          <cell r="AD220">
            <v>0</v>
          </cell>
          <cell r="AE220">
            <v>0</v>
          </cell>
          <cell r="AF220">
            <v>0</v>
          </cell>
          <cell r="AV220">
            <v>198</v>
          </cell>
          <cell r="AW220">
            <v>48669</v>
          </cell>
          <cell r="AX220">
            <v>-4461.60309999173</v>
          </cell>
          <cell r="BA220">
            <v>0</v>
          </cell>
          <cell r="BB220">
            <v>0</v>
          </cell>
          <cell r="BH220">
            <v>0</v>
          </cell>
          <cell r="BI220">
            <v>48669</v>
          </cell>
          <cell r="BJ220">
            <v>1603867.3324927625</v>
          </cell>
        </row>
        <row r="221">
          <cell r="N221">
            <v>48699</v>
          </cell>
          <cell r="O221">
            <v>1603867.3324927625</v>
          </cell>
          <cell r="P221">
            <v>-4257.938205987635</v>
          </cell>
          <cell r="Q221">
            <v>-22707.181794012366</v>
          </cell>
          <cell r="R221">
            <v>-26965.120000000003</v>
          </cell>
          <cell r="S221">
            <v>1581160.15069875</v>
          </cell>
          <cell r="AB221">
            <v>0</v>
          </cell>
          <cell r="AC221">
            <v>0</v>
          </cell>
          <cell r="AD221">
            <v>0</v>
          </cell>
          <cell r="AE221">
            <v>0</v>
          </cell>
          <cell r="AF221">
            <v>0</v>
          </cell>
          <cell r="AV221">
            <v>199</v>
          </cell>
          <cell r="AW221">
            <v>48699</v>
          </cell>
          <cell r="AX221">
            <v>-4257.938205987635</v>
          </cell>
          <cell r="BA221">
            <v>0</v>
          </cell>
          <cell r="BB221">
            <v>0</v>
          </cell>
          <cell r="BH221">
            <v>0</v>
          </cell>
          <cell r="BI221">
            <v>48699</v>
          </cell>
          <cell r="BJ221">
            <v>1581160.15069875</v>
          </cell>
        </row>
        <row r="222">
          <cell r="N222">
            <v>48730</v>
          </cell>
          <cell r="O222">
            <v>1581160.15069875</v>
          </cell>
          <cell r="P222">
            <v>-4337.577147656599</v>
          </cell>
          <cell r="Q222">
            <v>-22627.542852343402</v>
          </cell>
          <cell r="R222">
            <v>-26965.120000000003</v>
          </cell>
          <cell r="S222">
            <v>1558532.6078464068</v>
          </cell>
          <cell r="AB222">
            <v>0</v>
          </cell>
          <cell r="AC222">
            <v>0</v>
          </cell>
          <cell r="AD222">
            <v>0</v>
          </cell>
          <cell r="AE222">
            <v>0</v>
          </cell>
          <cell r="AF222">
            <v>0</v>
          </cell>
          <cell r="AV222">
            <v>200</v>
          </cell>
          <cell r="AW222">
            <v>48730</v>
          </cell>
          <cell r="AX222">
            <v>-4337.577147656599</v>
          </cell>
          <cell r="BA222">
            <v>0</v>
          </cell>
          <cell r="BB222">
            <v>0</v>
          </cell>
          <cell r="BH222">
            <v>0</v>
          </cell>
          <cell r="BI222">
            <v>48730</v>
          </cell>
          <cell r="BJ222">
            <v>1558532.6078464068</v>
          </cell>
        </row>
        <row r="223">
          <cell r="N223">
            <v>48760</v>
          </cell>
          <cell r="O223">
            <v>1558532.6078464068</v>
          </cell>
          <cell r="P223">
            <v>-4137.583827405941</v>
          </cell>
          <cell r="Q223">
            <v>-22827.53617259406</v>
          </cell>
          <cell r="R223">
            <v>-26965.120000000003</v>
          </cell>
          <cell r="S223">
            <v>1535705.0716738128</v>
          </cell>
          <cell r="AB223">
            <v>17</v>
          </cell>
          <cell r="AC223">
            <v>-54279.93317349964</v>
          </cell>
          <cell r="AD223">
            <v>-269301.5068265004</v>
          </cell>
          <cell r="AE223">
            <v>-323581.44</v>
          </cell>
          <cell r="AF223">
            <v>1535705.0716738128</v>
          </cell>
          <cell r="AV223">
            <v>201</v>
          </cell>
          <cell r="AW223">
            <v>48760</v>
          </cell>
          <cell r="AX223">
            <v>-4137.583827405941</v>
          </cell>
          <cell r="BA223">
            <v>0</v>
          </cell>
          <cell r="BB223">
            <v>0</v>
          </cell>
          <cell r="BH223">
            <v>0</v>
          </cell>
          <cell r="BI223">
            <v>48760</v>
          </cell>
          <cell r="BJ223">
            <v>1535705.0716738128</v>
          </cell>
        </row>
        <row r="224">
          <cell r="N224">
            <v>48791</v>
          </cell>
          <cell r="O224">
            <v>1535705.0716738128</v>
          </cell>
          <cell r="P224">
            <v>-4212.880789772573</v>
          </cell>
          <cell r="Q224">
            <v>-22752.23921022743</v>
          </cell>
          <cell r="R224">
            <v>-26965.120000000003</v>
          </cell>
          <cell r="S224">
            <v>1512952.8324635853</v>
          </cell>
          <cell r="AB224">
            <v>0</v>
          </cell>
          <cell r="AC224">
            <v>0</v>
          </cell>
          <cell r="AD224">
            <v>0</v>
          </cell>
          <cell r="AE224">
            <v>0</v>
          </cell>
          <cell r="AF224">
            <v>0</v>
          </cell>
          <cell r="AV224">
            <v>202</v>
          </cell>
          <cell r="AW224">
            <v>48791</v>
          </cell>
          <cell r="AX224">
            <v>-4212.880789772573</v>
          </cell>
          <cell r="BA224">
            <v>0</v>
          </cell>
          <cell r="BB224">
            <v>0</v>
          </cell>
          <cell r="BH224">
            <v>0</v>
          </cell>
          <cell r="BI224">
            <v>48791</v>
          </cell>
          <cell r="BJ224">
            <v>1512952.8324635853</v>
          </cell>
        </row>
        <row r="225">
          <cell r="N225">
            <v>48822</v>
          </cell>
          <cell r="O225">
            <v>1512952.8324635853</v>
          </cell>
          <cell r="P225">
            <v>-4150.464852454214</v>
          </cell>
          <cell r="Q225">
            <v>-22814.65514754579</v>
          </cell>
          <cell r="R225">
            <v>-26965.120000000003</v>
          </cell>
          <cell r="S225">
            <v>1490138.1773160396</v>
          </cell>
          <cell r="AB225">
            <v>0</v>
          </cell>
          <cell r="AC225">
            <v>0</v>
          </cell>
          <cell r="AD225">
            <v>0</v>
          </cell>
          <cell r="AE225">
            <v>0</v>
          </cell>
          <cell r="AF225">
            <v>0</v>
          </cell>
          <cell r="AV225">
            <v>203</v>
          </cell>
          <cell r="AW225">
            <v>48822</v>
          </cell>
          <cell r="AX225">
            <v>-4150.464852454214</v>
          </cell>
          <cell r="BA225">
            <v>0</v>
          </cell>
          <cell r="BB225">
            <v>0</v>
          </cell>
          <cell r="BH225">
            <v>0</v>
          </cell>
          <cell r="BI225">
            <v>48822</v>
          </cell>
          <cell r="BJ225">
            <v>1490138.1773160396</v>
          </cell>
        </row>
        <row r="226">
          <cell r="N226">
            <v>48852</v>
          </cell>
          <cell r="O226">
            <v>1490138.1773160396</v>
          </cell>
          <cell r="P226">
            <v>-3956.0106679979244</v>
          </cell>
          <cell r="Q226">
            <v>-23009.109332002077</v>
          </cell>
          <cell r="R226">
            <v>-26965.120000000003</v>
          </cell>
          <cell r="S226">
            <v>1467129.0679840376</v>
          </cell>
          <cell r="AB226">
            <v>0</v>
          </cell>
          <cell r="AC226">
            <v>0</v>
          </cell>
          <cell r="AD226">
            <v>0</v>
          </cell>
          <cell r="AE226">
            <v>0</v>
          </cell>
          <cell r="AF226">
            <v>0</v>
          </cell>
          <cell r="AV226">
            <v>204</v>
          </cell>
          <cell r="AW226">
            <v>48852</v>
          </cell>
          <cell r="AX226">
            <v>-3956.0106679979244</v>
          </cell>
          <cell r="BA226">
            <v>0</v>
          </cell>
          <cell r="BB226">
            <v>0</v>
          </cell>
          <cell r="BH226">
            <v>0</v>
          </cell>
          <cell r="BI226">
            <v>48852</v>
          </cell>
          <cell r="BJ226">
            <v>1467129.0679840376</v>
          </cell>
        </row>
        <row r="227">
          <cell r="N227">
            <v>48883</v>
          </cell>
          <cell r="O227">
            <v>1467129.0679840376</v>
          </cell>
          <cell r="P227">
            <v>-4024.7570843079916</v>
          </cell>
          <cell r="Q227">
            <v>-22940.36291569201</v>
          </cell>
          <cell r="R227">
            <v>-26965.120000000003</v>
          </cell>
          <cell r="S227">
            <v>1444188.7050683456</v>
          </cell>
          <cell r="AB227">
            <v>0</v>
          </cell>
          <cell r="AC227">
            <v>0</v>
          </cell>
          <cell r="AD227">
            <v>0</v>
          </cell>
          <cell r="AE227">
            <v>0</v>
          </cell>
          <cell r="AF227">
            <v>0</v>
          </cell>
          <cell r="AV227">
            <v>205</v>
          </cell>
          <cell r="AW227">
            <v>48883</v>
          </cell>
          <cell r="AX227">
            <v>-4024.7570843079916</v>
          </cell>
          <cell r="BA227">
            <v>18</v>
          </cell>
          <cell r="BB227">
            <v>-323581.44</v>
          </cell>
          <cell r="BH227">
            <v>0</v>
          </cell>
          <cell r="BI227">
            <v>48883</v>
          </cell>
          <cell r="BJ227">
            <v>1444188.7050683456</v>
          </cell>
        </row>
        <row r="228">
          <cell r="N228">
            <v>48913</v>
          </cell>
          <cell r="O228">
            <v>1444188.7050683456</v>
          </cell>
          <cell r="P228">
            <v>-3834.0242608526764</v>
          </cell>
          <cell r="Q228">
            <v>-23131.095739147328</v>
          </cell>
          <cell r="R228">
            <v>-26965.120000000003</v>
          </cell>
          <cell r="S228">
            <v>1421057.6093291983</v>
          </cell>
          <cell r="AB228">
            <v>0</v>
          </cell>
          <cell r="AC228">
            <v>0</v>
          </cell>
          <cell r="AD228">
            <v>0</v>
          </cell>
          <cell r="AE228">
            <v>0</v>
          </cell>
          <cell r="AF228">
            <v>0</v>
          </cell>
          <cell r="AV228">
            <v>206</v>
          </cell>
          <cell r="AW228">
            <v>48913</v>
          </cell>
          <cell r="AX228">
            <v>-3834.0242608526764</v>
          </cell>
          <cell r="BA228">
            <v>0</v>
          </cell>
          <cell r="BB228">
            <v>0</v>
          </cell>
          <cell r="BH228">
            <v>0</v>
          </cell>
          <cell r="BI228">
            <v>48913</v>
          </cell>
          <cell r="BJ228">
            <v>1421057.6093291983</v>
          </cell>
        </row>
        <row r="229">
          <cell r="N229">
            <v>48944</v>
          </cell>
          <cell r="O229">
            <v>1421057.6093291983</v>
          </cell>
          <cell r="P229">
            <v>-3898.369819784456</v>
          </cell>
          <cell r="Q229">
            <v>-23066.750180215546</v>
          </cell>
          <cell r="R229">
            <v>-26965.120000000003</v>
          </cell>
          <cell r="S229">
            <v>1397990.8591489827</v>
          </cell>
          <cell r="AB229">
            <v>0</v>
          </cell>
          <cell r="AC229">
            <v>0</v>
          </cell>
          <cell r="AD229">
            <v>0</v>
          </cell>
          <cell r="AE229">
            <v>0</v>
          </cell>
          <cell r="AF229">
            <v>0</v>
          </cell>
          <cell r="AV229">
            <v>207</v>
          </cell>
          <cell r="AW229">
            <v>48944</v>
          </cell>
          <cell r="AX229">
            <v>-3898.369819784456</v>
          </cell>
          <cell r="BA229">
            <v>0</v>
          </cell>
          <cell r="BB229">
            <v>0</v>
          </cell>
          <cell r="BH229">
            <v>0</v>
          </cell>
          <cell r="BI229">
            <v>48944</v>
          </cell>
          <cell r="BJ229">
            <v>1397990.8591489827</v>
          </cell>
        </row>
        <row r="230">
          <cell r="N230">
            <v>48975</v>
          </cell>
          <cell r="O230">
            <v>1397990.8591489827</v>
          </cell>
          <cell r="P230">
            <v>-3835.0910883996617</v>
          </cell>
          <cell r="Q230">
            <v>-23130.02891160034</v>
          </cell>
          <cell r="R230">
            <v>-26965.120000000003</v>
          </cell>
          <cell r="S230">
            <v>1374860.8302373823</v>
          </cell>
          <cell r="AB230">
            <v>0</v>
          </cell>
          <cell r="AC230">
            <v>0</v>
          </cell>
          <cell r="AD230">
            <v>0</v>
          </cell>
          <cell r="AE230">
            <v>0</v>
          </cell>
          <cell r="AF230">
            <v>0</v>
          </cell>
          <cell r="AV230">
            <v>208</v>
          </cell>
          <cell r="AW230">
            <v>48975</v>
          </cell>
          <cell r="AX230">
            <v>-3835.0910883996617</v>
          </cell>
          <cell r="BA230">
            <v>0</v>
          </cell>
          <cell r="BB230">
            <v>0</v>
          </cell>
          <cell r="BH230">
            <v>0</v>
          </cell>
          <cell r="BI230">
            <v>48975</v>
          </cell>
          <cell r="BJ230">
            <v>1374860.8302373823</v>
          </cell>
        </row>
        <row r="231">
          <cell r="N231">
            <v>49003</v>
          </cell>
          <cell r="O231">
            <v>1374860.8302373823</v>
          </cell>
          <cell r="P231">
            <v>-3406.6414653881884</v>
          </cell>
          <cell r="Q231">
            <v>-23558.478534611815</v>
          </cell>
          <cell r="R231">
            <v>-26965.120000000003</v>
          </cell>
          <cell r="S231">
            <v>1351302.3517027705</v>
          </cell>
          <cell r="AB231">
            <v>0</v>
          </cell>
          <cell r="AC231">
            <v>0</v>
          </cell>
          <cell r="AD231">
            <v>0</v>
          </cell>
          <cell r="AE231">
            <v>0</v>
          </cell>
          <cell r="AF231">
            <v>0</v>
          </cell>
          <cell r="AV231">
            <v>209</v>
          </cell>
          <cell r="AW231">
            <v>49003</v>
          </cell>
          <cell r="AX231">
            <v>-3406.6414653881884</v>
          </cell>
          <cell r="BA231">
            <v>0</v>
          </cell>
          <cell r="BB231">
            <v>0</v>
          </cell>
          <cell r="BH231">
            <v>0</v>
          </cell>
          <cell r="BI231">
            <v>49003</v>
          </cell>
          <cell r="BJ231">
            <v>1351302.3517027705</v>
          </cell>
        </row>
        <row r="232">
          <cell r="N232">
            <v>49034</v>
          </cell>
          <cell r="O232">
            <v>1351302.3517027705</v>
          </cell>
          <cell r="P232">
            <v>-3707.011081534203</v>
          </cell>
          <cell r="Q232">
            <v>-23258.108918465798</v>
          </cell>
          <cell r="R232">
            <v>-26965.120000000003</v>
          </cell>
          <cell r="S232">
            <v>1328044.2427843045</v>
          </cell>
          <cell r="AB232">
            <v>0</v>
          </cell>
          <cell r="AC232">
            <v>0</v>
          </cell>
          <cell r="AD232">
            <v>0</v>
          </cell>
          <cell r="AE232">
            <v>0</v>
          </cell>
          <cell r="AF232">
            <v>0</v>
          </cell>
          <cell r="AV232">
            <v>210</v>
          </cell>
          <cell r="AW232">
            <v>49034</v>
          </cell>
          <cell r="AX232">
            <v>-3707.011081534203</v>
          </cell>
          <cell r="BA232">
            <v>0</v>
          </cell>
          <cell r="BB232">
            <v>0</v>
          </cell>
          <cell r="BH232">
            <v>0</v>
          </cell>
          <cell r="BI232">
            <v>49034</v>
          </cell>
          <cell r="BJ232">
            <v>1328044.2427843045</v>
          </cell>
        </row>
        <row r="233">
          <cell r="N233">
            <v>49064</v>
          </cell>
          <cell r="O233">
            <v>1328044.2427843045</v>
          </cell>
          <cell r="P233">
            <v>-3525.684578789017</v>
          </cell>
          <cell r="Q233">
            <v>-23439.435421210987</v>
          </cell>
          <cell r="R233">
            <v>-26965.120000000003</v>
          </cell>
          <cell r="S233">
            <v>1304604.8073630936</v>
          </cell>
          <cell r="AB233">
            <v>0</v>
          </cell>
          <cell r="AC233">
            <v>0</v>
          </cell>
          <cell r="AD233">
            <v>0</v>
          </cell>
          <cell r="AE233">
            <v>0</v>
          </cell>
          <cell r="AF233">
            <v>0</v>
          </cell>
          <cell r="AV233">
            <v>211</v>
          </cell>
          <cell r="AW233">
            <v>49064</v>
          </cell>
          <cell r="AX233">
            <v>-3525.684578789017</v>
          </cell>
          <cell r="BA233">
            <v>0</v>
          </cell>
          <cell r="BB233">
            <v>0</v>
          </cell>
          <cell r="BH233">
            <v>0</v>
          </cell>
          <cell r="BI233">
            <v>49064</v>
          </cell>
          <cell r="BJ233">
            <v>1304604.8073630936</v>
          </cell>
        </row>
        <row r="234">
          <cell r="N234">
            <v>49095</v>
          </cell>
          <cell r="O234">
            <v>1304604.8073630936</v>
          </cell>
          <cell r="P234">
            <v>-3578.906283870317</v>
          </cell>
          <cell r="Q234">
            <v>-23386.213716129685</v>
          </cell>
          <cell r="R234">
            <v>-26965.120000000003</v>
          </cell>
          <cell r="S234">
            <v>1281218.5936469638</v>
          </cell>
          <cell r="AB234">
            <v>0</v>
          </cell>
          <cell r="AC234">
            <v>0</v>
          </cell>
          <cell r="AD234">
            <v>0</v>
          </cell>
          <cell r="AE234">
            <v>0</v>
          </cell>
          <cell r="AF234">
            <v>0</v>
          </cell>
          <cell r="AV234">
            <v>212</v>
          </cell>
          <cell r="AW234">
            <v>49095</v>
          </cell>
          <cell r="AX234">
            <v>-3578.906283870317</v>
          </cell>
          <cell r="BA234">
            <v>0</v>
          </cell>
          <cell r="BB234">
            <v>0</v>
          </cell>
          <cell r="BH234">
            <v>0</v>
          </cell>
          <cell r="BI234">
            <v>49095</v>
          </cell>
          <cell r="BJ234">
            <v>1281218.5936469638</v>
          </cell>
        </row>
        <row r="235">
          <cell r="N235">
            <v>49125</v>
          </cell>
          <cell r="O235">
            <v>1281218.5936469638</v>
          </cell>
          <cell r="P235">
            <v>-3401.372102038104</v>
          </cell>
          <cell r="Q235">
            <v>-23563.747897961897</v>
          </cell>
          <cell r="R235">
            <v>-26965.120000000003</v>
          </cell>
          <cell r="S235">
            <v>1257654.845749002</v>
          </cell>
          <cell r="AB235">
            <v>18</v>
          </cell>
          <cell r="AC235">
            <v>-45531.21407518933</v>
          </cell>
          <cell r="AD235">
            <v>-278050.2259248107</v>
          </cell>
          <cell r="AE235">
            <v>-323581.44</v>
          </cell>
          <cell r="AF235">
            <v>1257654.845749002</v>
          </cell>
          <cell r="AV235">
            <v>213</v>
          </cell>
          <cell r="AW235">
            <v>49125</v>
          </cell>
          <cell r="AX235">
            <v>-3401.372102038104</v>
          </cell>
          <cell r="BA235">
            <v>0</v>
          </cell>
          <cell r="BB235">
            <v>0</v>
          </cell>
          <cell r="BH235">
            <v>0</v>
          </cell>
          <cell r="BI235">
            <v>49125</v>
          </cell>
          <cell r="BJ235">
            <v>1257654.845749002</v>
          </cell>
        </row>
        <row r="236">
          <cell r="N236">
            <v>49156</v>
          </cell>
          <cell r="O236">
            <v>1257654.845749002</v>
          </cell>
          <cell r="P236">
            <v>-3450.1090330095226</v>
          </cell>
          <cell r="Q236">
            <v>-23515.01096699048</v>
          </cell>
          <cell r="R236">
            <v>-26965.120000000003</v>
          </cell>
          <cell r="S236">
            <v>1234139.8347820116</v>
          </cell>
          <cell r="AB236">
            <v>0</v>
          </cell>
          <cell r="AC236">
            <v>0</v>
          </cell>
          <cell r="AD236">
            <v>0</v>
          </cell>
          <cell r="AE236">
            <v>0</v>
          </cell>
          <cell r="AF236">
            <v>0</v>
          </cell>
          <cell r="AV236">
            <v>214</v>
          </cell>
          <cell r="AW236">
            <v>49156</v>
          </cell>
          <cell r="AX236">
            <v>-3450.1090330095226</v>
          </cell>
          <cell r="BA236">
            <v>0</v>
          </cell>
          <cell r="BB236">
            <v>0</v>
          </cell>
          <cell r="BH236">
            <v>0</v>
          </cell>
          <cell r="BI236">
            <v>49156</v>
          </cell>
          <cell r="BJ236">
            <v>1234139.8347820116</v>
          </cell>
        </row>
        <row r="237">
          <cell r="N237">
            <v>49187</v>
          </cell>
          <cell r="O237">
            <v>1234139.8347820116</v>
          </cell>
          <cell r="P237">
            <v>-3385.600593334872</v>
          </cell>
          <cell r="Q237">
            <v>-23579.51940666513</v>
          </cell>
          <cell r="R237">
            <v>-26965.120000000003</v>
          </cell>
          <cell r="S237">
            <v>1210560.3153753465</v>
          </cell>
          <cell r="AB237">
            <v>0</v>
          </cell>
          <cell r="AC237">
            <v>0</v>
          </cell>
          <cell r="AD237">
            <v>0</v>
          </cell>
          <cell r="AE237">
            <v>0</v>
          </cell>
          <cell r="AF237">
            <v>0</v>
          </cell>
          <cell r="AV237">
            <v>215</v>
          </cell>
          <cell r="AW237">
            <v>49187</v>
          </cell>
          <cell r="AX237">
            <v>-3385.600593334872</v>
          </cell>
          <cell r="BA237">
            <v>0</v>
          </cell>
          <cell r="BB237">
            <v>0</v>
          </cell>
          <cell r="BH237">
            <v>0</v>
          </cell>
          <cell r="BI237">
            <v>49187</v>
          </cell>
          <cell r="BJ237">
            <v>1210560.3153753465</v>
          </cell>
        </row>
        <row r="238">
          <cell r="N238">
            <v>49217</v>
          </cell>
          <cell r="O238">
            <v>1210560.3153753465</v>
          </cell>
          <cell r="P238">
            <v>-3213.7888920512623</v>
          </cell>
          <cell r="Q238">
            <v>-23751.33110794874</v>
          </cell>
          <cell r="R238">
            <v>-26965.120000000003</v>
          </cell>
          <cell r="S238">
            <v>1186808.9842673978</v>
          </cell>
          <cell r="AB238">
            <v>0</v>
          </cell>
          <cell r="AC238">
            <v>0</v>
          </cell>
          <cell r="AD238">
            <v>0</v>
          </cell>
          <cell r="AE238">
            <v>0</v>
          </cell>
          <cell r="AF238">
            <v>0</v>
          </cell>
          <cell r="AV238">
            <v>216</v>
          </cell>
          <cell r="AW238">
            <v>49217</v>
          </cell>
          <cell r="AX238">
            <v>-3213.7888920512623</v>
          </cell>
          <cell r="BA238">
            <v>0</v>
          </cell>
          <cell r="BB238">
            <v>0</v>
          </cell>
          <cell r="BH238">
            <v>0</v>
          </cell>
          <cell r="BI238">
            <v>49217</v>
          </cell>
          <cell r="BJ238">
            <v>1186808.9842673978</v>
          </cell>
        </row>
        <row r="239">
          <cell r="N239">
            <v>49248</v>
          </cell>
          <cell r="O239">
            <v>1186808.9842673978</v>
          </cell>
          <cell r="P239">
            <v>-3255.7584546491657</v>
          </cell>
          <cell r="Q239">
            <v>-23709.361545350836</v>
          </cell>
          <cell r="R239">
            <v>-26965.120000000003</v>
          </cell>
          <cell r="S239">
            <v>1163099.622722047</v>
          </cell>
          <cell r="AB239">
            <v>0</v>
          </cell>
          <cell r="AC239">
            <v>0</v>
          </cell>
          <cell r="AD239">
            <v>0</v>
          </cell>
          <cell r="AE239">
            <v>0</v>
          </cell>
          <cell r="AF239">
            <v>0</v>
          </cell>
          <cell r="AV239">
            <v>217</v>
          </cell>
          <cell r="AW239">
            <v>49248</v>
          </cell>
          <cell r="AX239">
            <v>-3255.7584546491657</v>
          </cell>
          <cell r="BA239">
            <v>19</v>
          </cell>
          <cell r="BB239">
            <v>-323581.44</v>
          </cell>
          <cell r="BH239">
            <v>0</v>
          </cell>
          <cell r="BI239">
            <v>49248</v>
          </cell>
          <cell r="BJ239">
            <v>1163099.622722047</v>
          </cell>
        </row>
        <row r="240">
          <cell r="N240">
            <v>49278</v>
          </cell>
          <cell r="O240">
            <v>1163099.622722047</v>
          </cell>
          <cell r="P240">
            <v>-3087.7905052538727</v>
          </cell>
          <cell r="Q240">
            <v>-23877.32949474613</v>
          </cell>
          <cell r="R240">
            <v>-26965.120000000003</v>
          </cell>
          <cell r="S240">
            <v>1139222.2932273007</v>
          </cell>
          <cell r="AB240">
            <v>0</v>
          </cell>
          <cell r="AC240">
            <v>0</v>
          </cell>
          <cell r="AD240">
            <v>0</v>
          </cell>
          <cell r="AE240">
            <v>0</v>
          </cell>
          <cell r="AF240">
            <v>0</v>
          </cell>
          <cell r="AV240">
            <v>218</v>
          </cell>
          <cell r="AW240">
            <v>49278</v>
          </cell>
          <cell r="AX240">
            <v>-3087.7905052538727</v>
          </cell>
          <cell r="BA240">
            <v>0</v>
          </cell>
          <cell r="BB240">
            <v>0</v>
          </cell>
          <cell r="BH240">
            <v>0</v>
          </cell>
          <cell r="BI240">
            <v>49278</v>
          </cell>
          <cell r="BJ240">
            <v>1139222.2932273007</v>
          </cell>
        </row>
        <row r="241">
          <cell r="N241">
            <v>49309</v>
          </cell>
          <cell r="O241">
            <v>1139222.2932273007</v>
          </cell>
          <cell r="P241">
            <v>-3125.2144718040995</v>
          </cell>
          <cell r="Q241">
            <v>-23839.905528195904</v>
          </cell>
          <cell r="R241">
            <v>-26965.120000000003</v>
          </cell>
          <cell r="S241">
            <v>1115382.3876991048</v>
          </cell>
          <cell r="AB241">
            <v>0</v>
          </cell>
          <cell r="AC241">
            <v>0</v>
          </cell>
          <cell r="AD241">
            <v>0</v>
          </cell>
          <cell r="AE241">
            <v>0</v>
          </cell>
          <cell r="AF241">
            <v>0</v>
          </cell>
          <cell r="AV241">
            <v>219</v>
          </cell>
          <cell r="AW241">
            <v>49309</v>
          </cell>
          <cell r="AX241">
            <v>-3125.2144718040995</v>
          </cell>
          <cell r="BA241">
            <v>0</v>
          </cell>
          <cell r="BB241">
            <v>0</v>
          </cell>
          <cell r="BH241">
            <v>0</v>
          </cell>
          <cell r="BI241">
            <v>49309</v>
          </cell>
          <cell r="BJ241">
            <v>1115382.3876991048</v>
          </cell>
        </row>
        <row r="242">
          <cell r="N242">
            <v>49340</v>
          </cell>
          <cell r="O242">
            <v>1115382.3876991048</v>
          </cell>
          <cell r="P242">
            <v>-3059.8147528852433</v>
          </cell>
          <cell r="Q242">
            <v>-23905.30524711476</v>
          </cell>
          <cell r="R242">
            <v>-26965.120000000003</v>
          </cell>
          <cell r="S242">
            <v>1091477.08245199</v>
          </cell>
          <cell r="AB242">
            <v>0</v>
          </cell>
          <cell r="AC242">
            <v>0</v>
          </cell>
          <cell r="AD242">
            <v>0</v>
          </cell>
          <cell r="AE242">
            <v>0</v>
          </cell>
          <cell r="AF242">
            <v>0</v>
          </cell>
          <cell r="AV242">
            <v>220</v>
          </cell>
          <cell r="AW242">
            <v>49340</v>
          </cell>
          <cell r="AX242">
            <v>-3059.8147528852433</v>
          </cell>
          <cell r="BA242">
            <v>0</v>
          </cell>
          <cell r="BB242">
            <v>0</v>
          </cell>
          <cell r="BH242">
            <v>0</v>
          </cell>
          <cell r="BI242">
            <v>49340</v>
          </cell>
          <cell r="BJ242">
            <v>1091477.08245199</v>
          </cell>
        </row>
        <row r="243">
          <cell r="N243">
            <v>49368</v>
          </cell>
          <cell r="O243">
            <v>1091477.08245199</v>
          </cell>
          <cell r="P243">
            <v>-2704.4708859440548</v>
          </cell>
          <cell r="Q243">
            <v>-24260.64911405595</v>
          </cell>
          <cell r="R243">
            <v>-26965.120000000003</v>
          </cell>
          <cell r="S243">
            <v>1067216.433337934</v>
          </cell>
          <cell r="AB243">
            <v>0</v>
          </cell>
          <cell r="AC243">
            <v>0</v>
          </cell>
          <cell r="AD243">
            <v>0</v>
          </cell>
          <cell r="AE243">
            <v>0</v>
          </cell>
          <cell r="AF243">
            <v>0</v>
          </cell>
          <cell r="AV243">
            <v>221</v>
          </cell>
          <cell r="AW243">
            <v>49368</v>
          </cell>
          <cell r="AX243">
            <v>-2704.4708859440548</v>
          </cell>
          <cell r="BA243">
            <v>0</v>
          </cell>
          <cell r="BB243">
            <v>0</v>
          </cell>
          <cell r="BH243">
            <v>0</v>
          </cell>
          <cell r="BI243">
            <v>49368</v>
          </cell>
          <cell r="BJ243">
            <v>1067216.433337934</v>
          </cell>
        </row>
        <row r="244">
          <cell r="N244">
            <v>49399</v>
          </cell>
          <cell r="O244">
            <v>1067216.433337934</v>
          </cell>
          <cell r="P244">
            <v>-2927.681684113078</v>
          </cell>
          <cell r="Q244">
            <v>-24037.438315886924</v>
          </cell>
          <cell r="R244">
            <v>-26965.120000000003</v>
          </cell>
          <cell r="S244">
            <v>1043178.9950220472</v>
          </cell>
          <cell r="AB244">
            <v>0</v>
          </cell>
          <cell r="AC244">
            <v>0</v>
          </cell>
          <cell r="AD244">
            <v>0</v>
          </cell>
          <cell r="AE244">
            <v>0</v>
          </cell>
          <cell r="AF244">
            <v>0</v>
          </cell>
          <cell r="AV244">
            <v>222</v>
          </cell>
          <cell r="AW244">
            <v>49399</v>
          </cell>
          <cell r="AX244">
            <v>-2927.681684113078</v>
          </cell>
          <cell r="BA244">
            <v>0</v>
          </cell>
          <cell r="BB244">
            <v>0</v>
          </cell>
          <cell r="BH244">
            <v>0</v>
          </cell>
          <cell r="BI244">
            <v>49399</v>
          </cell>
          <cell r="BJ244">
            <v>1043178.9950220472</v>
          </cell>
        </row>
        <row r="245">
          <cell r="N245">
            <v>49429</v>
          </cell>
          <cell r="O245">
            <v>1043178.9950220472</v>
          </cell>
          <cell r="P245">
            <v>-2769.4258799352433</v>
          </cell>
          <cell r="Q245">
            <v>-24195.69412006476</v>
          </cell>
          <cell r="R245">
            <v>-26965.120000000003</v>
          </cell>
          <cell r="S245">
            <v>1018983.3009019825</v>
          </cell>
          <cell r="AB245">
            <v>0</v>
          </cell>
          <cell r="AC245">
            <v>0</v>
          </cell>
          <cell r="AD245">
            <v>0</v>
          </cell>
          <cell r="AE245">
            <v>0</v>
          </cell>
          <cell r="AF245">
            <v>0</v>
          </cell>
          <cell r="AV245">
            <v>223</v>
          </cell>
          <cell r="AW245">
            <v>49429</v>
          </cell>
          <cell r="AX245">
            <v>-2769.4258799352433</v>
          </cell>
          <cell r="BA245">
            <v>0</v>
          </cell>
          <cell r="BB245">
            <v>0</v>
          </cell>
          <cell r="BH245">
            <v>0</v>
          </cell>
          <cell r="BI245">
            <v>49429</v>
          </cell>
          <cell r="BJ245">
            <v>1018983.3009019825</v>
          </cell>
        </row>
        <row r="246">
          <cell r="N246">
            <v>49460</v>
          </cell>
          <cell r="O246">
            <v>1018983.3009019825</v>
          </cell>
          <cell r="P246">
            <v>-2795.3643265565897</v>
          </cell>
          <cell r="Q246">
            <v>-24169.75567344341</v>
          </cell>
          <cell r="R246">
            <v>-26965.120000000003</v>
          </cell>
          <cell r="S246">
            <v>994813.545228539</v>
          </cell>
          <cell r="AB246">
            <v>0</v>
          </cell>
          <cell r="AC246">
            <v>0</v>
          </cell>
          <cell r="AD246">
            <v>0</v>
          </cell>
          <cell r="AE246">
            <v>0</v>
          </cell>
          <cell r="AF246">
            <v>0</v>
          </cell>
          <cell r="AV246">
            <v>224</v>
          </cell>
          <cell r="AW246">
            <v>49460</v>
          </cell>
          <cell r="AX246">
            <v>-2795.3643265565897</v>
          </cell>
          <cell r="BA246">
            <v>0</v>
          </cell>
          <cell r="BB246">
            <v>0</v>
          </cell>
          <cell r="BH246">
            <v>0</v>
          </cell>
          <cell r="BI246">
            <v>49460</v>
          </cell>
          <cell r="BJ246">
            <v>994813.545228539</v>
          </cell>
        </row>
        <row r="247">
          <cell r="N247">
            <v>49490</v>
          </cell>
          <cell r="O247">
            <v>994813.545228539</v>
          </cell>
          <cell r="P247">
            <v>-2641.025548839601</v>
          </cell>
          <cell r="Q247">
            <v>-24324.094451160403</v>
          </cell>
          <cell r="R247">
            <v>-26965.120000000003</v>
          </cell>
          <cell r="S247">
            <v>970489.4507773786</v>
          </cell>
          <cell r="AB247">
            <v>19</v>
          </cell>
          <cell r="AC247">
            <v>-36416.0450283766</v>
          </cell>
          <cell r="AD247">
            <v>-287165.39497162343</v>
          </cell>
          <cell r="AE247">
            <v>-323581.44</v>
          </cell>
          <cell r="AF247">
            <v>970489.4507773786</v>
          </cell>
          <cell r="AV247">
            <v>225</v>
          </cell>
          <cell r="AW247">
            <v>49490</v>
          </cell>
          <cell r="AX247">
            <v>-2641.025548839601</v>
          </cell>
          <cell r="BA247">
            <v>0</v>
          </cell>
          <cell r="BB247">
            <v>0</v>
          </cell>
          <cell r="BH247">
            <v>0</v>
          </cell>
          <cell r="BI247">
            <v>49490</v>
          </cell>
          <cell r="BJ247">
            <v>970489.4507773786</v>
          </cell>
        </row>
        <row r="248">
          <cell r="N248">
            <v>49521</v>
          </cell>
          <cell r="O248">
            <v>970489.4507773786</v>
          </cell>
          <cell r="P248">
            <v>-2662.3317453791487</v>
          </cell>
          <cell r="Q248">
            <v>-24302.788254620853</v>
          </cell>
          <cell r="R248">
            <v>-26965.120000000003</v>
          </cell>
          <cell r="S248">
            <v>946186.6625227578</v>
          </cell>
          <cell r="AB248">
            <v>0</v>
          </cell>
          <cell r="AC248">
            <v>0</v>
          </cell>
          <cell r="AD248">
            <v>0</v>
          </cell>
          <cell r="AE248">
            <v>0</v>
          </cell>
          <cell r="AF248">
            <v>0</v>
          </cell>
          <cell r="AV248">
            <v>226</v>
          </cell>
          <cell r="AW248">
            <v>49521</v>
          </cell>
          <cell r="AX248">
            <v>-2662.3317453791487</v>
          </cell>
          <cell r="BA248">
            <v>0</v>
          </cell>
          <cell r="BB248">
            <v>0</v>
          </cell>
          <cell r="BH248">
            <v>0</v>
          </cell>
          <cell r="BI248">
            <v>49521</v>
          </cell>
          <cell r="BJ248">
            <v>946186.6625227578</v>
          </cell>
        </row>
        <row r="249">
          <cell r="N249">
            <v>49552</v>
          </cell>
          <cell r="O249">
            <v>946186.6625227578</v>
          </cell>
          <cell r="P249">
            <v>-2595.6622059836645</v>
          </cell>
          <cell r="Q249">
            <v>-24369.457794016336</v>
          </cell>
          <cell r="R249">
            <v>-26965.120000000003</v>
          </cell>
          <cell r="S249">
            <v>921817.2047287414</v>
          </cell>
          <cell r="AB249">
            <v>0</v>
          </cell>
          <cell r="AC249">
            <v>0</v>
          </cell>
          <cell r="AD249">
            <v>0</v>
          </cell>
          <cell r="AE249">
            <v>0</v>
          </cell>
          <cell r="AF249">
            <v>0</v>
          </cell>
          <cell r="AV249">
            <v>227</v>
          </cell>
          <cell r="AW249">
            <v>49552</v>
          </cell>
          <cell r="AX249">
            <v>-2595.6622059836645</v>
          </cell>
          <cell r="BA249">
            <v>0</v>
          </cell>
          <cell r="BB249">
            <v>0</v>
          </cell>
          <cell r="BH249">
            <v>0</v>
          </cell>
          <cell r="BI249">
            <v>49552</v>
          </cell>
          <cell r="BJ249">
            <v>921817.2047287414</v>
          </cell>
        </row>
        <row r="250">
          <cell r="N250">
            <v>49582</v>
          </cell>
          <cell r="O250">
            <v>921817.2047287414</v>
          </cell>
          <cell r="P250">
            <v>-2447.2352640606864</v>
          </cell>
          <cell r="Q250">
            <v>-24517.884735939315</v>
          </cell>
          <cell r="R250">
            <v>-26965.120000000003</v>
          </cell>
          <cell r="S250">
            <v>897299.3199928021</v>
          </cell>
          <cell r="AB250">
            <v>0</v>
          </cell>
          <cell r="AC250">
            <v>0</v>
          </cell>
          <cell r="AD250">
            <v>0</v>
          </cell>
          <cell r="AE250">
            <v>0</v>
          </cell>
          <cell r="AF250">
            <v>0</v>
          </cell>
          <cell r="AV250">
            <v>228</v>
          </cell>
          <cell r="AW250">
            <v>49582</v>
          </cell>
          <cell r="AX250">
            <v>-2447.2352640606864</v>
          </cell>
          <cell r="BA250">
            <v>0</v>
          </cell>
          <cell r="BB250">
            <v>0</v>
          </cell>
          <cell r="BH250">
            <v>0</v>
          </cell>
          <cell r="BI250">
            <v>49582</v>
          </cell>
          <cell r="BJ250">
            <v>897299.3199928021</v>
          </cell>
        </row>
        <row r="251">
          <cell r="N251">
            <v>49613</v>
          </cell>
          <cell r="O251">
            <v>897299.3199928021</v>
          </cell>
          <cell r="P251">
            <v>-2461.5501619418983</v>
          </cell>
          <cell r="Q251">
            <v>-24503.569838058105</v>
          </cell>
          <cell r="R251">
            <v>-26965.120000000003</v>
          </cell>
          <cell r="S251">
            <v>872795.750154744</v>
          </cell>
          <cell r="AB251">
            <v>0</v>
          </cell>
          <cell r="AC251">
            <v>0</v>
          </cell>
          <cell r="AD251">
            <v>0</v>
          </cell>
          <cell r="AE251">
            <v>0</v>
          </cell>
          <cell r="AF251">
            <v>0</v>
          </cell>
          <cell r="AV251">
            <v>229</v>
          </cell>
          <cell r="AW251">
            <v>49613</v>
          </cell>
          <cell r="AX251">
            <v>-2461.5501619418983</v>
          </cell>
          <cell r="BA251">
            <v>20</v>
          </cell>
          <cell r="BB251">
            <v>-323581.44</v>
          </cell>
          <cell r="BH251">
            <v>0</v>
          </cell>
          <cell r="BI251">
            <v>49613</v>
          </cell>
          <cell r="BJ251">
            <v>872795.750154744</v>
          </cell>
        </row>
        <row r="252">
          <cell r="N252">
            <v>49643</v>
          </cell>
          <cell r="O252">
            <v>872795.750154744</v>
          </cell>
          <cell r="P252">
            <v>-2317.093375068348</v>
          </cell>
          <cell r="Q252">
            <v>-24648.026624931656</v>
          </cell>
          <cell r="R252">
            <v>-26965.120000000003</v>
          </cell>
          <cell r="S252">
            <v>848147.7235298124</v>
          </cell>
          <cell r="AB252">
            <v>0</v>
          </cell>
          <cell r="AC252">
            <v>0</v>
          </cell>
          <cell r="AD252">
            <v>0</v>
          </cell>
          <cell r="AE252">
            <v>0</v>
          </cell>
          <cell r="AF252">
            <v>0</v>
          </cell>
          <cell r="AV252">
            <v>230</v>
          </cell>
          <cell r="AW252">
            <v>49643</v>
          </cell>
          <cell r="AX252">
            <v>-2317.093375068348</v>
          </cell>
          <cell r="BA252">
            <v>0</v>
          </cell>
          <cell r="BB252">
            <v>0</v>
          </cell>
          <cell r="BH252">
            <v>0</v>
          </cell>
          <cell r="BI252">
            <v>49643</v>
          </cell>
          <cell r="BJ252">
            <v>848147.7235298124</v>
          </cell>
        </row>
        <row r="253">
          <cell r="N253">
            <v>49674</v>
          </cell>
          <cell r="O253">
            <v>848147.7235298124</v>
          </cell>
          <cell r="P253">
            <v>-2326.7131933435653</v>
          </cell>
          <cell r="Q253">
            <v>-24638.406806656436</v>
          </cell>
          <cell r="R253">
            <v>-26965.120000000003</v>
          </cell>
          <cell r="S253">
            <v>823509.316723156</v>
          </cell>
          <cell r="AB253">
            <v>0</v>
          </cell>
          <cell r="AC253">
            <v>0</v>
          </cell>
          <cell r="AD253">
            <v>0</v>
          </cell>
          <cell r="AE253">
            <v>0</v>
          </cell>
          <cell r="AF253">
            <v>0</v>
          </cell>
          <cell r="AV253">
            <v>231</v>
          </cell>
          <cell r="AW253">
            <v>49674</v>
          </cell>
          <cell r="AX253">
            <v>-2326.7131933435653</v>
          </cell>
          <cell r="BA253">
            <v>0</v>
          </cell>
          <cell r="BB253">
            <v>0</v>
          </cell>
          <cell r="BH253">
            <v>0</v>
          </cell>
          <cell r="BI253">
            <v>49674</v>
          </cell>
          <cell r="BJ253">
            <v>823509.316723156</v>
          </cell>
        </row>
        <row r="254">
          <cell r="N254">
            <v>49705</v>
          </cell>
          <cell r="O254">
            <v>823509.316723156</v>
          </cell>
          <cell r="P254">
            <v>-2252.9504886199347</v>
          </cell>
          <cell r="Q254">
            <v>-24712.169511380067</v>
          </cell>
          <cell r="R254">
            <v>-26965.120000000003</v>
          </cell>
          <cell r="S254">
            <v>798797.147211776</v>
          </cell>
          <cell r="AB254">
            <v>0</v>
          </cell>
          <cell r="AC254">
            <v>0</v>
          </cell>
          <cell r="AD254">
            <v>0</v>
          </cell>
          <cell r="AE254">
            <v>0</v>
          </cell>
          <cell r="AF254">
            <v>0</v>
          </cell>
          <cell r="AV254">
            <v>232</v>
          </cell>
          <cell r="AW254">
            <v>49705</v>
          </cell>
          <cell r="AX254">
            <v>-2252.9504886199347</v>
          </cell>
          <cell r="BA254">
            <v>0</v>
          </cell>
          <cell r="BB254">
            <v>0</v>
          </cell>
          <cell r="BH254">
            <v>0</v>
          </cell>
          <cell r="BI254">
            <v>49705</v>
          </cell>
          <cell r="BJ254">
            <v>798797.147211776</v>
          </cell>
        </row>
        <row r="255">
          <cell r="N255">
            <v>49734</v>
          </cell>
          <cell r="O255">
            <v>798797.147211776</v>
          </cell>
          <cell r="P255">
            <v>-2044.3532453368048</v>
          </cell>
          <cell r="Q255">
            <v>-24920.766754663196</v>
          </cell>
          <cell r="R255">
            <v>-26965.120000000003</v>
          </cell>
          <cell r="S255">
            <v>773876.3804571128</v>
          </cell>
          <cell r="AB255">
            <v>0</v>
          </cell>
          <cell r="AC255">
            <v>0</v>
          </cell>
          <cell r="AD255">
            <v>0</v>
          </cell>
          <cell r="AE255">
            <v>0</v>
          </cell>
          <cell r="AF255">
            <v>0</v>
          </cell>
          <cell r="AV255">
            <v>233</v>
          </cell>
          <cell r="AW255">
            <v>49734</v>
          </cell>
          <cell r="AX255">
            <v>-2044.3532453368048</v>
          </cell>
          <cell r="BA255">
            <v>0</v>
          </cell>
          <cell r="BB255">
            <v>0</v>
          </cell>
          <cell r="BH255">
            <v>0</v>
          </cell>
          <cell r="BI255">
            <v>49734</v>
          </cell>
          <cell r="BJ255">
            <v>773876.3804571128</v>
          </cell>
        </row>
        <row r="256">
          <cell r="N256">
            <v>49765</v>
          </cell>
          <cell r="O256">
            <v>773876.3804571128</v>
          </cell>
          <cell r="P256">
            <v>-2117.165081288817</v>
          </cell>
          <cell r="Q256">
            <v>-24847.954918711184</v>
          </cell>
          <cell r="R256">
            <v>-26965.120000000003</v>
          </cell>
          <cell r="S256">
            <v>749028.4255384016</v>
          </cell>
          <cell r="AB256">
            <v>0</v>
          </cell>
          <cell r="AC256">
            <v>0</v>
          </cell>
          <cell r="AD256">
            <v>0</v>
          </cell>
          <cell r="AE256">
            <v>0</v>
          </cell>
          <cell r="AF256">
            <v>0</v>
          </cell>
          <cell r="AV256">
            <v>234</v>
          </cell>
          <cell r="AW256">
            <v>49765</v>
          </cell>
          <cell r="AX256">
            <v>-2117.165081288817</v>
          </cell>
          <cell r="BA256">
            <v>0</v>
          </cell>
          <cell r="BB256">
            <v>0</v>
          </cell>
          <cell r="BH256">
            <v>0</v>
          </cell>
          <cell r="BI256">
            <v>49765</v>
          </cell>
          <cell r="BJ256">
            <v>749028.4255384016</v>
          </cell>
        </row>
        <row r="257">
          <cell r="N257">
            <v>49795</v>
          </cell>
          <cell r="O257">
            <v>749028.4255384016</v>
          </cell>
          <cell r="P257">
            <v>-1983.083454499211</v>
          </cell>
          <cell r="Q257">
            <v>-24982.036545500792</v>
          </cell>
          <cell r="R257">
            <v>-26965.120000000003</v>
          </cell>
          <cell r="S257">
            <v>724046.3889929008</v>
          </cell>
          <cell r="AB257">
            <v>0</v>
          </cell>
          <cell r="AC257">
            <v>0</v>
          </cell>
          <cell r="AD257">
            <v>0</v>
          </cell>
          <cell r="AE257">
            <v>0</v>
          </cell>
          <cell r="AF257">
            <v>0</v>
          </cell>
          <cell r="AV257">
            <v>235</v>
          </cell>
          <cell r="AW257">
            <v>49795</v>
          </cell>
          <cell r="AX257">
            <v>-1983.083454499211</v>
          </cell>
          <cell r="BA257">
            <v>0</v>
          </cell>
          <cell r="BB257">
            <v>0</v>
          </cell>
          <cell r="BH257">
            <v>0</v>
          </cell>
          <cell r="BI257">
            <v>49795</v>
          </cell>
          <cell r="BJ257">
            <v>724046.3889929008</v>
          </cell>
        </row>
        <row r="258">
          <cell r="N258">
            <v>49826</v>
          </cell>
          <cell r="O258">
            <v>724046.3889929008</v>
          </cell>
          <cell r="P258">
            <v>-1980.8405718540755</v>
          </cell>
          <cell r="Q258">
            <v>-24984.27942814593</v>
          </cell>
          <cell r="R258">
            <v>-26965.120000000003</v>
          </cell>
          <cell r="S258">
            <v>699062.1095647549</v>
          </cell>
          <cell r="AB258">
            <v>0</v>
          </cell>
          <cell r="AC258">
            <v>0</v>
          </cell>
          <cell r="AD258">
            <v>0</v>
          </cell>
          <cell r="AE258">
            <v>0</v>
          </cell>
          <cell r="AF258">
            <v>0</v>
          </cell>
          <cell r="AV258">
            <v>236</v>
          </cell>
          <cell r="AW258">
            <v>49826</v>
          </cell>
          <cell r="AX258">
            <v>-1980.8405718540755</v>
          </cell>
          <cell r="BA258">
            <v>0</v>
          </cell>
          <cell r="BB258">
            <v>0</v>
          </cell>
          <cell r="BH258">
            <v>0</v>
          </cell>
          <cell r="BI258">
            <v>49826</v>
          </cell>
          <cell r="BJ258">
            <v>699062.1095647549</v>
          </cell>
        </row>
        <row r="259">
          <cell r="N259">
            <v>49856</v>
          </cell>
          <cell r="O259">
            <v>699062.1095647549</v>
          </cell>
          <cell r="P259">
            <v>-1850.7955851591462</v>
          </cell>
          <cell r="Q259">
            <v>-25114.324414840856</v>
          </cell>
          <cell r="R259">
            <v>-26965.120000000003</v>
          </cell>
          <cell r="S259">
            <v>673947.785149914</v>
          </cell>
          <cell r="AB259">
            <v>20</v>
          </cell>
          <cell r="AC259">
            <v>-27039.7743725353</v>
          </cell>
          <cell r="AD259">
            <v>-296541.6656274647</v>
          </cell>
          <cell r="AE259">
            <v>-323581.44</v>
          </cell>
          <cell r="AF259">
            <v>673947.785149914</v>
          </cell>
          <cell r="AV259">
            <v>237</v>
          </cell>
          <cell r="AW259">
            <v>49856</v>
          </cell>
          <cell r="AX259">
            <v>-1850.7955851591462</v>
          </cell>
          <cell r="BA259">
            <v>0</v>
          </cell>
          <cell r="BB259">
            <v>0</v>
          </cell>
          <cell r="BH259">
            <v>0</v>
          </cell>
          <cell r="BI259">
            <v>49856</v>
          </cell>
          <cell r="BJ259">
            <v>673947.785149914</v>
          </cell>
        </row>
        <row r="260">
          <cell r="N260">
            <v>49887</v>
          </cell>
          <cell r="O260">
            <v>673947.785149914</v>
          </cell>
          <cell r="P260">
            <v>-1843.7811947284397</v>
          </cell>
          <cell r="Q260">
            <v>-25121.338805271564</v>
          </cell>
          <cell r="R260">
            <v>-26965.120000000003</v>
          </cell>
          <cell r="S260">
            <v>648826.4463446424</v>
          </cell>
          <cell r="AB260">
            <v>0</v>
          </cell>
          <cell r="AC260">
            <v>0</v>
          </cell>
          <cell r="AD260">
            <v>0</v>
          </cell>
          <cell r="AE260">
            <v>0</v>
          </cell>
          <cell r="AF260">
            <v>0</v>
          </cell>
          <cell r="AV260">
            <v>238</v>
          </cell>
          <cell r="AW260">
            <v>49887</v>
          </cell>
          <cell r="AX260">
            <v>-1843.7811947284397</v>
          </cell>
          <cell r="BA260">
            <v>0</v>
          </cell>
          <cell r="BB260">
            <v>0</v>
          </cell>
          <cell r="BH260">
            <v>0</v>
          </cell>
          <cell r="BI260">
            <v>49887</v>
          </cell>
          <cell r="BJ260">
            <v>648826.4463446424</v>
          </cell>
        </row>
        <row r="261">
          <cell r="N261">
            <v>49918</v>
          </cell>
          <cell r="O261">
            <v>648826.4463446424</v>
          </cell>
          <cell r="P261">
            <v>-1775.0544282100834</v>
          </cell>
          <cell r="Q261">
            <v>-25190.06557178992</v>
          </cell>
          <cell r="R261">
            <v>-26965.120000000003</v>
          </cell>
          <cell r="S261">
            <v>623636.3807728526</v>
          </cell>
          <cell r="AB261">
            <v>0</v>
          </cell>
          <cell r="AC261">
            <v>0</v>
          </cell>
          <cell r="AD261">
            <v>0</v>
          </cell>
          <cell r="AE261">
            <v>0</v>
          </cell>
          <cell r="AF261">
            <v>0</v>
          </cell>
          <cell r="AV261">
            <v>239</v>
          </cell>
          <cell r="AW261">
            <v>49918</v>
          </cell>
          <cell r="AX261">
            <v>-1775.0544282100834</v>
          </cell>
          <cell r="BA261">
            <v>0</v>
          </cell>
          <cell r="BB261">
            <v>0</v>
          </cell>
          <cell r="BH261">
            <v>0</v>
          </cell>
          <cell r="BI261">
            <v>49918</v>
          </cell>
          <cell r="BJ261">
            <v>623636.3807728526</v>
          </cell>
        </row>
        <row r="262">
          <cell r="N262">
            <v>49948</v>
          </cell>
          <cell r="O262">
            <v>623636.3807728526</v>
          </cell>
          <cell r="P262">
            <v>-1651.1028769641919</v>
          </cell>
          <cell r="Q262">
            <v>-25314.01712303581</v>
          </cell>
          <cell r="R262">
            <v>-26965.120000000003</v>
          </cell>
          <cell r="S262">
            <v>598322.3636498167</v>
          </cell>
          <cell r="AB262">
            <v>0</v>
          </cell>
          <cell r="AC262">
            <v>0</v>
          </cell>
          <cell r="AD262">
            <v>0</v>
          </cell>
          <cell r="AE262">
            <v>0</v>
          </cell>
          <cell r="AF262">
            <v>0</v>
          </cell>
          <cell r="AV262">
            <v>240</v>
          </cell>
          <cell r="AW262">
            <v>49948</v>
          </cell>
          <cell r="AX262">
            <v>-1651.1028769641919</v>
          </cell>
          <cell r="BA262">
            <v>0</v>
          </cell>
          <cell r="BB262">
            <v>0</v>
          </cell>
          <cell r="BH262">
            <v>0</v>
          </cell>
          <cell r="BI262">
            <v>49948</v>
          </cell>
          <cell r="BJ262">
            <v>598322.3636498167</v>
          </cell>
        </row>
        <row r="263">
          <cell r="N263">
            <v>49979</v>
          </cell>
          <cell r="O263">
            <v>598322.3636498167</v>
          </cell>
          <cell r="P263">
            <v>-1636.8857451436106</v>
          </cell>
          <cell r="Q263">
            <v>-25328.23425485639</v>
          </cell>
          <cell r="R263">
            <v>-26965.120000000003</v>
          </cell>
          <cell r="S263">
            <v>572994.1293949604</v>
          </cell>
          <cell r="AB263">
            <v>0</v>
          </cell>
          <cell r="AC263">
            <v>0</v>
          </cell>
          <cell r="AD263">
            <v>0</v>
          </cell>
          <cell r="AE263">
            <v>0</v>
          </cell>
          <cell r="AF263">
            <v>0</v>
          </cell>
          <cell r="AV263">
            <v>241</v>
          </cell>
          <cell r="AW263">
            <v>49979</v>
          </cell>
          <cell r="AX263">
            <v>-1636.8857451436106</v>
          </cell>
          <cell r="BA263">
            <v>21</v>
          </cell>
          <cell r="BB263">
            <v>-323581.44</v>
          </cell>
          <cell r="BH263">
            <v>0</v>
          </cell>
          <cell r="BI263">
            <v>49979</v>
          </cell>
          <cell r="BJ263">
            <v>572994.1293949604</v>
          </cell>
        </row>
        <row r="264">
          <cell r="N264">
            <v>50009</v>
          </cell>
          <cell r="O264">
            <v>572994.1293949604</v>
          </cell>
          <cell r="P264">
            <v>-1517.0254409391166</v>
          </cell>
          <cell r="Q264">
            <v>-25448.094559060886</v>
          </cell>
          <cell r="R264">
            <v>-26965.120000000003</v>
          </cell>
          <cell r="S264">
            <v>547546.0348358995</v>
          </cell>
          <cell r="AB264">
            <v>0</v>
          </cell>
          <cell r="AC264">
            <v>0</v>
          </cell>
          <cell r="AD264">
            <v>0</v>
          </cell>
          <cell r="AE264">
            <v>0</v>
          </cell>
          <cell r="AF264">
            <v>0</v>
          </cell>
          <cell r="AV264">
            <v>242</v>
          </cell>
          <cell r="AW264">
            <v>50009</v>
          </cell>
          <cell r="AX264">
            <v>-1517.0254409391166</v>
          </cell>
          <cell r="BA264">
            <v>0</v>
          </cell>
          <cell r="BB264">
            <v>0</v>
          </cell>
          <cell r="BH264">
            <v>0</v>
          </cell>
          <cell r="BI264">
            <v>50009</v>
          </cell>
          <cell r="BJ264">
            <v>547546.0348358995</v>
          </cell>
        </row>
        <row r="265">
          <cell r="N265">
            <v>50040</v>
          </cell>
          <cell r="O265">
            <v>547546.0348358995</v>
          </cell>
          <cell r="P265">
            <v>-1497.9722532272847</v>
          </cell>
          <cell r="Q265">
            <v>-25467.147746772716</v>
          </cell>
          <cell r="R265">
            <v>-26965.120000000003</v>
          </cell>
          <cell r="S265">
            <v>522078.88708912674</v>
          </cell>
          <cell r="AB265">
            <v>0</v>
          </cell>
          <cell r="AC265">
            <v>0</v>
          </cell>
          <cell r="AD265">
            <v>0</v>
          </cell>
          <cell r="AE265">
            <v>0</v>
          </cell>
          <cell r="AF265">
            <v>0</v>
          </cell>
          <cell r="AV265">
            <v>243</v>
          </cell>
          <cell r="AW265">
            <v>50040</v>
          </cell>
          <cell r="AX265">
            <v>-1497.9722532272847</v>
          </cell>
          <cell r="BA265">
            <v>0</v>
          </cell>
          <cell r="BB265">
            <v>0</v>
          </cell>
          <cell r="BH265">
            <v>0</v>
          </cell>
          <cell r="BI265">
            <v>50040</v>
          </cell>
          <cell r="BJ265">
            <v>522078.88708912674</v>
          </cell>
        </row>
        <row r="266">
          <cell r="N266">
            <v>50071</v>
          </cell>
          <cell r="O266">
            <v>522078.88708912674</v>
          </cell>
          <cell r="P266">
            <v>-1432.2125743625827</v>
          </cell>
          <cell r="Q266">
            <v>-25532.90742563742</v>
          </cell>
          <cell r="R266">
            <v>-26965.120000000003</v>
          </cell>
          <cell r="S266">
            <v>496545.9796634893</v>
          </cell>
          <cell r="AB266">
            <v>0</v>
          </cell>
          <cell r="AC266">
            <v>0</v>
          </cell>
          <cell r="AD266">
            <v>0</v>
          </cell>
          <cell r="AE266">
            <v>0</v>
          </cell>
          <cell r="AF266">
            <v>0</v>
          </cell>
          <cell r="AV266">
            <v>244</v>
          </cell>
          <cell r="AW266">
            <v>50071</v>
          </cell>
          <cell r="AX266">
            <v>-1432.2125743625827</v>
          </cell>
          <cell r="BA266">
            <v>0</v>
          </cell>
          <cell r="BB266">
            <v>0</v>
          </cell>
          <cell r="BH266">
            <v>0</v>
          </cell>
          <cell r="BI266">
            <v>50071</v>
          </cell>
          <cell r="BJ266">
            <v>496545.9796634893</v>
          </cell>
        </row>
        <row r="267">
          <cell r="N267">
            <v>50099</v>
          </cell>
          <cell r="O267">
            <v>496545.9796634893</v>
          </cell>
          <cell r="P267">
            <v>-1230.345709610027</v>
          </cell>
          <cell r="Q267">
            <v>-25734.774290389974</v>
          </cell>
          <cell r="R267">
            <v>-26965.120000000003</v>
          </cell>
          <cell r="S267">
            <v>470811.20537309936</v>
          </cell>
          <cell r="AB267">
            <v>0</v>
          </cell>
          <cell r="AC267">
            <v>0</v>
          </cell>
          <cell r="AD267">
            <v>0</v>
          </cell>
          <cell r="AE267">
            <v>0</v>
          </cell>
          <cell r="AF267">
            <v>0</v>
          </cell>
          <cell r="AV267">
            <v>245</v>
          </cell>
          <cell r="AW267">
            <v>50099</v>
          </cell>
          <cell r="AX267">
            <v>-1230.345709610027</v>
          </cell>
          <cell r="BA267">
            <v>0</v>
          </cell>
          <cell r="BB267">
            <v>0</v>
          </cell>
          <cell r="BH267">
            <v>0</v>
          </cell>
          <cell r="BI267">
            <v>50099</v>
          </cell>
          <cell r="BJ267">
            <v>470811.20537309936</v>
          </cell>
        </row>
        <row r="268">
          <cell r="N268">
            <v>50130</v>
          </cell>
          <cell r="O268">
            <v>470811.20537309936</v>
          </cell>
          <cell r="P268">
            <v>-1291.5705751783137</v>
          </cell>
          <cell r="Q268">
            <v>-25673.54942482169</v>
          </cell>
          <cell r="R268">
            <v>-26965.120000000003</v>
          </cell>
          <cell r="S268">
            <v>445137.6559482777</v>
          </cell>
          <cell r="AB268">
            <v>0</v>
          </cell>
          <cell r="AC268">
            <v>0</v>
          </cell>
          <cell r="AD268">
            <v>0</v>
          </cell>
          <cell r="AE268">
            <v>0</v>
          </cell>
          <cell r="AF268">
            <v>0</v>
          </cell>
          <cell r="AV268">
            <v>246</v>
          </cell>
          <cell r="AW268">
            <v>50130</v>
          </cell>
          <cell r="AX268">
            <v>-1291.5705751783137</v>
          </cell>
          <cell r="BA268">
            <v>0</v>
          </cell>
          <cell r="BB268">
            <v>0</v>
          </cell>
          <cell r="BH268">
            <v>0</v>
          </cell>
          <cell r="BI268">
            <v>50130</v>
          </cell>
          <cell r="BJ268">
            <v>445137.6559482777</v>
          </cell>
        </row>
        <row r="269">
          <cell r="N269">
            <v>50160</v>
          </cell>
          <cell r="O269">
            <v>445137.6559482777</v>
          </cell>
          <cell r="P269">
            <v>-1181.749009901044</v>
          </cell>
          <cell r="Q269">
            <v>-25783.37099009896</v>
          </cell>
          <cell r="R269">
            <v>-26965.120000000003</v>
          </cell>
          <cell r="S269">
            <v>419354.2849581787</v>
          </cell>
          <cell r="AB269">
            <v>0</v>
          </cell>
          <cell r="AC269">
            <v>0</v>
          </cell>
          <cell r="AD269">
            <v>0</v>
          </cell>
          <cell r="AE269">
            <v>0</v>
          </cell>
          <cell r="AF269">
            <v>0</v>
          </cell>
          <cell r="AV269">
            <v>247</v>
          </cell>
          <cell r="AW269">
            <v>50160</v>
          </cell>
          <cell r="AX269">
            <v>-1181.749009901044</v>
          </cell>
          <cell r="BA269">
            <v>0</v>
          </cell>
          <cell r="BB269">
            <v>0</v>
          </cell>
          <cell r="BH269">
            <v>0</v>
          </cell>
          <cell r="BI269">
            <v>50160</v>
          </cell>
          <cell r="BJ269">
            <v>419354.2849581787</v>
          </cell>
        </row>
        <row r="270">
          <cell r="N270">
            <v>50191</v>
          </cell>
          <cell r="O270">
            <v>419354.2849581787</v>
          </cell>
          <cell r="P270">
            <v>-1150.4094398044504</v>
          </cell>
          <cell r="Q270">
            <v>-25814.71056019555</v>
          </cell>
          <cell r="R270">
            <v>-26965.120000000003</v>
          </cell>
          <cell r="S270">
            <v>393539.57439798315</v>
          </cell>
          <cell r="AB270">
            <v>0</v>
          </cell>
          <cell r="AC270">
            <v>0</v>
          </cell>
          <cell r="AD270">
            <v>0</v>
          </cell>
          <cell r="AE270">
            <v>0</v>
          </cell>
          <cell r="AF270">
            <v>0</v>
          </cell>
          <cell r="AV270">
            <v>248</v>
          </cell>
          <cell r="AW270">
            <v>50191</v>
          </cell>
          <cell r="AX270">
            <v>-1150.4094398044504</v>
          </cell>
          <cell r="BA270">
            <v>0</v>
          </cell>
          <cell r="BB270">
            <v>0</v>
          </cell>
          <cell r="BH270">
            <v>0</v>
          </cell>
          <cell r="BI270">
            <v>50191</v>
          </cell>
          <cell r="BJ270">
            <v>393539.57439798315</v>
          </cell>
        </row>
        <row r="271">
          <cell r="N271">
            <v>50221</v>
          </cell>
          <cell r="O271">
            <v>393539.57439798315</v>
          </cell>
          <cell r="P271">
            <v>-1044.7667057305362</v>
          </cell>
          <cell r="Q271">
            <v>-25920.353294269466</v>
          </cell>
          <cell r="R271">
            <v>-26965.120000000003</v>
          </cell>
          <cell r="S271">
            <v>367619.2211037137</v>
          </cell>
          <cell r="AB271">
            <v>21</v>
          </cell>
          <cell r="AC271">
            <v>-17252.87595379968</v>
          </cell>
          <cell r="AD271">
            <v>-306328.5640462003</v>
          </cell>
          <cell r="AE271">
            <v>-323581.44</v>
          </cell>
          <cell r="AF271">
            <v>367619.2211037137</v>
          </cell>
          <cell r="AV271">
            <v>249</v>
          </cell>
          <cell r="AW271">
            <v>50221</v>
          </cell>
          <cell r="AX271">
            <v>-1044.7667057305362</v>
          </cell>
          <cell r="BA271">
            <v>0</v>
          </cell>
          <cell r="BB271">
            <v>0</v>
          </cell>
          <cell r="BH271">
            <v>0</v>
          </cell>
          <cell r="BI271">
            <v>50221</v>
          </cell>
          <cell r="BJ271">
            <v>367619.2211037137</v>
          </cell>
        </row>
        <row r="272">
          <cell r="N272">
            <v>50252</v>
          </cell>
          <cell r="O272">
            <v>367619.2211037137</v>
          </cell>
          <cell r="P272">
            <v>-1008.4852769620509</v>
          </cell>
          <cell r="Q272">
            <v>-25956.63472303795</v>
          </cell>
          <cell r="R272">
            <v>-26965.120000000003</v>
          </cell>
          <cell r="S272">
            <v>341662.5863806757</v>
          </cell>
          <cell r="AB272">
            <v>0</v>
          </cell>
          <cell r="AC272">
            <v>0</v>
          </cell>
          <cell r="AD272">
            <v>0</v>
          </cell>
          <cell r="AE272">
            <v>0</v>
          </cell>
          <cell r="AF272">
            <v>0</v>
          </cell>
          <cell r="AV272">
            <v>250</v>
          </cell>
          <cell r="AW272">
            <v>50252</v>
          </cell>
          <cell r="AX272">
            <v>-1008.4852769620509</v>
          </cell>
          <cell r="BA272">
            <v>0</v>
          </cell>
          <cell r="BB272">
            <v>0</v>
          </cell>
          <cell r="BH272">
            <v>0</v>
          </cell>
          <cell r="BI272">
            <v>50252</v>
          </cell>
          <cell r="BJ272">
            <v>341662.5863806757</v>
          </cell>
        </row>
        <row r="273">
          <cell r="N273">
            <v>50283</v>
          </cell>
          <cell r="O273">
            <v>341662.5863806757</v>
          </cell>
          <cell r="P273">
            <v>-937.2787609396456</v>
          </cell>
          <cell r="Q273">
            <v>-26027.841239060355</v>
          </cell>
          <cell r="R273">
            <v>-26965.120000000003</v>
          </cell>
          <cell r="S273">
            <v>315634.7451416154</v>
          </cell>
          <cell r="AB273">
            <v>0</v>
          </cell>
          <cell r="AC273">
            <v>0</v>
          </cell>
          <cell r="AD273">
            <v>0</v>
          </cell>
          <cell r="AE273">
            <v>0</v>
          </cell>
          <cell r="AF273">
            <v>0</v>
          </cell>
          <cell r="AV273">
            <v>251</v>
          </cell>
          <cell r="AW273">
            <v>50283</v>
          </cell>
          <cell r="AX273">
            <v>-937.2787609396456</v>
          </cell>
          <cell r="BA273">
            <v>0</v>
          </cell>
          <cell r="BB273">
            <v>0</v>
          </cell>
          <cell r="BH273">
            <v>0</v>
          </cell>
          <cell r="BI273">
            <v>50283</v>
          </cell>
          <cell r="BJ273">
            <v>315634.7451416154</v>
          </cell>
        </row>
        <row r="274">
          <cell r="N274">
            <v>50313</v>
          </cell>
          <cell r="O274">
            <v>315634.7451416154</v>
          </cell>
          <cell r="P274">
            <v>-837.9453918965078</v>
          </cell>
          <cell r="Q274">
            <v>-26127.174608103494</v>
          </cell>
          <cell r="R274">
            <v>-26965.120000000003</v>
          </cell>
          <cell r="S274">
            <v>289507.5705335119</v>
          </cell>
          <cell r="AB274">
            <v>0</v>
          </cell>
          <cell r="AC274">
            <v>0</v>
          </cell>
          <cell r="AD274">
            <v>0</v>
          </cell>
          <cell r="AE274">
            <v>0</v>
          </cell>
          <cell r="AF274">
            <v>0</v>
          </cell>
          <cell r="AV274">
            <v>252</v>
          </cell>
          <cell r="AW274">
            <v>50313</v>
          </cell>
          <cell r="AX274">
            <v>-837.9453918965078</v>
          </cell>
          <cell r="BA274">
            <v>0</v>
          </cell>
          <cell r="BB274">
            <v>0</v>
          </cell>
          <cell r="BH274">
            <v>0</v>
          </cell>
          <cell r="BI274">
            <v>50313</v>
          </cell>
          <cell r="BJ274">
            <v>289507.5705335119</v>
          </cell>
        </row>
        <row r="275">
          <cell r="N275">
            <v>50344</v>
          </cell>
          <cell r="O275">
            <v>289507.5705335119</v>
          </cell>
          <cell r="P275">
            <v>-794.2025489731658</v>
          </cell>
          <cell r="Q275">
            <v>-26170.91745102684</v>
          </cell>
          <cell r="R275">
            <v>-26965.120000000003</v>
          </cell>
          <cell r="S275">
            <v>263336.6530824851</v>
          </cell>
          <cell r="AB275">
            <v>0</v>
          </cell>
          <cell r="AC275">
            <v>0</v>
          </cell>
          <cell r="AD275">
            <v>0</v>
          </cell>
          <cell r="AE275">
            <v>0</v>
          </cell>
          <cell r="AF275">
            <v>0</v>
          </cell>
          <cell r="AV275">
            <v>253</v>
          </cell>
          <cell r="AW275">
            <v>50344</v>
          </cell>
          <cell r="AX275">
            <v>-794.2025489731658</v>
          </cell>
          <cell r="BA275">
            <v>22</v>
          </cell>
          <cell r="BB275">
            <v>-294170.09717134247</v>
          </cell>
          <cell r="BH275">
            <v>0</v>
          </cell>
          <cell r="BI275">
            <v>50344</v>
          </cell>
          <cell r="BJ275">
            <v>263336.6530824851</v>
          </cell>
        </row>
        <row r="276">
          <cell r="N276">
            <v>50374</v>
          </cell>
          <cell r="O276">
            <v>263336.6530824851</v>
          </cell>
          <cell r="P276">
            <v>-699.1047036628165</v>
          </cell>
          <cell r="Q276">
            <v>-26266.015296337187</v>
          </cell>
          <cell r="R276">
            <v>-26965.120000000003</v>
          </cell>
          <cell r="S276">
            <v>237070.63778614788</v>
          </cell>
          <cell r="AB276">
            <v>0</v>
          </cell>
          <cell r="AC276">
            <v>0</v>
          </cell>
          <cell r="AD276">
            <v>0</v>
          </cell>
          <cell r="AE276">
            <v>0</v>
          </cell>
          <cell r="AF276">
            <v>0</v>
          </cell>
          <cell r="AV276">
            <v>254</v>
          </cell>
          <cell r="AW276">
            <v>50374</v>
          </cell>
          <cell r="AX276">
            <v>-699.1047036628165</v>
          </cell>
          <cell r="BA276">
            <v>0</v>
          </cell>
          <cell r="BB276">
            <v>0</v>
          </cell>
          <cell r="BH276">
            <v>0</v>
          </cell>
          <cell r="BI276">
            <v>50374</v>
          </cell>
          <cell r="BJ276">
            <v>237070.63778614788</v>
          </cell>
        </row>
        <row r="277">
          <cell r="N277">
            <v>50405</v>
          </cell>
          <cell r="O277">
            <v>237070.63778614788</v>
          </cell>
          <cell r="P277">
            <v>-650.3529578500545</v>
          </cell>
          <cell r="Q277">
            <v>-26314.76704214995</v>
          </cell>
          <cell r="R277">
            <v>-26965.120000000003</v>
          </cell>
          <cell r="S277">
            <v>210755.87074399792</v>
          </cell>
          <cell r="AB277">
            <v>0</v>
          </cell>
          <cell r="AC277">
            <v>0</v>
          </cell>
          <cell r="AD277">
            <v>0</v>
          </cell>
          <cell r="AE277">
            <v>0</v>
          </cell>
          <cell r="AF277">
            <v>0</v>
          </cell>
          <cell r="AV277">
            <v>255</v>
          </cell>
          <cell r="AW277">
            <v>50405</v>
          </cell>
          <cell r="AX277">
            <v>-650.3529578500545</v>
          </cell>
          <cell r="BA277">
            <v>0</v>
          </cell>
          <cell r="BB277">
            <v>0</v>
          </cell>
          <cell r="BH277">
            <v>0</v>
          </cell>
          <cell r="BI277">
            <v>50405</v>
          </cell>
          <cell r="BJ277">
            <v>210755.87074399792</v>
          </cell>
        </row>
        <row r="278">
          <cell r="N278">
            <v>50436</v>
          </cell>
          <cell r="O278">
            <v>210755.87074399792</v>
          </cell>
          <cell r="P278">
            <v>-578.1639818519593</v>
          </cell>
          <cell r="Q278">
            <v>-26386.956018148045</v>
          </cell>
          <cell r="R278">
            <v>-26965.120000000003</v>
          </cell>
          <cell r="S278">
            <v>184368.91472584987</v>
          </cell>
          <cell r="AB278">
            <v>0</v>
          </cell>
          <cell r="AC278">
            <v>0</v>
          </cell>
          <cell r="AD278">
            <v>0</v>
          </cell>
          <cell r="AE278">
            <v>0</v>
          </cell>
          <cell r="AF278">
            <v>0</v>
          </cell>
          <cell r="AV278">
            <v>256</v>
          </cell>
          <cell r="AW278">
            <v>50436</v>
          </cell>
          <cell r="AX278">
            <v>-578.1639818519593</v>
          </cell>
          <cell r="BA278">
            <v>0</v>
          </cell>
          <cell r="BB278">
            <v>0</v>
          </cell>
          <cell r="BH278">
            <v>0</v>
          </cell>
          <cell r="BI278">
            <v>50436</v>
          </cell>
          <cell r="BJ278">
            <v>184368.91472584987</v>
          </cell>
        </row>
        <row r="279">
          <cell r="N279">
            <v>50464</v>
          </cell>
          <cell r="O279">
            <v>184368.91472584987</v>
          </cell>
          <cell r="P279">
            <v>-456.8308122686538</v>
          </cell>
          <cell r="Q279">
            <v>-26508.28918773135</v>
          </cell>
          <cell r="R279">
            <v>-26965.120000000003</v>
          </cell>
          <cell r="S279">
            <v>157860.62553811853</v>
          </cell>
          <cell r="AB279">
            <v>0</v>
          </cell>
          <cell r="AC279">
            <v>0</v>
          </cell>
          <cell r="AD279">
            <v>0</v>
          </cell>
          <cell r="AE279">
            <v>0</v>
          </cell>
          <cell r="AF279">
            <v>0</v>
          </cell>
          <cell r="AV279">
            <v>257</v>
          </cell>
          <cell r="AW279">
            <v>50464</v>
          </cell>
          <cell r="AX279">
            <v>-456.8308122686538</v>
          </cell>
          <cell r="BA279">
            <v>0</v>
          </cell>
          <cell r="BB279">
            <v>0</v>
          </cell>
          <cell r="BH279">
            <v>0</v>
          </cell>
          <cell r="BI279">
            <v>50464</v>
          </cell>
          <cell r="BJ279">
            <v>157860.62553811853</v>
          </cell>
        </row>
        <row r="280">
          <cell r="N280">
            <v>50495</v>
          </cell>
          <cell r="O280">
            <v>157860.62553811853</v>
          </cell>
          <cell r="P280">
            <v>-433.0571078118304</v>
          </cell>
          <cell r="Q280">
            <v>-26532.062892188173</v>
          </cell>
          <cell r="R280">
            <v>-26965.120000000003</v>
          </cell>
          <cell r="S280">
            <v>131328.56264593036</v>
          </cell>
          <cell r="AB280">
            <v>0</v>
          </cell>
          <cell r="AC280">
            <v>0</v>
          </cell>
          <cell r="AD280">
            <v>0</v>
          </cell>
          <cell r="AE280">
            <v>0</v>
          </cell>
          <cell r="AF280">
            <v>0</v>
          </cell>
          <cell r="AV280">
            <v>258</v>
          </cell>
          <cell r="AW280">
            <v>50495</v>
          </cell>
          <cell r="AX280">
            <v>-433.0571078118304</v>
          </cell>
          <cell r="BA280">
            <v>0</v>
          </cell>
          <cell r="BB280">
            <v>0</v>
          </cell>
          <cell r="BH280">
            <v>0</v>
          </cell>
          <cell r="BI280">
            <v>50495</v>
          </cell>
          <cell r="BJ280">
            <v>131328.56264593036</v>
          </cell>
        </row>
        <row r="281">
          <cell r="N281">
            <v>50525</v>
          </cell>
          <cell r="O281">
            <v>131328.56264593036</v>
          </cell>
          <cell r="P281">
            <v>-348.6503485038535</v>
          </cell>
          <cell r="Q281">
            <v>-26616.46965149615</v>
          </cell>
          <cell r="R281">
            <v>-26965.120000000003</v>
          </cell>
          <cell r="S281">
            <v>104712.0929944342</v>
          </cell>
          <cell r="AB281">
            <v>0</v>
          </cell>
          <cell r="AC281">
            <v>0</v>
          </cell>
          <cell r="AD281">
            <v>0</v>
          </cell>
          <cell r="AE281">
            <v>0</v>
          </cell>
          <cell r="AF281">
            <v>0</v>
          </cell>
          <cell r="AV281">
            <v>259</v>
          </cell>
          <cell r="AW281">
            <v>50525</v>
          </cell>
          <cell r="AX281">
            <v>-348.6503485038535</v>
          </cell>
          <cell r="BA281">
            <v>0</v>
          </cell>
          <cell r="BB281">
            <v>0</v>
          </cell>
          <cell r="BH281">
            <v>0</v>
          </cell>
          <cell r="BI281">
            <v>50525</v>
          </cell>
          <cell r="BJ281">
            <v>104712.0929944342</v>
          </cell>
        </row>
        <row r="282">
          <cell r="N282">
            <v>50556</v>
          </cell>
          <cell r="O282">
            <v>104712.0929944342</v>
          </cell>
          <cell r="P282">
            <v>-287.25539374062186</v>
          </cell>
          <cell r="Q282">
            <v>-26677.86460625938</v>
          </cell>
          <cell r="R282">
            <v>-26965.120000000003</v>
          </cell>
          <cell r="S282">
            <v>78034.22838817483</v>
          </cell>
          <cell r="AB282">
            <v>0</v>
          </cell>
          <cell r="AC282">
            <v>0</v>
          </cell>
          <cell r="AD282">
            <v>0</v>
          </cell>
          <cell r="AE282">
            <v>0</v>
          </cell>
          <cell r="AF282">
            <v>0</v>
          </cell>
          <cell r="AV282">
            <v>260</v>
          </cell>
          <cell r="AW282">
            <v>50556</v>
          </cell>
          <cell r="AX282">
            <v>-287.25539374062186</v>
          </cell>
          <cell r="BA282">
            <v>0</v>
          </cell>
          <cell r="BB282">
            <v>0</v>
          </cell>
          <cell r="BH282">
            <v>0</v>
          </cell>
          <cell r="BI282">
            <v>50556</v>
          </cell>
          <cell r="BJ282">
            <v>78034.22838817483</v>
          </cell>
        </row>
        <row r="283">
          <cell r="N283">
            <v>50586</v>
          </cell>
          <cell r="O283">
            <v>78034.22838817483</v>
          </cell>
          <cell r="P283">
            <v>-207.16484194011346</v>
          </cell>
          <cell r="Q283">
            <v>-26757.95515805989</v>
          </cell>
          <cell r="R283">
            <v>-26965.120000000003</v>
          </cell>
          <cell r="S283">
            <v>51276.27323011494</v>
          </cell>
          <cell r="AB283">
            <v>22</v>
          </cell>
          <cell r="AC283">
            <v>-7238.492126401275</v>
          </cell>
          <cell r="AD283">
            <v>-316342.9478735987</v>
          </cell>
          <cell r="AE283">
            <v>-323581.44</v>
          </cell>
          <cell r="AF283">
            <v>51276.27323011494</v>
          </cell>
          <cell r="AV283">
            <v>261</v>
          </cell>
          <cell r="AW283">
            <v>50586</v>
          </cell>
          <cell r="AX283">
            <v>-207.16484194011346</v>
          </cell>
          <cell r="BA283">
            <v>0</v>
          </cell>
          <cell r="BB283">
            <v>0</v>
          </cell>
          <cell r="BH283">
            <v>0</v>
          </cell>
          <cell r="BI283">
            <v>50586</v>
          </cell>
          <cell r="BJ283">
            <v>51276.27323011494</v>
          </cell>
        </row>
        <row r="284">
          <cell r="N284">
            <v>50617</v>
          </cell>
          <cell r="O284">
            <v>51276.27323011494</v>
          </cell>
          <cell r="P284">
            <v>-140.66556817894272</v>
          </cell>
          <cell r="Q284">
            <v>-26824.45443182106</v>
          </cell>
          <cell r="R284">
            <v>-26965.120000000003</v>
          </cell>
          <cell r="S284">
            <v>24451.818798293876</v>
          </cell>
          <cell r="AB284">
            <v>0</v>
          </cell>
          <cell r="AC284">
            <v>0</v>
          </cell>
          <cell r="AD284">
            <v>0</v>
          </cell>
          <cell r="AE284">
            <v>0</v>
          </cell>
          <cell r="AF284">
            <v>0</v>
          </cell>
          <cell r="AV284">
            <v>262</v>
          </cell>
          <cell r="AW284">
            <v>50617</v>
          </cell>
          <cell r="AX284">
            <v>-140.66556817894272</v>
          </cell>
          <cell r="BA284">
            <v>0</v>
          </cell>
          <cell r="BB284">
            <v>0</v>
          </cell>
          <cell r="BH284">
            <v>0</v>
          </cell>
          <cell r="BI284">
            <v>50617</v>
          </cell>
          <cell r="BJ284">
            <v>24451.818798293876</v>
          </cell>
        </row>
        <row r="285">
          <cell r="N285">
            <v>50648</v>
          </cell>
          <cell r="O285">
            <v>24451.818798293876</v>
          </cell>
          <cell r="P285">
            <v>-67.07837304857989</v>
          </cell>
          <cell r="Q285">
            <v>-24451.818798293876</v>
          </cell>
          <cell r="R285">
            <v>-24518.897171342454</v>
          </cell>
          <cell r="S285">
            <v>0</v>
          </cell>
          <cell r="AB285">
            <v>0</v>
          </cell>
          <cell r="AC285">
            <v>0</v>
          </cell>
          <cell r="AD285">
            <v>0</v>
          </cell>
          <cell r="AE285">
            <v>0</v>
          </cell>
          <cell r="AF285">
            <v>0</v>
          </cell>
          <cell r="AV285">
            <v>263</v>
          </cell>
          <cell r="AW285">
            <v>50648</v>
          </cell>
          <cell r="AX285">
            <v>-67.07837304857989</v>
          </cell>
          <cell r="BA285">
            <v>0</v>
          </cell>
          <cell r="BB285">
            <v>0</v>
          </cell>
          <cell r="BH285">
            <v>1</v>
          </cell>
          <cell r="BI285">
            <v>50648</v>
          </cell>
          <cell r="BJ285">
            <v>0</v>
          </cell>
        </row>
        <row r="286">
          <cell r="N286">
            <v>50678</v>
          </cell>
          <cell r="O286">
            <v>0</v>
          </cell>
          <cell r="P286">
            <v>0</v>
          </cell>
          <cell r="Q286">
            <v>0</v>
          </cell>
          <cell r="R286">
            <v>0</v>
          </cell>
          <cell r="S286">
            <v>0</v>
          </cell>
          <cell r="AB286">
            <v>0</v>
          </cell>
          <cell r="AC286">
            <v>0</v>
          </cell>
          <cell r="AD286">
            <v>0</v>
          </cell>
          <cell r="AE286">
            <v>0</v>
          </cell>
          <cell r="AF286">
            <v>0</v>
          </cell>
          <cell r="AV286">
            <v>264</v>
          </cell>
          <cell r="AW286">
            <v>50678</v>
          </cell>
          <cell r="AX286">
            <v>0</v>
          </cell>
          <cell r="BA286">
            <v>0</v>
          </cell>
          <cell r="BB286">
            <v>0</v>
          </cell>
          <cell r="BH286">
            <v>2</v>
          </cell>
          <cell r="BI286">
            <v>50678</v>
          </cell>
          <cell r="BJ286">
            <v>0</v>
          </cell>
        </row>
        <row r="287">
          <cell r="N287">
            <v>50709</v>
          </cell>
          <cell r="O287">
            <v>0</v>
          </cell>
          <cell r="P287">
            <v>0</v>
          </cell>
          <cell r="Q287">
            <v>0</v>
          </cell>
          <cell r="R287">
            <v>0</v>
          </cell>
          <cell r="S287">
            <v>0</v>
          </cell>
          <cell r="AB287">
            <v>0</v>
          </cell>
          <cell r="AC287">
            <v>0</v>
          </cell>
          <cell r="AD287">
            <v>0</v>
          </cell>
          <cell r="AE287">
            <v>0</v>
          </cell>
          <cell r="AF287">
            <v>0</v>
          </cell>
          <cell r="AV287">
            <v>265</v>
          </cell>
          <cell r="AW287">
            <v>50709</v>
          </cell>
          <cell r="AX287">
            <v>0</v>
          </cell>
          <cell r="BA287">
            <v>23</v>
          </cell>
          <cell r="BB287">
            <v>0</v>
          </cell>
          <cell r="BH287">
            <v>3</v>
          </cell>
          <cell r="BI287">
            <v>50709</v>
          </cell>
          <cell r="BJ287">
            <v>0</v>
          </cell>
        </row>
        <row r="288">
          <cell r="N288">
            <v>50739</v>
          </cell>
          <cell r="O288">
            <v>0</v>
          </cell>
          <cell r="P288">
            <v>0</v>
          </cell>
          <cell r="Q288">
            <v>0</v>
          </cell>
          <cell r="R288">
            <v>0</v>
          </cell>
          <cell r="S288">
            <v>0</v>
          </cell>
          <cell r="AB288">
            <v>0</v>
          </cell>
          <cell r="AC288">
            <v>0</v>
          </cell>
          <cell r="AD288">
            <v>0</v>
          </cell>
          <cell r="AE288">
            <v>0</v>
          </cell>
          <cell r="AF288">
            <v>0</v>
          </cell>
          <cell r="AV288">
            <v>266</v>
          </cell>
          <cell r="AW288">
            <v>50739</v>
          </cell>
          <cell r="AX288">
            <v>0</v>
          </cell>
          <cell r="BA288">
            <v>0</v>
          </cell>
          <cell r="BB288">
            <v>0</v>
          </cell>
          <cell r="BH288">
            <v>4</v>
          </cell>
          <cell r="BI288">
            <v>50739</v>
          </cell>
          <cell r="BJ288">
            <v>0</v>
          </cell>
        </row>
        <row r="289">
          <cell r="N289">
            <v>50770</v>
          </cell>
          <cell r="O289">
            <v>0</v>
          </cell>
          <cell r="P289">
            <v>0</v>
          </cell>
          <cell r="Q289">
            <v>0</v>
          </cell>
          <cell r="R289">
            <v>0</v>
          </cell>
          <cell r="S289">
            <v>0</v>
          </cell>
          <cell r="AB289">
            <v>0</v>
          </cell>
          <cell r="AC289">
            <v>0</v>
          </cell>
          <cell r="AD289">
            <v>0</v>
          </cell>
          <cell r="AE289">
            <v>0</v>
          </cell>
          <cell r="AF289">
            <v>0</v>
          </cell>
          <cell r="AV289">
            <v>267</v>
          </cell>
          <cell r="AW289">
            <v>50770</v>
          </cell>
          <cell r="AX289">
            <v>0</v>
          </cell>
          <cell r="BA289">
            <v>0</v>
          </cell>
          <cell r="BB289">
            <v>0</v>
          </cell>
          <cell r="BH289">
            <v>5</v>
          </cell>
          <cell r="BI289">
            <v>50770</v>
          </cell>
          <cell r="BJ289">
            <v>0</v>
          </cell>
        </row>
        <row r="290">
          <cell r="N290">
            <v>50801</v>
          </cell>
          <cell r="O290">
            <v>0</v>
          </cell>
          <cell r="P290">
            <v>0</v>
          </cell>
          <cell r="Q290">
            <v>0</v>
          </cell>
          <cell r="R290">
            <v>0</v>
          </cell>
          <cell r="S290">
            <v>0</v>
          </cell>
          <cell r="AB290">
            <v>0</v>
          </cell>
          <cell r="AC290">
            <v>0</v>
          </cell>
          <cell r="AD290">
            <v>0</v>
          </cell>
          <cell r="AE290">
            <v>0</v>
          </cell>
          <cell r="AF290">
            <v>0</v>
          </cell>
          <cell r="AV290">
            <v>268</v>
          </cell>
          <cell r="AW290">
            <v>50801</v>
          </cell>
          <cell r="AX290">
            <v>0</v>
          </cell>
          <cell r="BA290">
            <v>0</v>
          </cell>
          <cell r="BB290">
            <v>0</v>
          </cell>
          <cell r="BH290">
            <v>6</v>
          </cell>
          <cell r="BI290">
            <v>50801</v>
          </cell>
          <cell r="BJ290">
            <v>0</v>
          </cell>
        </row>
        <row r="291">
          <cell r="N291">
            <v>50829</v>
          </cell>
          <cell r="O291">
            <v>0</v>
          </cell>
          <cell r="P291">
            <v>0</v>
          </cell>
          <cell r="Q291">
            <v>0</v>
          </cell>
          <cell r="R291">
            <v>0</v>
          </cell>
          <cell r="S291">
            <v>0</v>
          </cell>
          <cell r="AB291">
            <v>0</v>
          </cell>
          <cell r="AC291">
            <v>0</v>
          </cell>
          <cell r="AD291">
            <v>0</v>
          </cell>
          <cell r="AE291">
            <v>0</v>
          </cell>
          <cell r="AF291">
            <v>0</v>
          </cell>
          <cell r="AV291">
            <v>269</v>
          </cell>
          <cell r="AW291">
            <v>50829</v>
          </cell>
          <cell r="AX291">
            <v>0</v>
          </cell>
          <cell r="BA291">
            <v>0</v>
          </cell>
          <cell r="BB291">
            <v>0</v>
          </cell>
          <cell r="BH291">
            <v>7</v>
          </cell>
          <cell r="BI291">
            <v>50829</v>
          </cell>
          <cell r="BJ291">
            <v>0</v>
          </cell>
        </row>
        <row r="292">
          <cell r="N292">
            <v>50860</v>
          </cell>
          <cell r="O292">
            <v>0</v>
          </cell>
          <cell r="P292">
            <v>0</v>
          </cell>
          <cell r="Q292">
            <v>0</v>
          </cell>
          <cell r="R292">
            <v>0</v>
          </cell>
          <cell r="S292">
            <v>0</v>
          </cell>
          <cell r="AB292">
            <v>0</v>
          </cell>
          <cell r="AC292">
            <v>0</v>
          </cell>
          <cell r="AD292">
            <v>0</v>
          </cell>
          <cell r="AE292">
            <v>0</v>
          </cell>
          <cell r="AF292">
            <v>0</v>
          </cell>
          <cell r="AV292">
            <v>270</v>
          </cell>
          <cell r="AW292">
            <v>50860</v>
          </cell>
          <cell r="AX292">
            <v>0</v>
          </cell>
          <cell r="BA292">
            <v>0</v>
          </cell>
          <cell r="BB292">
            <v>0</v>
          </cell>
          <cell r="BH292">
            <v>8</v>
          </cell>
          <cell r="BI292">
            <v>50860</v>
          </cell>
          <cell r="BJ292">
            <v>0</v>
          </cell>
        </row>
        <row r="293">
          <cell r="N293">
            <v>50890</v>
          </cell>
          <cell r="O293">
            <v>0</v>
          </cell>
          <cell r="P293">
            <v>0</v>
          </cell>
          <cell r="Q293">
            <v>0</v>
          </cell>
          <cell r="R293">
            <v>0</v>
          </cell>
          <cell r="S293">
            <v>0</v>
          </cell>
          <cell r="AB293">
            <v>0</v>
          </cell>
          <cell r="AC293">
            <v>0</v>
          </cell>
          <cell r="AD293">
            <v>0</v>
          </cell>
          <cell r="AE293">
            <v>0</v>
          </cell>
          <cell r="AF293">
            <v>0</v>
          </cell>
          <cell r="AV293">
            <v>271</v>
          </cell>
          <cell r="AW293">
            <v>50890</v>
          </cell>
          <cell r="AX293">
            <v>0</v>
          </cell>
          <cell r="BA293">
            <v>0</v>
          </cell>
          <cell r="BB293">
            <v>0</v>
          </cell>
          <cell r="BH293">
            <v>9</v>
          </cell>
          <cell r="BI293">
            <v>50890</v>
          </cell>
          <cell r="BJ293">
            <v>0</v>
          </cell>
        </row>
        <row r="294">
          <cell r="N294">
            <v>50921</v>
          </cell>
          <cell r="O294">
            <v>0</v>
          </cell>
          <cell r="P294">
            <v>0</v>
          </cell>
          <cell r="Q294">
            <v>0</v>
          </cell>
          <cell r="R294">
            <v>0</v>
          </cell>
          <cell r="S294">
            <v>0</v>
          </cell>
          <cell r="AB294">
            <v>0</v>
          </cell>
          <cell r="AC294">
            <v>0</v>
          </cell>
          <cell r="AD294">
            <v>0</v>
          </cell>
          <cell r="AE294">
            <v>0</v>
          </cell>
          <cell r="AF294">
            <v>0</v>
          </cell>
          <cell r="AV294">
            <v>272</v>
          </cell>
          <cell r="AW294">
            <v>50921</v>
          </cell>
          <cell r="AX294">
            <v>0</v>
          </cell>
          <cell r="BA294">
            <v>0</v>
          </cell>
          <cell r="BB294">
            <v>0</v>
          </cell>
          <cell r="BH294">
            <v>10</v>
          </cell>
          <cell r="BI294">
            <v>50921</v>
          </cell>
          <cell r="BJ294">
            <v>0</v>
          </cell>
        </row>
        <row r="295">
          <cell r="N295">
            <v>50951</v>
          </cell>
          <cell r="O295">
            <v>0</v>
          </cell>
          <cell r="P295">
            <v>0</v>
          </cell>
          <cell r="Q295">
            <v>0</v>
          </cell>
          <cell r="R295">
            <v>0</v>
          </cell>
          <cell r="S295">
            <v>0</v>
          </cell>
          <cell r="AB295">
            <v>23</v>
          </cell>
          <cell r="AC295">
            <v>-207.7439412275226</v>
          </cell>
          <cell r="AD295">
            <v>-51276.27323011494</v>
          </cell>
          <cell r="AE295">
            <v>-51484.01717134246</v>
          </cell>
          <cell r="AF295">
            <v>0</v>
          </cell>
          <cell r="AV295">
            <v>273</v>
          </cell>
          <cell r="AW295">
            <v>50951</v>
          </cell>
          <cell r="AX295">
            <v>0</v>
          </cell>
          <cell r="BA295">
            <v>0</v>
          </cell>
          <cell r="BB295">
            <v>0</v>
          </cell>
          <cell r="BH295">
            <v>11</v>
          </cell>
          <cell r="BI295">
            <v>50951</v>
          </cell>
          <cell r="BJ295">
            <v>0</v>
          </cell>
        </row>
        <row r="296">
          <cell r="N296">
            <v>50982</v>
          </cell>
          <cell r="O296">
            <v>0</v>
          </cell>
          <cell r="P296">
            <v>0</v>
          </cell>
          <cell r="Q296">
            <v>0</v>
          </cell>
          <cell r="R296">
            <v>0</v>
          </cell>
          <cell r="S296">
            <v>0</v>
          </cell>
          <cell r="AB296">
            <v>0</v>
          </cell>
          <cell r="AC296">
            <v>0</v>
          </cell>
          <cell r="AD296">
            <v>0</v>
          </cell>
          <cell r="AE296">
            <v>0</v>
          </cell>
          <cell r="AF296">
            <v>0</v>
          </cell>
          <cell r="AV296">
            <v>274</v>
          </cell>
          <cell r="AW296">
            <v>50982</v>
          </cell>
          <cell r="AX296">
            <v>0</v>
          </cell>
          <cell r="BA296">
            <v>0</v>
          </cell>
          <cell r="BB296">
            <v>0</v>
          </cell>
          <cell r="BH296">
            <v>12</v>
          </cell>
          <cell r="BI296">
            <v>50982</v>
          </cell>
          <cell r="BJ296">
            <v>0</v>
          </cell>
        </row>
        <row r="297">
          <cell r="N297">
            <v>51013</v>
          </cell>
          <cell r="O297">
            <v>0</v>
          </cell>
          <cell r="P297">
            <v>0</v>
          </cell>
          <cell r="Q297">
            <v>0</v>
          </cell>
          <cell r="R297">
            <v>0</v>
          </cell>
          <cell r="S297">
            <v>0</v>
          </cell>
          <cell r="AB297">
            <v>0</v>
          </cell>
          <cell r="AC297">
            <v>0</v>
          </cell>
          <cell r="AD297">
            <v>0</v>
          </cell>
          <cell r="AE297">
            <v>0</v>
          </cell>
          <cell r="AF297">
            <v>0</v>
          </cell>
          <cell r="AV297">
            <v>275</v>
          </cell>
          <cell r="AW297">
            <v>51013</v>
          </cell>
          <cell r="AX297">
            <v>0</v>
          </cell>
          <cell r="BA297">
            <v>0</v>
          </cell>
          <cell r="BB297">
            <v>0</v>
          </cell>
          <cell r="BH297">
            <v>13</v>
          </cell>
          <cell r="BI297">
            <v>51013</v>
          </cell>
          <cell r="BJ297">
            <v>0</v>
          </cell>
        </row>
        <row r="298">
          <cell r="N298">
            <v>51043</v>
          </cell>
          <cell r="O298">
            <v>0</v>
          </cell>
          <cell r="P298">
            <v>0</v>
          </cell>
          <cell r="Q298">
            <v>0</v>
          </cell>
          <cell r="R298">
            <v>0</v>
          </cell>
          <cell r="S298">
            <v>0</v>
          </cell>
          <cell r="AB298">
            <v>0</v>
          </cell>
          <cell r="AC298">
            <v>0</v>
          </cell>
          <cell r="AD298">
            <v>0</v>
          </cell>
          <cell r="AE298">
            <v>0</v>
          </cell>
          <cell r="AF298">
            <v>0</v>
          </cell>
          <cell r="AV298">
            <v>276</v>
          </cell>
          <cell r="AW298">
            <v>51043</v>
          </cell>
          <cell r="AX298">
            <v>0</v>
          </cell>
          <cell r="BA298">
            <v>0</v>
          </cell>
          <cell r="BB298">
            <v>0</v>
          </cell>
          <cell r="BH298">
            <v>14</v>
          </cell>
          <cell r="BI298">
            <v>51043</v>
          </cell>
          <cell r="BJ298">
            <v>0</v>
          </cell>
        </row>
        <row r="299">
          <cell r="N299">
            <v>51074</v>
          </cell>
          <cell r="O299">
            <v>0</v>
          </cell>
          <cell r="P299">
            <v>0</v>
          </cell>
          <cell r="Q299">
            <v>0</v>
          </cell>
          <cell r="R299">
            <v>0</v>
          </cell>
          <cell r="S299">
            <v>0</v>
          </cell>
          <cell r="AB299">
            <v>0</v>
          </cell>
          <cell r="AC299">
            <v>0</v>
          </cell>
          <cell r="AD299">
            <v>0</v>
          </cell>
          <cell r="AE299">
            <v>0</v>
          </cell>
          <cell r="AF299">
            <v>0</v>
          </cell>
          <cell r="AV299">
            <v>277</v>
          </cell>
          <cell r="AW299">
            <v>51074</v>
          </cell>
          <cell r="AX299">
            <v>0</v>
          </cell>
          <cell r="BA299">
            <v>24</v>
          </cell>
          <cell r="BB299">
            <v>0</v>
          </cell>
          <cell r="BH299">
            <v>15</v>
          </cell>
          <cell r="BI299">
            <v>51074</v>
          </cell>
          <cell r="BJ299">
            <v>0</v>
          </cell>
        </row>
        <row r="300">
          <cell r="N300">
            <v>51104</v>
          </cell>
          <cell r="O300">
            <v>0</v>
          </cell>
          <cell r="P300">
            <v>0</v>
          </cell>
          <cell r="Q300">
            <v>0</v>
          </cell>
          <cell r="R300">
            <v>0</v>
          </cell>
          <cell r="S300">
            <v>0</v>
          </cell>
          <cell r="AB300">
            <v>0</v>
          </cell>
          <cell r="AC300">
            <v>0</v>
          </cell>
          <cell r="AD300">
            <v>0</v>
          </cell>
          <cell r="AE300">
            <v>0</v>
          </cell>
          <cell r="AF300">
            <v>0</v>
          </cell>
          <cell r="AV300">
            <v>278</v>
          </cell>
          <cell r="AW300">
            <v>51104</v>
          </cell>
          <cell r="AX300">
            <v>0</v>
          </cell>
          <cell r="BA300">
            <v>0</v>
          </cell>
          <cell r="BB300">
            <v>0</v>
          </cell>
          <cell r="BH300">
            <v>16</v>
          </cell>
          <cell r="BI300">
            <v>51104</v>
          </cell>
          <cell r="BJ300">
            <v>0</v>
          </cell>
        </row>
        <row r="301">
          <cell r="N301">
            <v>51135</v>
          </cell>
          <cell r="O301">
            <v>0</v>
          </cell>
          <cell r="P301">
            <v>0</v>
          </cell>
          <cell r="Q301">
            <v>0</v>
          </cell>
          <cell r="R301">
            <v>0</v>
          </cell>
          <cell r="S301">
            <v>0</v>
          </cell>
          <cell r="AB301">
            <v>0</v>
          </cell>
          <cell r="AC301">
            <v>0</v>
          </cell>
          <cell r="AD301">
            <v>0</v>
          </cell>
          <cell r="AE301">
            <v>0</v>
          </cell>
          <cell r="AF301">
            <v>0</v>
          </cell>
          <cell r="AV301">
            <v>279</v>
          </cell>
          <cell r="AW301">
            <v>51135</v>
          </cell>
          <cell r="AX301">
            <v>0</v>
          </cell>
          <cell r="BA301">
            <v>0</v>
          </cell>
          <cell r="BB301">
            <v>0</v>
          </cell>
          <cell r="BH301">
            <v>17</v>
          </cell>
          <cell r="BI301">
            <v>51135</v>
          </cell>
          <cell r="BJ301">
            <v>0</v>
          </cell>
        </row>
        <row r="302">
          <cell r="N302">
            <v>51166</v>
          </cell>
          <cell r="O302">
            <v>0</v>
          </cell>
          <cell r="P302">
            <v>0</v>
          </cell>
          <cell r="Q302">
            <v>0</v>
          </cell>
          <cell r="R302">
            <v>0</v>
          </cell>
          <cell r="S302">
            <v>0</v>
          </cell>
          <cell r="AB302">
            <v>0</v>
          </cell>
          <cell r="AC302">
            <v>0</v>
          </cell>
          <cell r="AD302">
            <v>0</v>
          </cell>
          <cell r="AE302">
            <v>0</v>
          </cell>
          <cell r="AF302">
            <v>0</v>
          </cell>
          <cell r="AV302">
            <v>280</v>
          </cell>
          <cell r="AW302">
            <v>51166</v>
          </cell>
          <cell r="AX302">
            <v>0</v>
          </cell>
          <cell r="BA302">
            <v>0</v>
          </cell>
          <cell r="BB302">
            <v>0</v>
          </cell>
          <cell r="BH302">
            <v>18</v>
          </cell>
          <cell r="BI302">
            <v>51166</v>
          </cell>
          <cell r="BJ302">
            <v>0</v>
          </cell>
        </row>
        <row r="303">
          <cell r="N303">
            <v>51195</v>
          </cell>
          <cell r="O303">
            <v>0</v>
          </cell>
          <cell r="P303">
            <v>0</v>
          </cell>
          <cell r="Q303">
            <v>0</v>
          </cell>
          <cell r="R303">
            <v>0</v>
          </cell>
          <cell r="S303">
            <v>0</v>
          </cell>
          <cell r="AB303">
            <v>0</v>
          </cell>
          <cell r="AC303">
            <v>0</v>
          </cell>
          <cell r="AD303">
            <v>0</v>
          </cell>
          <cell r="AE303">
            <v>0</v>
          </cell>
          <cell r="AF303">
            <v>0</v>
          </cell>
          <cell r="AV303">
            <v>281</v>
          </cell>
          <cell r="AW303">
            <v>51195</v>
          </cell>
          <cell r="AX303">
            <v>0</v>
          </cell>
          <cell r="BA303">
            <v>0</v>
          </cell>
          <cell r="BB303">
            <v>0</v>
          </cell>
          <cell r="BH303">
            <v>19</v>
          </cell>
          <cell r="BI303">
            <v>51195</v>
          </cell>
          <cell r="BJ303">
            <v>0</v>
          </cell>
        </row>
        <row r="304">
          <cell r="N304">
            <v>51226</v>
          </cell>
          <cell r="O304">
            <v>0</v>
          </cell>
          <cell r="P304">
            <v>0</v>
          </cell>
          <cell r="Q304">
            <v>0</v>
          </cell>
          <cell r="R304">
            <v>0</v>
          </cell>
          <cell r="S304">
            <v>0</v>
          </cell>
          <cell r="AB304">
            <v>0</v>
          </cell>
          <cell r="AC304">
            <v>0</v>
          </cell>
          <cell r="AD304">
            <v>0</v>
          </cell>
          <cell r="AE304">
            <v>0</v>
          </cell>
          <cell r="AF304">
            <v>0</v>
          </cell>
          <cell r="AV304">
            <v>282</v>
          </cell>
          <cell r="AW304">
            <v>51226</v>
          </cell>
          <cell r="AX304">
            <v>0</v>
          </cell>
          <cell r="BA304">
            <v>0</v>
          </cell>
          <cell r="BB304">
            <v>0</v>
          </cell>
          <cell r="BH304">
            <v>20</v>
          </cell>
          <cell r="BI304">
            <v>51226</v>
          </cell>
          <cell r="BJ304">
            <v>0</v>
          </cell>
        </row>
        <row r="305">
          <cell r="N305">
            <v>51256</v>
          </cell>
          <cell r="O305">
            <v>0</v>
          </cell>
          <cell r="P305">
            <v>0</v>
          </cell>
          <cell r="Q305">
            <v>0</v>
          </cell>
          <cell r="R305">
            <v>0</v>
          </cell>
          <cell r="S305">
            <v>0</v>
          </cell>
          <cell r="AB305">
            <v>0</v>
          </cell>
          <cell r="AC305">
            <v>0</v>
          </cell>
          <cell r="AD305">
            <v>0</v>
          </cell>
          <cell r="AE305">
            <v>0</v>
          </cell>
          <cell r="AF305">
            <v>0</v>
          </cell>
          <cell r="AV305">
            <v>283</v>
          </cell>
          <cell r="AW305">
            <v>51256</v>
          </cell>
          <cell r="AX305">
            <v>0</v>
          </cell>
          <cell r="BA305">
            <v>0</v>
          </cell>
          <cell r="BB305">
            <v>0</v>
          </cell>
          <cell r="BH305">
            <v>21</v>
          </cell>
          <cell r="BI305">
            <v>51256</v>
          </cell>
          <cell r="BJ305">
            <v>0</v>
          </cell>
        </row>
        <row r="306">
          <cell r="N306">
            <v>51287</v>
          </cell>
          <cell r="O306">
            <v>0</v>
          </cell>
          <cell r="P306">
            <v>0</v>
          </cell>
          <cell r="Q306">
            <v>0</v>
          </cell>
          <cell r="R306">
            <v>0</v>
          </cell>
          <cell r="S306">
            <v>0</v>
          </cell>
          <cell r="AB306">
            <v>0</v>
          </cell>
          <cell r="AC306">
            <v>0</v>
          </cell>
          <cell r="AD306">
            <v>0</v>
          </cell>
          <cell r="AE306">
            <v>0</v>
          </cell>
          <cell r="AF306">
            <v>0</v>
          </cell>
          <cell r="AV306">
            <v>284</v>
          </cell>
          <cell r="AW306">
            <v>51287</v>
          </cell>
          <cell r="AX306">
            <v>0</v>
          </cell>
          <cell r="BA306">
            <v>0</v>
          </cell>
          <cell r="BB306">
            <v>0</v>
          </cell>
          <cell r="BH306">
            <v>22</v>
          </cell>
          <cell r="BI306">
            <v>51287</v>
          </cell>
          <cell r="BJ306">
            <v>0</v>
          </cell>
        </row>
        <row r="307">
          <cell r="N307">
            <v>51317</v>
          </cell>
          <cell r="O307">
            <v>0</v>
          </cell>
          <cell r="P307">
            <v>0</v>
          </cell>
          <cell r="Q307">
            <v>0</v>
          </cell>
          <cell r="R307">
            <v>0</v>
          </cell>
          <cell r="S307">
            <v>0</v>
          </cell>
          <cell r="AB307">
            <v>24</v>
          </cell>
          <cell r="AC307">
            <v>0</v>
          </cell>
          <cell r="AD307">
            <v>0</v>
          </cell>
          <cell r="AE307">
            <v>0</v>
          </cell>
          <cell r="AF307">
            <v>0</v>
          </cell>
          <cell r="AV307">
            <v>285</v>
          </cell>
          <cell r="AW307">
            <v>51317</v>
          </cell>
          <cell r="AX307">
            <v>0</v>
          </cell>
          <cell r="BA307">
            <v>0</v>
          </cell>
          <cell r="BB307">
            <v>0</v>
          </cell>
          <cell r="BH307">
            <v>23</v>
          </cell>
          <cell r="BI307">
            <v>51317</v>
          </cell>
          <cell r="BJ307">
            <v>0</v>
          </cell>
        </row>
        <row r="308">
          <cell r="N308">
            <v>51348</v>
          </cell>
          <cell r="O308">
            <v>0</v>
          </cell>
          <cell r="P308">
            <v>0</v>
          </cell>
          <cell r="Q308">
            <v>0</v>
          </cell>
          <cell r="R308">
            <v>0</v>
          </cell>
          <cell r="S308">
            <v>0</v>
          </cell>
          <cell r="AB308">
            <v>0</v>
          </cell>
          <cell r="AC308">
            <v>0</v>
          </cell>
          <cell r="AD308">
            <v>0</v>
          </cell>
          <cell r="AE308">
            <v>0</v>
          </cell>
          <cell r="AF308">
            <v>0</v>
          </cell>
          <cell r="AV308">
            <v>286</v>
          </cell>
          <cell r="AW308">
            <v>51348</v>
          </cell>
          <cell r="AX308">
            <v>0</v>
          </cell>
          <cell r="BA308">
            <v>0</v>
          </cell>
          <cell r="BB308">
            <v>0</v>
          </cell>
          <cell r="BH308">
            <v>24</v>
          </cell>
          <cell r="BI308">
            <v>51348</v>
          </cell>
          <cell r="BJ308">
            <v>0</v>
          </cell>
        </row>
        <row r="309">
          <cell r="N309">
            <v>51379</v>
          </cell>
          <cell r="O309">
            <v>0</v>
          </cell>
          <cell r="P309">
            <v>0</v>
          </cell>
          <cell r="Q309">
            <v>0</v>
          </cell>
          <cell r="R309">
            <v>0</v>
          </cell>
          <cell r="S309">
            <v>0</v>
          </cell>
          <cell r="AB309">
            <v>0</v>
          </cell>
          <cell r="AC309">
            <v>0</v>
          </cell>
          <cell r="AD309">
            <v>0</v>
          </cell>
          <cell r="AE309">
            <v>0</v>
          </cell>
          <cell r="AF309">
            <v>0</v>
          </cell>
          <cell r="AV309">
            <v>287</v>
          </cell>
          <cell r="AW309">
            <v>51379</v>
          </cell>
          <cell r="AX309">
            <v>0</v>
          </cell>
          <cell r="BA309">
            <v>0</v>
          </cell>
          <cell r="BB309">
            <v>0</v>
          </cell>
          <cell r="BH309">
            <v>25</v>
          </cell>
          <cell r="BI309">
            <v>51379</v>
          </cell>
          <cell r="BJ309">
            <v>0</v>
          </cell>
        </row>
        <row r="310">
          <cell r="N310">
            <v>51409</v>
          </cell>
          <cell r="O310">
            <v>0</v>
          </cell>
          <cell r="P310">
            <v>0</v>
          </cell>
          <cell r="Q310">
            <v>0</v>
          </cell>
          <cell r="R310">
            <v>0</v>
          </cell>
          <cell r="S310">
            <v>0</v>
          </cell>
          <cell r="AB310">
            <v>0</v>
          </cell>
          <cell r="AC310">
            <v>0</v>
          </cell>
          <cell r="AD310">
            <v>0</v>
          </cell>
          <cell r="AE310">
            <v>0</v>
          </cell>
          <cell r="AF310">
            <v>0</v>
          </cell>
          <cell r="AV310">
            <v>288</v>
          </cell>
          <cell r="AW310">
            <v>51409</v>
          </cell>
          <cell r="AX310">
            <v>0</v>
          </cell>
          <cell r="BA310">
            <v>0</v>
          </cell>
          <cell r="BB310">
            <v>0</v>
          </cell>
          <cell r="BH310">
            <v>26</v>
          </cell>
          <cell r="BI310">
            <v>51409</v>
          </cell>
          <cell r="BJ310">
            <v>0</v>
          </cell>
        </row>
        <row r="311">
          <cell r="N311">
            <v>51440</v>
          </cell>
          <cell r="O311">
            <v>0</v>
          </cell>
          <cell r="P311">
            <v>0</v>
          </cell>
          <cell r="Q311">
            <v>0</v>
          </cell>
          <cell r="R311">
            <v>0</v>
          </cell>
          <cell r="S311">
            <v>0</v>
          </cell>
          <cell r="AB311">
            <v>0</v>
          </cell>
          <cell r="AC311">
            <v>0</v>
          </cell>
          <cell r="AD311">
            <v>0</v>
          </cell>
          <cell r="AE311">
            <v>0</v>
          </cell>
          <cell r="AF311">
            <v>0</v>
          </cell>
          <cell r="AV311">
            <v>289</v>
          </cell>
          <cell r="AW311">
            <v>51440</v>
          </cell>
          <cell r="AX311">
            <v>0</v>
          </cell>
          <cell r="BA311">
            <v>25</v>
          </cell>
          <cell r="BB311">
            <v>0</v>
          </cell>
          <cell r="BH311">
            <v>27</v>
          </cell>
          <cell r="BI311">
            <v>51440</v>
          </cell>
          <cell r="BJ311">
            <v>0</v>
          </cell>
        </row>
        <row r="312">
          <cell r="N312">
            <v>51470</v>
          </cell>
          <cell r="O312">
            <v>0</v>
          </cell>
          <cell r="P312">
            <v>0</v>
          </cell>
          <cell r="Q312">
            <v>0</v>
          </cell>
          <cell r="R312">
            <v>0</v>
          </cell>
          <cell r="S312">
            <v>0</v>
          </cell>
          <cell r="AB312">
            <v>0</v>
          </cell>
          <cell r="AC312">
            <v>0</v>
          </cell>
          <cell r="AD312">
            <v>0</v>
          </cell>
          <cell r="AE312">
            <v>0</v>
          </cell>
          <cell r="AF312">
            <v>0</v>
          </cell>
          <cell r="AV312">
            <v>290</v>
          </cell>
          <cell r="AW312">
            <v>51470</v>
          </cell>
          <cell r="AX312">
            <v>0</v>
          </cell>
          <cell r="BA312">
            <v>0</v>
          </cell>
          <cell r="BB312">
            <v>0</v>
          </cell>
          <cell r="BH312">
            <v>28</v>
          </cell>
          <cell r="BI312">
            <v>51470</v>
          </cell>
          <cell r="BJ312">
            <v>0</v>
          </cell>
        </row>
        <row r="313">
          <cell r="N313">
            <v>51501</v>
          </cell>
          <cell r="O313">
            <v>0</v>
          </cell>
          <cell r="P313">
            <v>0</v>
          </cell>
          <cell r="Q313">
            <v>0</v>
          </cell>
          <cell r="R313">
            <v>0</v>
          </cell>
          <cell r="S313">
            <v>0</v>
          </cell>
          <cell r="AB313">
            <v>0</v>
          </cell>
          <cell r="AC313">
            <v>0</v>
          </cell>
          <cell r="AD313">
            <v>0</v>
          </cell>
          <cell r="AE313">
            <v>0</v>
          </cell>
          <cell r="AF313">
            <v>0</v>
          </cell>
          <cell r="AV313">
            <v>291</v>
          </cell>
          <cell r="AW313">
            <v>51501</v>
          </cell>
          <cell r="AX313">
            <v>0</v>
          </cell>
          <cell r="BA313">
            <v>0</v>
          </cell>
          <cell r="BB313">
            <v>0</v>
          </cell>
          <cell r="BH313">
            <v>29</v>
          </cell>
          <cell r="BI313">
            <v>51501</v>
          </cell>
          <cell r="BJ313">
            <v>0</v>
          </cell>
        </row>
        <row r="314">
          <cell r="N314">
            <v>51532</v>
          </cell>
          <cell r="O314">
            <v>0</v>
          </cell>
          <cell r="P314">
            <v>0</v>
          </cell>
          <cell r="Q314">
            <v>0</v>
          </cell>
          <cell r="R314">
            <v>0</v>
          </cell>
          <cell r="S314">
            <v>0</v>
          </cell>
          <cell r="AB314">
            <v>0</v>
          </cell>
          <cell r="AC314">
            <v>0</v>
          </cell>
          <cell r="AD314">
            <v>0</v>
          </cell>
          <cell r="AE314">
            <v>0</v>
          </cell>
          <cell r="AF314">
            <v>0</v>
          </cell>
          <cell r="AV314">
            <v>292</v>
          </cell>
          <cell r="AW314">
            <v>51532</v>
          </cell>
          <cell r="AX314">
            <v>0</v>
          </cell>
          <cell r="BA314">
            <v>0</v>
          </cell>
          <cell r="BB314">
            <v>0</v>
          </cell>
          <cell r="BH314">
            <v>30</v>
          </cell>
          <cell r="BI314">
            <v>51532</v>
          </cell>
          <cell r="BJ314">
            <v>0</v>
          </cell>
        </row>
        <row r="315">
          <cell r="N315">
            <v>51560</v>
          </cell>
          <cell r="O315">
            <v>0</v>
          </cell>
          <cell r="P315">
            <v>0</v>
          </cell>
          <cell r="Q315">
            <v>0</v>
          </cell>
          <cell r="R315">
            <v>0</v>
          </cell>
          <cell r="S315">
            <v>0</v>
          </cell>
          <cell r="AB315">
            <v>0</v>
          </cell>
          <cell r="AC315">
            <v>0</v>
          </cell>
          <cell r="AD315">
            <v>0</v>
          </cell>
          <cell r="AE315">
            <v>0</v>
          </cell>
          <cell r="AF315">
            <v>0</v>
          </cell>
          <cell r="AV315">
            <v>293</v>
          </cell>
          <cell r="AW315">
            <v>51560</v>
          </cell>
          <cell r="AX315">
            <v>0</v>
          </cell>
          <cell r="BA315">
            <v>0</v>
          </cell>
          <cell r="BB315">
            <v>0</v>
          </cell>
          <cell r="BH315">
            <v>31</v>
          </cell>
          <cell r="BI315">
            <v>51560</v>
          </cell>
          <cell r="BJ315">
            <v>0</v>
          </cell>
        </row>
        <row r="316">
          <cell r="N316">
            <v>51591</v>
          </cell>
          <cell r="O316">
            <v>0</v>
          </cell>
          <cell r="P316">
            <v>0</v>
          </cell>
          <cell r="Q316">
            <v>0</v>
          </cell>
          <cell r="R316">
            <v>0</v>
          </cell>
          <cell r="S316">
            <v>0</v>
          </cell>
          <cell r="AB316">
            <v>0</v>
          </cell>
          <cell r="AC316">
            <v>0</v>
          </cell>
          <cell r="AD316">
            <v>0</v>
          </cell>
          <cell r="AE316">
            <v>0</v>
          </cell>
          <cell r="AF316">
            <v>0</v>
          </cell>
          <cell r="AV316">
            <v>294</v>
          </cell>
          <cell r="AW316">
            <v>51591</v>
          </cell>
          <cell r="AX316">
            <v>0</v>
          </cell>
          <cell r="BA316">
            <v>0</v>
          </cell>
          <cell r="BB316">
            <v>0</v>
          </cell>
          <cell r="BH316">
            <v>32</v>
          </cell>
          <cell r="BI316">
            <v>51591</v>
          </cell>
          <cell r="BJ316">
            <v>0</v>
          </cell>
        </row>
        <row r="317">
          <cell r="N317">
            <v>51621</v>
          </cell>
          <cell r="O317">
            <v>0</v>
          </cell>
          <cell r="P317">
            <v>0</v>
          </cell>
          <cell r="Q317">
            <v>0</v>
          </cell>
          <cell r="R317">
            <v>0</v>
          </cell>
          <cell r="S317">
            <v>0</v>
          </cell>
          <cell r="AB317">
            <v>0</v>
          </cell>
          <cell r="AC317">
            <v>0</v>
          </cell>
          <cell r="AD317">
            <v>0</v>
          </cell>
          <cell r="AE317">
            <v>0</v>
          </cell>
          <cell r="AF317">
            <v>0</v>
          </cell>
          <cell r="AV317">
            <v>295</v>
          </cell>
          <cell r="AW317">
            <v>51621</v>
          </cell>
          <cell r="AX317">
            <v>0</v>
          </cell>
          <cell r="BA317">
            <v>0</v>
          </cell>
          <cell r="BB317">
            <v>0</v>
          </cell>
          <cell r="BH317">
            <v>33</v>
          </cell>
          <cell r="BI317">
            <v>51621</v>
          </cell>
          <cell r="BJ317">
            <v>0</v>
          </cell>
        </row>
        <row r="318">
          <cell r="N318">
            <v>51652</v>
          </cell>
          <cell r="O318">
            <v>0</v>
          </cell>
          <cell r="P318">
            <v>0</v>
          </cell>
          <cell r="Q318">
            <v>0</v>
          </cell>
          <cell r="R318">
            <v>0</v>
          </cell>
          <cell r="S318">
            <v>0</v>
          </cell>
          <cell r="AB318">
            <v>0</v>
          </cell>
          <cell r="AC318">
            <v>0</v>
          </cell>
          <cell r="AD318">
            <v>0</v>
          </cell>
          <cell r="AE318">
            <v>0</v>
          </cell>
          <cell r="AF318">
            <v>0</v>
          </cell>
          <cell r="AV318">
            <v>296</v>
          </cell>
          <cell r="AW318">
            <v>51652</v>
          </cell>
          <cell r="AX318">
            <v>0</v>
          </cell>
          <cell r="BA318">
            <v>0</v>
          </cell>
          <cell r="BB318">
            <v>0</v>
          </cell>
          <cell r="BH318">
            <v>34</v>
          </cell>
          <cell r="BI318">
            <v>51652</v>
          </cell>
          <cell r="BJ318">
            <v>0</v>
          </cell>
        </row>
        <row r="319">
          <cell r="N319">
            <v>51682</v>
          </cell>
          <cell r="O319">
            <v>0</v>
          </cell>
          <cell r="P319">
            <v>0</v>
          </cell>
          <cell r="Q319">
            <v>0</v>
          </cell>
          <cell r="R319">
            <v>0</v>
          </cell>
          <cell r="S319">
            <v>0</v>
          </cell>
          <cell r="AB319">
            <v>25</v>
          </cell>
          <cell r="AC319">
            <v>0</v>
          </cell>
          <cell r="AD319">
            <v>0</v>
          </cell>
          <cell r="AE319">
            <v>0</v>
          </cell>
          <cell r="AF319">
            <v>0</v>
          </cell>
          <cell r="AV319">
            <v>297</v>
          </cell>
          <cell r="AW319">
            <v>51682</v>
          </cell>
          <cell r="AX319">
            <v>0</v>
          </cell>
          <cell r="BA319">
            <v>0</v>
          </cell>
          <cell r="BB319">
            <v>0</v>
          </cell>
          <cell r="BH319">
            <v>35</v>
          </cell>
          <cell r="BI319">
            <v>51682</v>
          </cell>
          <cell r="BJ319">
            <v>0</v>
          </cell>
        </row>
        <row r="320">
          <cell r="N320">
            <v>51713</v>
          </cell>
          <cell r="O320">
            <v>0</v>
          </cell>
          <cell r="P320">
            <v>0</v>
          </cell>
          <cell r="Q320">
            <v>0</v>
          </cell>
          <cell r="R320">
            <v>0</v>
          </cell>
          <cell r="S320">
            <v>0</v>
          </cell>
          <cell r="AB320">
            <v>0</v>
          </cell>
          <cell r="AC320">
            <v>0</v>
          </cell>
          <cell r="AD320">
            <v>0</v>
          </cell>
          <cell r="AE320">
            <v>0</v>
          </cell>
          <cell r="AF320">
            <v>0</v>
          </cell>
          <cell r="AV320">
            <v>298</v>
          </cell>
          <cell r="AW320">
            <v>51713</v>
          </cell>
          <cell r="AX320">
            <v>0</v>
          </cell>
          <cell r="BA320">
            <v>0</v>
          </cell>
          <cell r="BB320">
            <v>0</v>
          </cell>
          <cell r="BH320">
            <v>36</v>
          </cell>
          <cell r="BI320">
            <v>51713</v>
          </cell>
          <cell r="BJ320">
            <v>0</v>
          </cell>
        </row>
        <row r="321">
          <cell r="N321">
            <v>51744</v>
          </cell>
          <cell r="O321">
            <v>0</v>
          </cell>
          <cell r="P321">
            <v>0</v>
          </cell>
          <cell r="Q321">
            <v>0</v>
          </cell>
          <cell r="R321">
            <v>0</v>
          </cell>
          <cell r="S321">
            <v>0</v>
          </cell>
          <cell r="AB321">
            <v>0</v>
          </cell>
          <cell r="AC321">
            <v>0</v>
          </cell>
          <cell r="AD321">
            <v>0</v>
          </cell>
          <cell r="AE321">
            <v>0</v>
          </cell>
          <cell r="AF321">
            <v>0</v>
          </cell>
          <cell r="AV321">
            <v>299</v>
          </cell>
          <cell r="AW321">
            <v>51744</v>
          </cell>
          <cell r="AX321">
            <v>0</v>
          </cell>
          <cell r="BA321">
            <v>0</v>
          </cell>
          <cell r="BB321">
            <v>0</v>
          </cell>
          <cell r="BH321">
            <v>37</v>
          </cell>
          <cell r="BI321">
            <v>51744</v>
          </cell>
          <cell r="BJ321">
            <v>0</v>
          </cell>
        </row>
        <row r="322">
          <cell r="N322">
            <v>51774</v>
          </cell>
          <cell r="O322">
            <v>0</v>
          </cell>
          <cell r="P322">
            <v>0</v>
          </cell>
          <cell r="Q322">
            <v>0</v>
          </cell>
          <cell r="R322">
            <v>0</v>
          </cell>
          <cell r="S322">
            <v>0</v>
          </cell>
          <cell r="AB322">
            <v>0</v>
          </cell>
          <cell r="AC322">
            <v>0</v>
          </cell>
          <cell r="AD322">
            <v>0</v>
          </cell>
          <cell r="AE322">
            <v>0</v>
          </cell>
          <cell r="AF322">
            <v>0</v>
          </cell>
          <cell r="AV322">
            <v>300</v>
          </cell>
          <cell r="AW322">
            <v>51774</v>
          </cell>
          <cell r="AX322">
            <v>0</v>
          </cell>
          <cell r="BA322">
            <v>0</v>
          </cell>
          <cell r="BB322">
            <v>0</v>
          </cell>
          <cell r="BH322">
            <v>38</v>
          </cell>
          <cell r="BI322">
            <v>51774</v>
          </cell>
          <cell r="BJ322">
            <v>0</v>
          </cell>
        </row>
        <row r="323">
          <cell r="N323">
            <v>51805</v>
          </cell>
          <cell r="O323">
            <v>0</v>
          </cell>
          <cell r="P323">
            <v>0</v>
          </cell>
          <cell r="Q323">
            <v>0</v>
          </cell>
          <cell r="R323">
            <v>0</v>
          </cell>
          <cell r="S323">
            <v>0</v>
          </cell>
          <cell r="AB323">
            <v>0</v>
          </cell>
          <cell r="AC323">
            <v>0</v>
          </cell>
          <cell r="AD323">
            <v>0</v>
          </cell>
          <cell r="AE323">
            <v>0</v>
          </cell>
          <cell r="AF323">
            <v>0</v>
          </cell>
          <cell r="AV323">
            <v>301</v>
          </cell>
          <cell r="AW323">
            <v>51805</v>
          </cell>
          <cell r="AX323">
            <v>0</v>
          </cell>
          <cell r="BA323">
            <v>26</v>
          </cell>
          <cell r="BB323">
            <v>0</v>
          </cell>
          <cell r="BH323">
            <v>39</v>
          </cell>
          <cell r="BI323">
            <v>51805</v>
          </cell>
          <cell r="BJ323">
            <v>0</v>
          </cell>
        </row>
        <row r="324">
          <cell r="N324">
            <v>51835</v>
          </cell>
          <cell r="O324">
            <v>0</v>
          </cell>
          <cell r="P324">
            <v>0</v>
          </cell>
          <cell r="Q324">
            <v>0</v>
          </cell>
          <cell r="R324">
            <v>0</v>
          </cell>
          <cell r="S324">
            <v>0</v>
          </cell>
          <cell r="AB324">
            <v>0</v>
          </cell>
          <cell r="AC324">
            <v>0</v>
          </cell>
          <cell r="AD324">
            <v>0</v>
          </cell>
          <cell r="AE324">
            <v>0</v>
          </cell>
          <cell r="AF324">
            <v>0</v>
          </cell>
          <cell r="AV324">
            <v>302</v>
          </cell>
          <cell r="AW324">
            <v>51835</v>
          </cell>
          <cell r="AX324">
            <v>0</v>
          </cell>
          <cell r="BA324">
            <v>0</v>
          </cell>
          <cell r="BB324">
            <v>0</v>
          </cell>
          <cell r="BH324">
            <v>40</v>
          </cell>
          <cell r="BI324">
            <v>51835</v>
          </cell>
          <cell r="BJ324">
            <v>0</v>
          </cell>
        </row>
        <row r="325">
          <cell r="N325">
            <v>51866</v>
          </cell>
          <cell r="O325">
            <v>0</v>
          </cell>
          <cell r="P325">
            <v>0</v>
          </cell>
          <cell r="Q325">
            <v>0</v>
          </cell>
          <cell r="R325">
            <v>0</v>
          </cell>
          <cell r="S325">
            <v>0</v>
          </cell>
          <cell r="AB325">
            <v>0</v>
          </cell>
          <cell r="AC325">
            <v>0</v>
          </cell>
          <cell r="AD325">
            <v>0</v>
          </cell>
          <cell r="AE325">
            <v>0</v>
          </cell>
          <cell r="AF325">
            <v>0</v>
          </cell>
          <cell r="AV325">
            <v>303</v>
          </cell>
          <cell r="AW325">
            <v>51866</v>
          </cell>
          <cell r="AX325">
            <v>0</v>
          </cell>
          <cell r="BA325">
            <v>0</v>
          </cell>
          <cell r="BB325">
            <v>0</v>
          </cell>
          <cell r="BH325">
            <v>41</v>
          </cell>
          <cell r="BI325">
            <v>51866</v>
          </cell>
          <cell r="BJ325">
            <v>0</v>
          </cell>
        </row>
        <row r="326">
          <cell r="N326">
            <v>51897</v>
          </cell>
          <cell r="O326">
            <v>0</v>
          </cell>
          <cell r="P326">
            <v>0</v>
          </cell>
          <cell r="Q326">
            <v>0</v>
          </cell>
          <cell r="R326">
            <v>0</v>
          </cell>
          <cell r="S326">
            <v>0</v>
          </cell>
          <cell r="AB326">
            <v>0</v>
          </cell>
          <cell r="AC326">
            <v>0</v>
          </cell>
          <cell r="AD326">
            <v>0</v>
          </cell>
          <cell r="AE326">
            <v>0</v>
          </cell>
          <cell r="AF326">
            <v>0</v>
          </cell>
          <cell r="AV326">
            <v>304</v>
          </cell>
          <cell r="AW326">
            <v>51897</v>
          </cell>
          <cell r="AX326">
            <v>0</v>
          </cell>
          <cell r="BA326">
            <v>0</v>
          </cell>
          <cell r="BB326">
            <v>0</v>
          </cell>
          <cell r="BH326">
            <v>42</v>
          </cell>
          <cell r="BI326">
            <v>51897</v>
          </cell>
          <cell r="BJ326">
            <v>0</v>
          </cell>
        </row>
        <row r="327">
          <cell r="N327">
            <v>51925</v>
          </cell>
          <cell r="O327">
            <v>0</v>
          </cell>
          <cell r="P327">
            <v>0</v>
          </cell>
          <cell r="Q327">
            <v>0</v>
          </cell>
          <cell r="R327">
            <v>0</v>
          </cell>
          <cell r="S327">
            <v>0</v>
          </cell>
          <cell r="AB327">
            <v>0</v>
          </cell>
          <cell r="AC327">
            <v>0</v>
          </cell>
          <cell r="AD327">
            <v>0</v>
          </cell>
          <cell r="AE327">
            <v>0</v>
          </cell>
          <cell r="AF327">
            <v>0</v>
          </cell>
          <cell r="AV327">
            <v>305</v>
          </cell>
          <cell r="AW327">
            <v>51925</v>
          </cell>
          <cell r="AX327">
            <v>0</v>
          </cell>
          <cell r="BA327">
            <v>0</v>
          </cell>
          <cell r="BB327">
            <v>0</v>
          </cell>
          <cell r="BH327">
            <v>43</v>
          </cell>
          <cell r="BI327">
            <v>51925</v>
          </cell>
          <cell r="BJ327">
            <v>0</v>
          </cell>
        </row>
        <row r="328">
          <cell r="N328">
            <v>51956</v>
          </cell>
          <cell r="O328">
            <v>0</v>
          </cell>
          <cell r="P328">
            <v>0</v>
          </cell>
          <cell r="Q328">
            <v>0</v>
          </cell>
          <cell r="R328">
            <v>0</v>
          </cell>
          <cell r="S328">
            <v>0</v>
          </cell>
          <cell r="AB328">
            <v>0</v>
          </cell>
          <cell r="AC328">
            <v>0</v>
          </cell>
          <cell r="AD328">
            <v>0</v>
          </cell>
          <cell r="AE328">
            <v>0</v>
          </cell>
          <cell r="AF328">
            <v>0</v>
          </cell>
          <cell r="AV328">
            <v>306</v>
          </cell>
          <cell r="AW328">
            <v>51956</v>
          </cell>
          <cell r="AX328">
            <v>0</v>
          </cell>
          <cell r="BA328">
            <v>0</v>
          </cell>
          <cell r="BB328">
            <v>0</v>
          </cell>
          <cell r="BH328">
            <v>44</v>
          </cell>
          <cell r="BI328">
            <v>51956</v>
          </cell>
          <cell r="BJ328">
            <v>0</v>
          </cell>
        </row>
        <row r="329">
          <cell r="N329">
            <v>51986</v>
          </cell>
          <cell r="O329">
            <v>0</v>
          </cell>
          <cell r="P329">
            <v>0</v>
          </cell>
          <cell r="Q329">
            <v>0</v>
          </cell>
          <cell r="R329">
            <v>0</v>
          </cell>
          <cell r="S329">
            <v>0</v>
          </cell>
          <cell r="AB329">
            <v>0</v>
          </cell>
          <cell r="AC329">
            <v>0</v>
          </cell>
          <cell r="AD329">
            <v>0</v>
          </cell>
          <cell r="AE329">
            <v>0</v>
          </cell>
          <cell r="AF329">
            <v>0</v>
          </cell>
          <cell r="AV329">
            <v>307</v>
          </cell>
          <cell r="AW329">
            <v>51986</v>
          </cell>
          <cell r="AX329">
            <v>0</v>
          </cell>
          <cell r="BA329">
            <v>0</v>
          </cell>
          <cell r="BB329">
            <v>0</v>
          </cell>
          <cell r="BH329">
            <v>45</v>
          </cell>
          <cell r="BI329">
            <v>51986</v>
          </cell>
          <cell r="BJ329">
            <v>0</v>
          </cell>
        </row>
        <row r="330">
          <cell r="N330">
            <v>52017</v>
          </cell>
          <cell r="O330">
            <v>0</v>
          </cell>
          <cell r="P330">
            <v>0</v>
          </cell>
          <cell r="Q330">
            <v>0</v>
          </cell>
          <cell r="R330">
            <v>0</v>
          </cell>
          <cell r="S330">
            <v>0</v>
          </cell>
          <cell r="AB330">
            <v>0</v>
          </cell>
          <cell r="AC330">
            <v>0</v>
          </cell>
          <cell r="AD330">
            <v>0</v>
          </cell>
          <cell r="AE330">
            <v>0</v>
          </cell>
          <cell r="AF330">
            <v>0</v>
          </cell>
          <cell r="AV330">
            <v>308</v>
          </cell>
          <cell r="AW330">
            <v>52017</v>
          </cell>
          <cell r="AX330">
            <v>0</v>
          </cell>
          <cell r="BA330">
            <v>0</v>
          </cell>
          <cell r="BB330">
            <v>0</v>
          </cell>
          <cell r="BH330">
            <v>46</v>
          </cell>
          <cell r="BI330">
            <v>52017</v>
          </cell>
          <cell r="BJ330">
            <v>0</v>
          </cell>
        </row>
        <row r="331">
          <cell r="N331">
            <v>52047</v>
          </cell>
          <cell r="O331">
            <v>0</v>
          </cell>
          <cell r="P331">
            <v>0</v>
          </cell>
          <cell r="Q331">
            <v>0</v>
          </cell>
          <cell r="R331">
            <v>0</v>
          </cell>
          <cell r="S331">
            <v>0</v>
          </cell>
          <cell r="AB331">
            <v>26</v>
          </cell>
          <cell r="AC331">
            <v>0</v>
          </cell>
          <cell r="AD331">
            <v>0</v>
          </cell>
          <cell r="AE331">
            <v>0</v>
          </cell>
          <cell r="AF331">
            <v>0</v>
          </cell>
          <cell r="AV331">
            <v>309</v>
          </cell>
          <cell r="AW331">
            <v>52047</v>
          </cell>
          <cell r="AX331">
            <v>0</v>
          </cell>
          <cell r="BA331">
            <v>0</v>
          </cell>
          <cell r="BB331">
            <v>0</v>
          </cell>
          <cell r="BH331">
            <v>47</v>
          </cell>
          <cell r="BI331">
            <v>52047</v>
          </cell>
          <cell r="BJ331">
            <v>0</v>
          </cell>
        </row>
        <row r="332">
          <cell r="N332">
            <v>52078</v>
          </cell>
          <cell r="O332">
            <v>0</v>
          </cell>
          <cell r="P332">
            <v>0</v>
          </cell>
          <cell r="Q332">
            <v>0</v>
          </cell>
          <cell r="R332">
            <v>0</v>
          </cell>
          <cell r="S332">
            <v>0</v>
          </cell>
          <cell r="AB332">
            <v>0</v>
          </cell>
          <cell r="AC332">
            <v>0</v>
          </cell>
          <cell r="AD332">
            <v>0</v>
          </cell>
          <cell r="AE332">
            <v>0</v>
          </cell>
          <cell r="AF332">
            <v>0</v>
          </cell>
          <cell r="AV332">
            <v>310</v>
          </cell>
          <cell r="AW332">
            <v>52078</v>
          </cell>
          <cell r="AX332">
            <v>0</v>
          </cell>
          <cell r="BA332">
            <v>0</v>
          </cell>
          <cell r="BB332">
            <v>0</v>
          </cell>
          <cell r="BH332">
            <v>48</v>
          </cell>
          <cell r="BI332">
            <v>52078</v>
          </cell>
          <cell r="BJ332">
            <v>0</v>
          </cell>
        </row>
        <row r="333">
          <cell r="N333">
            <v>52109</v>
          </cell>
          <cell r="O333">
            <v>0</v>
          </cell>
          <cell r="P333">
            <v>0</v>
          </cell>
          <cell r="Q333">
            <v>0</v>
          </cell>
          <cell r="R333">
            <v>0</v>
          </cell>
          <cell r="S333">
            <v>0</v>
          </cell>
          <cell r="AB333">
            <v>0</v>
          </cell>
          <cell r="AC333">
            <v>0</v>
          </cell>
          <cell r="AD333">
            <v>0</v>
          </cell>
          <cell r="AE333">
            <v>0</v>
          </cell>
          <cell r="AF333">
            <v>0</v>
          </cell>
          <cell r="AV333">
            <v>311</v>
          </cell>
          <cell r="AW333">
            <v>52109</v>
          </cell>
          <cell r="AX333">
            <v>0</v>
          </cell>
          <cell r="BA333">
            <v>0</v>
          </cell>
          <cell r="BB333">
            <v>0</v>
          </cell>
          <cell r="BH333">
            <v>49</v>
          </cell>
          <cell r="BI333">
            <v>52109</v>
          </cell>
          <cell r="BJ333">
            <v>0</v>
          </cell>
        </row>
        <row r="334">
          <cell r="N334">
            <v>52139</v>
          </cell>
          <cell r="O334">
            <v>0</v>
          </cell>
          <cell r="P334">
            <v>0</v>
          </cell>
          <cell r="Q334">
            <v>0</v>
          </cell>
          <cell r="R334">
            <v>0</v>
          </cell>
          <cell r="S334">
            <v>0</v>
          </cell>
          <cell r="AB334">
            <v>0</v>
          </cell>
          <cell r="AC334">
            <v>0</v>
          </cell>
          <cell r="AD334">
            <v>0</v>
          </cell>
          <cell r="AE334">
            <v>0</v>
          </cell>
          <cell r="AF334">
            <v>0</v>
          </cell>
          <cell r="AV334">
            <v>312</v>
          </cell>
          <cell r="AW334">
            <v>52139</v>
          </cell>
          <cell r="AX334">
            <v>0</v>
          </cell>
          <cell r="BA334">
            <v>0</v>
          </cell>
          <cell r="BB334">
            <v>0</v>
          </cell>
          <cell r="BH334">
            <v>50</v>
          </cell>
          <cell r="BI334">
            <v>52139</v>
          </cell>
          <cell r="BJ334">
            <v>0</v>
          </cell>
        </row>
        <row r="335">
          <cell r="N335">
            <v>52170</v>
          </cell>
          <cell r="O335">
            <v>0</v>
          </cell>
          <cell r="P335">
            <v>0</v>
          </cell>
          <cell r="Q335">
            <v>0</v>
          </cell>
          <cell r="R335">
            <v>0</v>
          </cell>
          <cell r="S335">
            <v>0</v>
          </cell>
          <cell r="AB335">
            <v>0</v>
          </cell>
          <cell r="AC335">
            <v>0</v>
          </cell>
          <cell r="AD335">
            <v>0</v>
          </cell>
          <cell r="AE335">
            <v>0</v>
          </cell>
          <cell r="AF335">
            <v>0</v>
          </cell>
          <cell r="AV335">
            <v>313</v>
          </cell>
          <cell r="AW335">
            <v>52170</v>
          </cell>
          <cell r="AX335">
            <v>0</v>
          </cell>
          <cell r="BA335">
            <v>27</v>
          </cell>
          <cell r="BB335">
            <v>0</v>
          </cell>
          <cell r="BH335">
            <v>51</v>
          </cell>
          <cell r="BI335">
            <v>52170</v>
          </cell>
          <cell r="BJ335">
            <v>0</v>
          </cell>
        </row>
        <row r="336">
          <cell r="N336">
            <v>52200</v>
          </cell>
          <cell r="O336">
            <v>0</v>
          </cell>
          <cell r="P336">
            <v>0</v>
          </cell>
          <cell r="Q336">
            <v>0</v>
          </cell>
          <cell r="R336">
            <v>0</v>
          </cell>
          <cell r="S336">
            <v>0</v>
          </cell>
          <cell r="AB336">
            <v>0</v>
          </cell>
          <cell r="AC336">
            <v>0</v>
          </cell>
          <cell r="AD336">
            <v>0</v>
          </cell>
          <cell r="AE336">
            <v>0</v>
          </cell>
          <cell r="AF336">
            <v>0</v>
          </cell>
          <cell r="AV336">
            <v>314</v>
          </cell>
          <cell r="AW336">
            <v>52200</v>
          </cell>
          <cell r="AX336">
            <v>0</v>
          </cell>
          <cell r="BA336">
            <v>0</v>
          </cell>
          <cell r="BB336">
            <v>0</v>
          </cell>
          <cell r="BH336">
            <v>52</v>
          </cell>
          <cell r="BI336">
            <v>52200</v>
          </cell>
          <cell r="BJ336">
            <v>0</v>
          </cell>
        </row>
        <row r="337">
          <cell r="N337">
            <v>52231</v>
          </cell>
          <cell r="O337">
            <v>0</v>
          </cell>
          <cell r="P337">
            <v>0</v>
          </cell>
          <cell r="Q337">
            <v>0</v>
          </cell>
          <cell r="R337">
            <v>0</v>
          </cell>
          <cell r="S337">
            <v>0</v>
          </cell>
          <cell r="AB337">
            <v>0</v>
          </cell>
          <cell r="AC337">
            <v>0</v>
          </cell>
          <cell r="AD337">
            <v>0</v>
          </cell>
          <cell r="AE337">
            <v>0</v>
          </cell>
          <cell r="AF337">
            <v>0</v>
          </cell>
          <cell r="AV337">
            <v>315</v>
          </cell>
          <cell r="AW337">
            <v>52231</v>
          </cell>
          <cell r="AX337">
            <v>0</v>
          </cell>
          <cell r="BA337">
            <v>0</v>
          </cell>
          <cell r="BB337">
            <v>0</v>
          </cell>
          <cell r="BH337">
            <v>53</v>
          </cell>
          <cell r="BI337">
            <v>52231</v>
          </cell>
          <cell r="BJ337">
            <v>0</v>
          </cell>
        </row>
        <row r="338">
          <cell r="N338">
            <v>52262</v>
          </cell>
          <cell r="O338">
            <v>0</v>
          </cell>
          <cell r="P338">
            <v>0</v>
          </cell>
          <cell r="Q338">
            <v>0</v>
          </cell>
          <cell r="R338">
            <v>0</v>
          </cell>
          <cell r="S338">
            <v>0</v>
          </cell>
          <cell r="AB338">
            <v>0</v>
          </cell>
          <cell r="AC338">
            <v>0</v>
          </cell>
          <cell r="AD338">
            <v>0</v>
          </cell>
          <cell r="AE338">
            <v>0</v>
          </cell>
          <cell r="AF338">
            <v>0</v>
          </cell>
          <cell r="AV338">
            <v>316</v>
          </cell>
          <cell r="AW338">
            <v>52262</v>
          </cell>
          <cell r="AX338">
            <v>0</v>
          </cell>
          <cell r="BA338">
            <v>0</v>
          </cell>
          <cell r="BB338">
            <v>0</v>
          </cell>
          <cell r="BH338">
            <v>54</v>
          </cell>
          <cell r="BI338">
            <v>52262</v>
          </cell>
          <cell r="BJ338">
            <v>0</v>
          </cell>
        </row>
        <row r="339">
          <cell r="N339">
            <v>52290</v>
          </cell>
          <cell r="O339">
            <v>0</v>
          </cell>
          <cell r="P339">
            <v>0</v>
          </cell>
          <cell r="Q339">
            <v>0</v>
          </cell>
          <cell r="R339">
            <v>0</v>
          </cell>
          <cell r="S339">
            <v>0</v>
          </cell>
          <cell r="AB339">
            <v>0</v>
          </cell>
          <cell r="AC339">
            <v>0</v>
          </cell>
          <cell r="AD339">
            <v>0</v>
          </cell>
          <cell r="AE339">
            <v>0</v>
          </cell>
          <cell r="AF339">
            <v>0</v>
          </cell>
          <cell r="AV339">
            <v>317</v>
          </cell>
          <cell r="AW339">
            <v>52290</v>
          </cell>
          <cell r="AX339">
            <v>0</v>
          </cell>
          <cell r="BA339">
            <v>0</v>
          </cell>
          <cell r="BB339">
            <v>0</v>
          </cell>
          <cell r="BH339">
            <v>55</v>
          </cell>
          <cell r="BI339">
            <v>52290</v>
          </cell>
          <cell r="BJ339">
            <v>0</v>
          </cell>
        </row>
        <row r="340">
          <cell r="N340">
            <v>52321</v>
          </cell>
          <cell r="O340">
            <v>0</v>
          </cell>
          <cell r="P340">
            <v>0</v>
          </cell>
          <cell r="Q340">
            <v>0</v>
          </cell>
          <cell r="R340">
            <v>0</v>
          </cell>
          <cell r="S340">
            <v>0</v>
          </cell>
          <cell r="AB340">
            <v>0</v>
          </cell>
          <cell r="AC340">
            <v>0</v>
          </cell>
          <cell r="AD340">
            <v>0</v>
          </cell>
          <cell r="AE340">
            <v>0</v>
          </cell>
          <cell r="AF340">
            <v>0</v>
          </cell>
          <cell r="AV340">
            <v>318</v>
          </cell>
          <cell r="AW340">
            <v>52321</v>
          </cell>
          <cell r="AX340">
            <v>0</v>
          </cell>
          <cell r="BA340">
            <v>0</v>
          </cell>
          <cell r="BB340">
            <v>0</v>
          </cell>
          <cell r="BH340">
            <v>56</v>
          </cell>
          <cell r="BI340">
            <v>52321</v>
          </cell>
          <cell r="BJ340">
            <v>0</v>
          </cell>
        </row>
        <row r="341">
          <cell r="N341">
            <v>52351</v>
          </cell>
          <cell r="O341">
            <v>0</v>
          </cell>
          <cell r="P341">
            <v>0</v>
          </cell>
          <cell r="Q341">
            <v>0</v>
          </cell>
          <cell r="R341">
            <v>0</v>
          </cell>
          <cell r="S341">
            <v>0</v>
          </cell>
          <cell r="AB341">
            <v>0</v>
          </cell>
          <cell r="AC341">
            <v>0</v>
          </cell>
          <cell r="AD341">
            <v>0</v>
          </cell>
          <cell r="AE341">
            <v>0</v>
          </cell>
          <cell r="AF341">
            <v>0</v>
          </cell>
          <cell r="AV341">
            <v>319</v>
          </cell>
          <cell r="AW341">
            <v>52351</v>
          </cell>
          <cell r="AX341">
            <v>0</v>
          </cell>
          <cell r="BA341">
            <v>0</v>
          </cell>
          <cell r="BB341">
            <v>0</v>
          </cell>
          <cell r="BH341">
            <v>57</v>
          </cell>
          <cell r="BI341">
            <v>52351</v>
          </cell>
          <cell r="BJ341">
            <v>0</v>
          </cell>
        </row>
        <row r="342">
          <cell r="N342">
            <v>52382</v>
          </cell>
          <cell r="O342">
            <v>0</v>
          </cell>
          <cell r="P342">
            <v>0</v>
          </cell>
          <cell r="Q342">
            <v>0</v>
          </cell>
          <cell r="R342">
            <v>0</v>
          </cell>
          <cell r="S342">
            <v>0</v>
          </cell>
          <cell r="AB342">
            <v>0</v>
          </cell>
          <cell r="AC342">
            <v>0</v>
          </cell>
          <cell r="AD342">
            <v>0</v>
          </cell>
          <cell r="AE342">
            <v>0</v>
          </cell>
          <cell r="AF342">
            <v>0</v>
          </cell>
          <cell r="AV342">
            <v>320</v>
          </cell>
          <cell r="AW342">
            <v>52382</v>
          </cell>
          <cell r="AX342">
            <v>0</v>
          </cell>
          <cell r="BA342">
            <v>0</v>
          </cell>
          <cell r="BB342">
            <v>0</v>
          </cell>
          <cell r="BH342">
            <v>58</v>
          </cell>
          <cell r="BI342">
            <v>52382</v>
          </cell>
          <cell r="BJ342">
            <v>0</v>
          </cell>
        </row>
        <row r="343">
          <cell r="N343">
            <v>52412</v>
          </cell>
          <cell r="O343">
            <v>0</v>
          </cell>
          <cell r="P343">
            <v>0</v>
          </cell>
          <cell r="Q343">
            <v>0</v>
          </cell>
          <cell r="R343">
            <v>0</v>
          </cell>
          <cell r="S343">
            <v>0</v>
          </cell>
          <cell r="AB343">
            <v>27</v>
          </cell>
          <cell r="AC343">
            <v>0</v>
          </cell>
          <cell r="AD343">
            <v>0</v>
          </cell>
          <cell r="AE343">
            <v>0</v>
          </cell>
          <cell r="AF343">
            <v>0</v>
          </cell>
          <cell r="AV343">
            <v>321</v>
          </cell>
          <cell r="AW343">
            <v>52412</v>
          </cell>
          <cell r="AX343">
            <v>0</v>
          </cell>
          <cell r="BA343">
            <v>0</v>
          </cell>
          <cell r="BB343">
            <v>0</v>
          </cell>
          <cell r="BH343">
            <v>59</v>
          </cell>
          <cell r="BI343">
            <v>52412</v>
          </cell>
          <cell r="BJ343">
            <v>0</v>
          </cell>
        </row>
        <row r="344">
          <cell r="N344">
            <v>52443</v>
          </cell>
          <cell r="O344">
            <v>0</v>
          </cell>
          <cell r="P344">
            <v>0</v>
          </cell>
          <cell r="Q344">
            <v>0</v>
          </cell>
          <cell r="R344">
            <v>0</v>
          </cell>
          <cell r="S344">
            <v>0</v>
          </cell>
          <cell r="AB344">
            <v>0</v>
          </cell>
          <cell r="AC344">
            <v>0</v>
          </cell>
          <cell r="AD344">
            <v>0</v>
          </cell>
          <cell r="AE344">
            <v>0</v>
          </cell>
          <cell r="AF344">
            <v>0</v>
          </cell>
          <cell r="AV344">
            <v>322</v>
          </cell>
          <cell r="AW344">
            <v>52443</v>
          </cell>
          <cell r="AX344">
            <v>0</v>
          </cell>
          <cell r="BA344">
            <v>0</v>
          </cell>
          <cell r="BB344">
            <v>0</v>
          </cell>
          <cell r="BH344">
            <v>60</v>
          </cell>
          <cell r="BI344">
            <v>52443</v>
          </cell>
          <cell r="BJ344">
            <v>0</v>
          </cell>
        </row>
        <row r="345">
          <cell r="N345">
            <v>52474</v>
          </cell>
          <cell r="O345">
            <v>0</v>
          </cell>
          <cell r="P345">
            <v>0</v>
          </cell>
          <cell r="Q345">
            <v>0</v>
          </cell>
          <cell r="R345">
            <v>0</v>
          </cell>
          <cell r="S345">
            <v>0</v>
          </cell>
          <cell r="AB345">
            <v>0</v>
          </cell>
          <cell r="AC345">
            <v>0</v>
          </cell>
          <cell r="AD345">
            <v>0</v>
          </cell>
          <cell r="AE345">
            <v>0</v>
          </cell>
          <cell r="AF345">
            <v>0</v>
          </cell>
          <cell r="AV345">
            <v>323</v>
          </cell>
          <cell r="AW345">
            <v>52474</v>
          </cell>
          <cell r="AX345">
            <v>0</v>
          </cell>
          <cell r="BA345">
            <v>0</v>
          </cell>
          <cell r="BB345">
            <v>0</v>
          </cell>
          <cell r="BH345">
            <v>61</v>
          </cell>
          <cell r="BI345">
            <v>52474</v>
          </cell>
          <cell r="BJ345">
            <v>0</v>
          </cell>
        </row>
        <row r="346">
          <cell r="N346">
            <v>52504</v>
          </cell>
          <cell r="O346">
            <v>0</v>
          </cell>
          <cell r="P346">
            <v>0</v>
          </cell>
          <cell r="Q346">
            <v>0</v>
          </cell>
          <cell r="R346">
            <v>0</v>
          </cell>
          <cell r="S346">
            <v>0</v>
          </cell>
          <cell r="AB346">
            <v>0</v>
          </cell>
          <cell r="AC346">
            <v>0</v>
          </cell>
          <cell r="AD346">
            <v>0</v>
          </cell>
          <cell r="AE346">
            <v>0</v>
          </cell>
          <cell r="AF346">
            <v>0</v>
          </cell>
          <cell r="AV346">
            <v>324</v>
          </cell>
          <cell r="AW346">
            <v>52504</v>
          </cell>
          <cell r="AX346">
            <v>0</v>
          </cell>
          <cell r="BA346">
            <v>0</v>
          </cell>
          <cell r="BB346">
            <v>0</v>
          </cell>
          <cell r="BH346">
            <v>62</v>
          </cell>
          <cell r="BI346">
            <v>52504</v>
          </cell>
          <cell r="BJ346">
            <v>0</v>
          </cell>
        </row>
        <row r="347">
          <cell r="N347">
            <v>52535</v>
          </cell>
          <cell r="O347">
            <v>0</v>
          </cell>
          <cell r="P347">
            <v>0</v>
          </cell>
          <cell r="Q347">
            <v>0</v>
          </cell>
          <cell r="R347">
            <v>0</v>
          </cell>
          <cell r="S347">
            <v>0</v>
          </cell>
          <cell r="AB347">
            <v>0</v>
          </cell>
          <cell r="AC347">
            <v>0</v>
          </cell>
          <cell r="AD347">
            <v>0</v>
          </cell>
          <cell r="AE347">
            <v>0</v>
          </cell>
          <cell r="AF347">
            <v>0</v>
          </cell>
          <cell r="AV347">
            <v>325</v>
          </cell>
          <cell r="AW347">
            <v>52535</v>
          </cell>
          <cell r="AX347">
            <v>0</v>
          </cell>
          <cell r="BA347">
            <v>28</v>
          </cell>
          <cell r="BB347">
            <v>0</v>
          </cell>
          <cell r="BH347">
            <v>63</v>
          </cell>
          <cell r="BI347">
            <v>52535</v>
          </cell>
          <cell r="BJ347">
            <v>0</v>
          </cell>
        </row>
        <row r="348">
          <cell r="N348">
            <v>52565</v>
          </cell>
          <cell r="O348">
            <v>0</v>
          </cell>
          <cell r="P348">
            <v>0</v>
          </cell>
          <cell r="Q348">
            <v>0</v>
          </cell>
          <cell r="R348">
            <v>0</v>
          </cell>
          <cell r="S348">
            <v>0</v>
          </cell>
          <cell r="AB348">
            <v>0</v>
          </cell>
          <cell r="AC348">
            <v>0</v>
          </cell>
          <cell r="AD348">
            <v>0</v>
          </cell>
          <cell r="AE348">
            <v>0</v>
          </cell>
          <cell r="AF348">
            <v>0</v>
          </cell>
          <cell r="AV348">
            <v>326</v>
          </cell>
          <cell r="AW348">
            <v>52565</v>
          </cell>
          <cell r="AX348">
            <v>0</v>
          </cell>
          <cell r="BA348">
            <v>0</v>
          </cell>
          <cell r="BB348">
            <v>0</v>
          </cell>
          <cell r="BH348">
            <v>64</v>
          </cell>
          <cell r="BI348">
            <v>52565</v>
          </cell>
          <cell r="BJ348">
            <v>0</v>
          </cell>
        </row>
        <row r="349">
          <cell r="N349">
            <v>52596</v>
          </cell>
          <cell r="O349">
            <v>0</v>
          </cell>
          <cell r="P349">
            <v>0</v>
          </cell>
          <cell r="Q349">
            <v>0</v>
          </cell>
          <cell r="R349">
            <v>0</v>
          </cell>
          <cell r="S349">
            <v>0</v>
          </cell>
          <cell r="AB349">
            <v>0</v>
          </cell>
          <cell r="AC349">
            <v>0</v>
          </cell>
          <cell r="AD349">
            <v>0</v>
          </cell>
          <cell r="AE349">
            <v>0</v>
          </cell>
          <cell r="AF349">
            <v>0</v>
          </cell>
          <cell r="AV349">
            <v>327</v>
          </cell>
          <cell r="AW349">
            <v>52596</v>
          </cell>
          <cell r="AX349">
            <v>0</v>
          </cell>
          <cell r="BA349">
            <v>0</v>
          </cell>
          <cell r="BB349">
            <v>0</v>
          </cell>
          <cell r="BH349">
            <v>65</v>
          </cell>
          <cell r="BI349">
            <v>52596</v>
          </cell>
          <cell r="BJ349">
            <v>0</v>
          </cell>
        </row>
        <row r="350">
          <cell r="N350">
            <v>52627</v>
          </cell>
          <cell r="O350">
            <v>0</v>
          </cell>
          <cell r="P350">
            <v>0</v>
          </cell>
          <cell r="Q350">
            <v>0</v>
          </cell>
          <cell r="R350">
            <v>0</v>
          </cell>
          <cell r="S350">
            <v>0</v>
          </cell>
          <cell r="AB350">
            <v>0</v>
          </cell>
          <cell r="AC350">
            <v>0</v>
          </cell>
          <cell r="AD350">
            <v>0</v>
          </cell>
          <cell r="AE350">
            <v>0</v>
          </cell>
          <cell r="AF350">
            <v>0</v>
          </cell>
          <cell r="AV350">
            <v>328</v>
          </cell>
          <cell r="AW350">
            <v>52627</v>
          </cell>
          <cell r="AX350">
            <v>0</v>
          </cell>
          <cell r="BA350">
            <v>0</v>
          </cell>
          <cell r="BB350">
            <v>0</v>
          </cell>
          <cell r="BH350">
            <v>66</v>
          </cell>
          <cell r="BI350">
            <v>52627</v>
          </cell>
          <cell r="BJ350">
            <v>0</v>
          </cell>
        </row>
        <row r="351">
          <cell r="N351">
            <v>52656</v>
          </cell>
          <cell r="O351">
            <v>0</v>
          </cell>
          <cell r="P351">
            <v>0</v>
          </cell>
          <cell r="Q351">
            <v>0</v>
          </cell>
          <cell r="R351">
            <v>0</v>
          </cell>
          <cell r="S351">
            <v>0</v>
          </cell>
          <cell r="AB351">
            <v>0</v>
          </cell>
          <cell r="AC351">
            <v>0</v>
          </cell>
          <cell r="AD351">
            <v>0</v>
          </cell>
          <cell r="AE351">
            <v>0</v>
          </cell>
          <cell r="AF351">
            <v>0</v>
          </cell>
          <cell r="AV351">
            <v>329</v>
          </cell>
          <cell r="AW351">
            <v>52656</v>
          </cell>
          <cell r="AX351">
            <v>0</v>
          </cell>
          <cell r="BA351">
            <v>0</v>
          </cell>
          <cell r="BB351">
            <v>0</v>
          </cell>
          <cell r="BH351">
            <v>67</v>
          </cell>
          <cell r="BI351">
            <v>52656</v>
          </cell>
          <cell r="BJ351">
            <v>0</v>
          </cell>
        </row>
        <row r="352">
          <cell r="N352">
            <v>52687</v>
          </cell>
          <cell r="O352">
            <v>0</v>
          </cell>
          <cell r="P352">
            <v>0</v>
          </cell>
          <cell r="Q352">
            <v>0</v>
          </cell>
          <cell r="R352">
            <v>0</v>
          </cell>
          <cell r="S352">
            <v>0</v>
          </cell>
          <cell r="AB352">
            <v>0</v>
          </cell>
          <cell r="AC352">
            <v>0</v>
          </cell>
          <cell r="AD352">
            <v>0</v>
          </cell>
          <cell r="AE352">
            <v>0</v>
          </cell>
          <cell r="AF352">
            <v>0</v>
          </cell>
          <cell r="AV352">
            <v>330</v>
          </cell>
          <cell r="AW352">
            <v>52687</v>
          </cell>
          <cell r="AX352">
            <v>0</v>
          </cell>
          <cell r="BA352">
            <v>0</v>
          </cell>
          <cell r="BB352">
            <v>0</v>
          </cell>
          <cell r="BH352">
            <v>68</v>
          </cell>
          <cell r="BI352">
            <v>52687</v>
          </cell>
          <cell r="BJ352">
            <v>0</v>
          </cell>
        </row>
        <row r="353">
          <cell r="N353">
            <v>52717</v>
          </cell>
          <cell r="O353">
            <v>0</v>
          </cell>
          <cell r="P353">
            <v>0</v>
          </cell>
          <cell r="Q353">
            <v>0</v>
          </cell>
          <cell r="R353">
            <v>0</v>
          </cell>
          <cell r="S353">
            <v>0</v>
          </cell>
          <cell r="AB353">
            <v>0</v>
          </cell>
          <cell r="AC353">
            <v>0</v>
          </cell>
          <cell r="AD353">
            <v>0</v>
          </cell>
          <cell r="AE353">
            <v>0</v>
          </cell>
          <cell r="AF353">
            <v>0</v>
          </cell>
          <cell r="AV353">
            <v>331</v>
          </cell>
          <cell r="AW353">
            <v>52717</v>
          </cell>
          <cell r="AX353">
            <v>0</v>
          </cell>
          <cell r="BA353">
            <v>0</v>
          </cell>
          <cell r="BB353">
            <v>0</v>
          </cell>
          <cell r="BH353">
            <v>69</v>
          </cell>
          <cell r="BI353">
            <v>52717</v>
          </cell>
          <cell r="BJ353">
            <v>0</v>
          </cell>
        </row>
        <row r="354">
          <cell r="N354">
            <v>52748</v>
          </cell>
          <cell r="O354">
            <v>0</v>
          </cell>
          <cell r="P354">
            <v>0</v>
          </cell>
          <cell r="Q354">
            <v>0</v>
          </cell>
          <cell r="R354">
            <v>0</v>
          </cell>
          <cell r="S354">
            <v>0</v>
          </cell>
          <cell r="AB354">
            <v>0</v>
          </cell>
          <cell r="AC354">
            <v>0</v>
          </cell>
          <cell r="AD354">
            <v>0</v>
          </cell>
          <cell r="AE354">
            <v>0</v>
          </cell>
          <cell r="AF354">
            <v>0</v>
          </cell>
          <cell r="AV354">
            <v>332</v>
          </cell>
          <cell r="AW354">
            <v>52748</v>
          </cell>
          <cell r="AX354">
            <v>0</v>
          </cell>
          <cell r="BA354">
            <v>0</v>
          </cell>
          <cell r="BB354">
            <v>0</v>
          </cell>
          <cell r="BH354">
            <v>70</v>
          </cell>
          <cell r="BI354">
            <v>52748</v>
          </cell>
          <cell r="BJ354">
            <v>0</v>
          </cell>
        </row>
        <row r="355">
          <cell r="N355">
            <v>52778</v>
          </cell>
          <cell r="O355">
            <v>0</v>
          </cell>
          <cell r="P355">
            <v>0</v>
          </cell>
          <cell r="Q355">
            <v>0</v>
          </cell>
          <cell r="R355">
            <v>0</v>
          </cell>
          <cell r="S355">
            <v>0</v>
          </cell>
          <cell r="AB355">
            <v>28</v>
          </cell>
          <cell r="AC355">
            <v>0</v>
          </cell>
          <cell r="AD355">
            <v>0</v>
          </cell>
          <cell r="AE355">
            <v>0</v>
          </cell>
          <cell r="AF355">
            <v>0</v>
          </cell>
          <cell r="AV355">
            <v>333</v>
          </cell>
          <cell r="AW355">
            <v>52778</v>
          </cell>
          <cell r="AX355">
            <v>0</v>
          </cell>
          <cell r="BA355">
            <v>0</v>
          </cell>
          <cell r="BB355">
            <v>0</v>
          </cell>
          <cell r="BH355">
            <v>71</v>
          </cell>
          <cell r="BI355">
            <v>52778</v>
          </cell>
          <cell r="BJ355">
            <v>0</v>
          </cell>
        </row>
        <row r="356">
          <cell r="N356">
            <v>52809</v>
          </cell>
          <cell r="O356">
            <v>0</v>
          </cell>
          <cell r="P356">
            <v>0</v>
          </cell>
          <cell r="Q356">
            <v>0</v>
          </cell>
          <cell r="R356">
            <v>0</v>
          </cell>
          <cell r="S356">
            <v>0</v>
          </cell>
          <cell r="AB356">
            <v>0</v>
          </cell>
          <cell r="AC356">
            <v>0</v>
          </cell>
          <cell r="AD356">
            <v>0</v>
          </cell>
          <cell r="AE356">
            <v>0</v>
          </cell>
          <cell r="AF356">
            <v>0</v>
          </cell>
          <cell r="AV356">
            <v>334</v>
          </cell>
          <cell r="AW356">
            <v>52809</v>
          </cell>
          <cell r="AX356">
            <v>0</v>
          </cell>
          <cell r="BA356">
            <v>0</v>
          </cell>
          <cell r="BB356">
            <v>0</v>
          </cell>
          <cell r="BH356">
            <v>72</v>
          </cell>
          <cell r="BI356">
            <v>52809</v>
          </cell>
          <cell r="BJ356">
            <v>0</v>
          </cell>
        </row>
        <row r="357">
          <cell r="N357">
            <v>52840</v>
          </cell>
          <cell r="O357">
            <v>0</v>
          </cell>
          <cell r="P357">
            <v>0</v>
          </cell>
          <cell r="Q357">
            <v>0</v>
          </cell>
          <cell r="R357">
            <v>0</v>
          </cell>
          <cell r="S357">
            <v>0</v>
          </cell>
          <cell r="AB357">
            <v>0</v>
          </cell>
          <cell r="AC357">
            <v>0</v>
          </cell>
          <cell r="AD357">
            <v>0</v>
          </cell>
          <cell r="AE357">
            <v>0</v>
          </cell>
          <cell r="AF357">
            <v>0</v>
          </cell>
          <cell r="AV357">
            <v>335</v>
          </cell>
          <cell r="AW357">
            <v>52840</v>
          </cell>
          <cell r="AX357">
            <v>0</v>
          </cell>
          <cell r="BA357">
            <v>0</v>
          </cell>
          <cell r="BB357">
            <v>0</v>
          </cell>
          <cell r="BH357">
            <v>73</v>
          </cell>
          <cell r="BI357">
            <v>52840</v>
          </cell>
          <cell r="BJ357">
            <v>0</v>
          </cell>
        </row>
        <row r="358">
          <cell r="N358">
            <v>52870</v>
          </cell>
          <cell r="O358">
            <v>0</v>
          </cell>
          <cell r="P358">
            <v>0</v>
          </cell>
          <cell r="Q358">
            <v>0</v>
          </cell>
          <cell r="R358">
            <v>0</v>
          </cell>
          <cell r="S358">
            <v>0</v>
          </cell>
          <cell r="AB358">
            <v>0</v>
          </cell>
          <cell r="AC358">
            <v>0</v>
          </cell>
          <cell r="AD358">
            <v>0</v>
          </cell>
          <cell r="AE358">
            <v>0</v>
          </cell>
          <cell r="AF358">
            <v>0</v>
          </cell>
          <cell r="AV358">
            <v>336</v>
          </cell>
          <cell r="AW358">
            <v>52870</v>
          </cell>
          <cell r="AX358">
            <v>0</v>
          </cell>
          <cell r="BA358">
            <v>0</v>
          </cell>
          <cell r="BB358">
            <v>0</v>
          </cell>
          <cell r="BH358">
            <v>74</v>
          </cell>
          <cell r="BI358">
            <v>52870</v>
          </cell>
          <cell r="BJ358">
            <v>0</v>
          </cell>
        </row>
        <row r="359">
          <cell r="N359">
            <v>52901</v>
          </cell>
          <cell r="O359">
            <v>0</v>
          </cell>
          <cell r="P359">
            <v>0</v>
          </cell>
          <cell r="Q359">
            <v>0</v>
          </cell>
          <cell r="R359">
            <v>0</v>
          </cell>
          <cell r="S359">
            <v>0</v>
          </cell>
          <cell r="AB359">
            <v>0</v>
          </cell>
          <cell r="AC359">
            <v>0</v>
          </cell>
          <cell r="AD359">
            <v>0</v>
          </cell>
          <cell r="AE359">
            <v>0</v>
          </cell>
          <cell r="AF359">
            <v>0</v>
          </cell>
          <cell r="AV359">
            <v>337</v>
          </cell>
          <cell r="AW359">
            <v>52901</v>
          </cell>
          <cell r="AX359">
            <v>0</v>
          </cell>
          <cell r="BA359">
            <v>29</v>
          </cell>
          <cell r="BB359">
            <v>0</v>
          </cell>
          <cell r="BH359">
            <v>75</v>
          </cell>
          <cell r="BI359">
            <v>52901</v>
          </cell>
          <cell r="BJ359">
            <v>0</v>
          </cell>
        </row>
        <row r="360">
          <cell r="N360">
            <v>52931</v>
          </cell>
          <cell r="O360">
            <v>0</v>
          </cell>
          <cell r="P360">
            <v>0</v>
          </cell>
          <cell r="Q360">
            <v>0</v>
          </cell>
          <cell r="R360">
            <v>0</v>
          </cell>
          <cell r="S360">
            <v>0</v>
          </cell>
          <cell r="AB360">
            <v>0</v>
          </cell>
          <cell r="AC360">
            <v>0</v>
          </cell>
          <cell r="AD360">
            <v>0</v>
          </cell>
          <cell r="AE360">
            <v>0</v>
          </cell>
          <cell r="AF360">
            <v>0</v>
          </cell>
          <cell r="AV360">
            <v>338</v>
          </cell>
          <cell r="AW360">
            <v>52931</v>
          </cell>
          <cell r="AX360">
            <v>0</v>
          </cell>
          <cell r="BA360">
            <v>0</v>
          </cell>
          <cell r="BB360">
            <v>0</v>
          </cell>
          <cell r="BH360">
            <v>76</v>
          </cell>
          <cell r="BI360">
            <v>52931</v>
          </cell>
          <cell r="BJ360">
            <v>0</v>
          </cell>
        </row>
        <row r="361">
          <cell r="N361">
            <v>52962</v>
          </cell>
          <cell r="O361">
            <v>0</v>
          </cell>
          <cell r="P361">
            <v>0</v>
          </cell>
          <cell r="Q361">
            <v>0</v>
          </cell>
          <cell r="R361">
            <v>0</v>
          </cell>
          <cell r="S361">
            <v>0</v>
          </cell>
          <cell r="AB361">
            <v>0</v>
          </cell>
          <cell r="AC361">
            <v>0</v>
          </cell>
          <cell r="AD361">
            <v>0</v>
          </cell>
          <cell r="AE361">
            <v>0</v>
          </cell>
          <cell r="AF361">
            <v>0</v>
          </cell>
          <cell r="AV361">
            <v>339</v>
          </cell>
          <cell r="AW361">
            <v>52962</v>
          </cell>
          <cell r="AX361">
            <v>0</v>
          </cell>
          <cell r="BA361">
            <v>0</v>
          </cell>
          <cell r="BB361">
            <v>0</v>
          </cell>
          <cell r="BH361">
            <v>77</v>
          </cell>
          <cell r="BI361">
            <v>52962</v>
          </cell>
          <cell r="BJ361">
            <v>0</v>
          </cell>
        </row>
        <row r="362">
          <cell r="N362">
            <v>52993</v>
          </cell>
          <cell r="O362">
            <v>0</v>
          </cell>
          <cell r="P362">
            <v>0</v>
          </cell>
          <cell r="Q362">
            <v>0</v>
          </cell>
          <cell r="R362">
            <v>0</v>
          </cell>
          <cell r="S362">
            <v>0</v>
          </cell>
          <cell r="AB362">
            <v>0</v>
          </cell>
          <cell r="AC362">
            <v>0</v>
          </cell>
          <cell r="AD362">
            <v>0</v>
          </cell>
          <cell r="AE362">
            <v>0</v>
          </cell>
          <cell r="AF362">
            <v>0</v>
          </cell>
          <cell r="AV362">
            <v>340</v>
          </cell>
          <cell r="AW362">
            <v>52993</v>
          </cell>
          <cell r="AX362">
            <v>0</v>
          </cell>
          <cell r="BA362">
            <v>0</v>
          </cell>
          <cell r="BB362">
            <v>0</v>
          </cell>
          <cell r="BH362">
            <v>78</v>
          </cell>
          <cell r="BI362">
            <v>52993</v>
          </cell>
          <cell r="BJ362">
            <v>0</v>
          </cell>
        </row>
        <row r="363">
          <cell r="N363">
            <v>53021</v>
          </cell>
          <cell r="O363">
            <v>0</v>
          </cell>
          <cell r="P363">
            <v>0</v>
          </cell>
          <cell r="Q363">
            <v>0</v>
          </cell>
          <cell r="R363">
            <v>0</v>
          </cell>
          <cell r="S363">
            <v>0</v>
          </cell>
          <cell r="AB363">
            <v>0</v>
          </cell>
          <cell r="AC363">
            <v>0</v>
          </cell>
          <cell r="AD363">
            <v>0</v>
          </cell>
          <cell r="AE363">
            <v>0</v>
          </cell>
          <cell r="AF363">
            <v>0</v>
          </cell>
          <cell r="AV363">
            <v>341</v>
          </cell>
          <cell r="AW363">
            <v>53021</v>
          </cell>
          <cell r="AX363">
            <v>0</v>
          </cell>
          <cell r="BA363">
            <v>0</v>
          </cell>
          <cell r="BB363">
            <v>0</v>
          </cell>
          <cell r="BH363">
            <v>79</v>
          </cell>
          <cell r="BI363">
            <v>53021</v>
          </cell>
          <cell r="BJ363">
            <v>0</v>
          </cell>
        </row>
        <row r="364">
          <cell r="N364">
            <v>53052</v>
          </cell>
          <cell r="O364">
            <v>0</v>
          </cell>
          <cell r="P364">
            <v>0</v>
          </cell>
          <cell r="Q364">
            <v>0</v>
          </cell>
          <cell r="R364">
            <v>0</v>
          </cell>
          <cell r="S364">
            <v>0</v>
          </cell>
          <cell r="AB364">
            <v>0</v>
          </cell>
          <cell r="AC364">
            <v>0</v>
          </cell>
          <cell r="AD364">
            <v>0</v>
          </cell>
          <cell r="AE364">
            <v>0</v>
          </cell>
          <cell r="AF364">
            <v>0</v>
          </cell>
          <cell r="AV364">
            <v>342</v>
          </cell>
          <cell r="AW364">
            <v>53052</v>
          </cell>
          <cell r="AX364">
            <v>0</v>
          </cell>
          <cell r="BA364">
            <v>0</v>
          </cell>
          <cell r="BB364">
            <v>0</v>
          </cell>
          <cell r="BH364">
            <v>80</v>
          </cell>
          <cell r="BI364">
            <v>53052</v>
          </cell>
          <cell r="BJ364">
            <v>0</v>
          </cell>
        </row>
        <row r="365">
          <cell r="N365">
            <v>53082</v>
          </cell>
          <cell r="O365">
            <v>0</v>
          </cell>
          <cell r="P365">
            <v>0</v>
          </cell>
          <cell r="Q365">
            <v>0</v>
          </cell>
          <cell r="R365">
            <v>0</v>
          </cell>
          <cell r="S365">
            <v>0</v>
          </cell>
          <cell r="AB365">
            <v>0</v>
          </cell>
          <cell r="AC365">
            <v>0</v>
          </cell>
          <cell r="AD365">
            <v>0</v>
          </cell>
          <cell r="AE365">
            <v>0</v>
          </cell>
          <cell r="AF365">
            <v>0</v>
          </cell>
          <cell r="AV365">
            <v>343</v>
          </cell>
          <cell r="AW365">
            <v>53082</v>
          </cell>
          <cell r="AX365">
            <v>0</v>
          </cell>
          <cell r="BA365">
            <v>0</v>
          </cell>
          <cell r="BB365">
            <v>0</v>
          </cell>
          <cell r="BH365">
            <v>81</v>
          </cell>
          <cell r="BI365">
            <v>53082</v>
          </cell>
          <cell r="BJ365">
            <v>0</v>
          </cell>
        </row>
        <row r="366">
          <cell r="N366">
            <v>53113</v>
          </cell>
          <cell r="O366">
            <v>0</v>
          </cell>
          <cell r="P366">
            <v>0</v>
          </cell>
          <cell r="Q366">
            <v>0</v>
          </cell>
          <cell r="R366">
            <v>0</v>
          </cell>
          <cell r="S366">
            <v>0</v>
          </cell>
          <cell r="AB366">
            <v>0</v>
          </cell>
          <cell r="AC366">
            <v>0</v>
          </cell>
          <cell r="AD366">
            <v>0</v>
          </cell>
          <cell r="AE366">
            <v>0</v>
          </cell>
          <cell r="AF366">
            <v>0</v>
          </cell>
          <cell r="AV366">
            <v>344</v>
          </cell>
          <cell r="AW366">
            <v>53113</v>
          </cell>
          <cell r="AX366">
            <v>0</v>
          </cell>
          <cell r="BA366">
            <v>0</v>
          </cell>
          <cell r="BB366">
            <v>0</v>
          </cell>
          <cell r="BH366">
            <v>82</v>
          </cell>
          <cell r="BI366">
            <v>53113</v>
          </cell>
          <cell r="BJ366">
            <v>0</v>
          </cell>
        </row>
        <row r="367">
          <cell r="N367">
            <v>53143</v>
          </cell>
          <cell r="O367">
            <v>0</v>
          </cell>
          <cell r="P367">
            <v>0</v>
          </cell>
          <cell r="Q367">
            <v>0</v>
          </cell>
          <cell r="R367">
            <v>0</v>
          </cell>
          <cell r="S367">
            <v>0</v>
          </cell>
          <cell r="AB367">
            <v>29</v>
          </cell>
          <cell r="AC367">
            <v>0</v>
          </cell>
          <cell r="AD367">
            <v>0</v>
          </cell>
          <cell r="AE367">
            <v>0</v>
          </cell>
          <cell r="AF367">
            <v>0</v>
          </cell>
          <cell r="AV367">
            <v>345</v>
          </cell>
          <cell r="AW367">
            <v>53143</v>
          </cell>
          <cell r="AX367">
            <v>0</v>
          </cell>
          <cell r="BA367">
            <v>0</v>
          </cell>
          <cell r="BB367">
            <v>0</v>
          </cell>
          <cell r="BH367">
            <v>83</v>
          </cell>
          <cell r="BI367">
            <v>53143</v>
          </cell>
          <cell r="BJ367">
            <v>0</v>
          </cell>
        </row>
        <row r="368">
          <cell r="N368">
            <v>53174</v>
          </cell>
          <cell r="O368">
            <v>0</v>
          </cell>
          <cell r="P368">
            <v>0</v>
          </cell>
          <cell r="Q368">
            <v>0</v>
          </cell>
          <cell r="R368">
            <v>0</v>
          </cell>
          <cell r="S368">
            <v>0</v>
          </cell>
          <cell r="AB368">
            <v>0</v>
          </cell>
          <cell r="AC368">
            <v>0</v>
          </cell>
          <cell r="AD368">
            <v>0</v>
          </cell>
          <cell r="AE368">
            <v>0</v>
          </cell>
          <cell r="AF368">
            <v>0</v>
          </cell>
          <cell r="AV368">
            <v>346</v>
          </cell>
          <cell r="AW368">
            <v>53174</v>
          </cell>
          <cell r="AX368">
            <v>0</v>
          </cell>
          <cell r="BA368">
            <v>0</v>
          </cell>
          <cell r="BB368">
            <v>0</v>
          </cell>
          <cell r="BH368">
            <v>84</v>
          </cell>
          <cell r="BI368">
            <v>53174</v>
          </cell>
          <cell r="BJ368">
            <v>0</v>
          </cell>
        </row>
        <row r="369">
          <cell r="N369">
            <v>53205</v>
          </cell>
          <cell r="O369">
            <v>0</v>
          </cell>
          <cell r="P369">
            <v>0</v>
          </cell>
          <cell r="Q369">
            <v>0</v>
          </cell>
          <cell r="R369">
            <v>0</v>
          </cell>
          <cell r="S369">
            <v>0</v>
          </cell>
          <cell r="AB369">
            <v>0</v>
          </cell>
          <cell r="AC369">
            <v>0</v>
          </cell>
          <cell r="AD369">
            <v>0</v>
          </cell>
          <cell r="AE369">
            <v>0</v>
          </cell>
          <cell r="AF369">
            <v>0</v>
          </cell>
          <cell r="AV369">
            <v>347</v>
          </cell>
          <cell r="AW369">
            <v>53205</v>
          </cell>
          <cell r="AX369">
            <v>0</v>
          </cell>
          <cell r="BA369">
            <v>0</v>
          </cell>
          <cell r="BB369">
            <v>0</v>
          </cell>
          <cell r="BH369">
            <v>85</v>
          </cell>
          <cell r="BI369">
            <v>53205</v>
          </cell>
          <cell r="BJ369">
            <v>0</v>
          </cell>
        </row>
        <row r="370">
          <cell r="N370">
            <v>53235</v>
          </cell>
          <cell r="O370">
            <v>0</v>
          </cell>
          <cell r="P370">
            <v>0</v>
          </cell>
          <cell r="Q370">
            <v>0</v>
          </cell>
          <cell r="R370">
            <v>0</v>
          </cell>
          <cell r="S370">
            <v>0</v>
          </cell>
          <cell r="AB370">
            <v>0</v>
          </cell>
          <cell r="AC370">
            <v>0</v>
          </cell>
          <cell r="AD370">
            <v>0</v>
          </cell>
          <cell r="AE370">
            <v>0</v>
          </cell>
          <cell r="AF370">
            <v>0</v>
          </cell>
          <cell r="AV370">
            <v>348</v>
          </cell>
          <cell r="AW370">
            <v>53235</v>
          </cell>
          <cell r="AX370">
            <v>0</v>
          </cell>
          <cell r="BA370">
            <v>0</v>
          </cell>
          <cell r="BB370">
            <v>0</v>
          </cell>
          <cell r="BH370">
            <v>86</v>
          </cell>
          <cell r="BI370">
            <v>53235</v>
          </cell>
          <cell r="BJ370">
            <v>0</v>
          </cell>
        </row>
        <row r="371">
          <cell r="N371">
            <v>53266</v>
          </cell>
          <cell r="O371">
            <v>0</v>
          </cell>
          <cell r="P371">
            <v>0</v>
          </cell>
          <cell r="Q371">
            <v>0</v>
          </cell>
          <cell r="R371">
            <v>0</v>
          </cell>
          <cell r="S371">
            <v>0</v>
          </cell>
          <cell r="AB371">
            <v>0</v>
          </cell>
          <cell r="AC371">
            <v>0</v>
          </cell>
          <cell r="AD371">
            <v>0</v>
          </cell>
          <cell r="AE371">
            <v>0</v>
          </cell>
          <cell r="AF371">
            <v>0</v>
          </cell>
          <cell r="AV371">
            <v>349</v>
          </cell>
          <cell r="AW371">
            <v>53266</v>
          </cell>
          <cell r="AX371">
            <v>0</v>
          </cell>
          <cell r="BA371">
            <v>30</v>
          </cell>
          <cell r="BB371">
            <v>0</v>
          </cell>
          <cell r="BH371">
            <v>87</v>
          </cell>
          <cell r="BI371">
            <v>53266</v>
          </cell>
          <cell r="BJ371">
            <v>0</v>
          </cell>
        </row>
        <row r="372">
          <cell r="N372">
            <v>53296</v>
          </cell>
          <cell r="O372">
            <v>0</v>
          </cell>
          <cell r="P372">
            <v>0</v>
          </cell>
          <cell r="Q372">
            <v>0</v>
          </cell>
          <cell r="R372">
            <v>0</v>
          </cell>
          <cell r="S372">
            <v>0</v>
          </cell>
          <cell r="AB372">
            <v>0</v>
          </cell>
          <cell r="AC372">
            <v>0</v>
          </cell>
          <cell r="AD372">
            <v>0</v>
          </cell>
          <cell r="AE372">
            <v>0</v>
          </cell>
          <cell r="AF372">
            <v>0</v>
          </cell>
          <cell r="AV372">
            <v>350</v>
          </cell>
          <cell r="AW372">
            <v>53296</v>
          </cell>
          <cell r="AX372">
            <v>0</v>
          </cell>
          <cell r="BA372">
            <v>0</v>
          </cell>
          <cell r="BB372">
            <v>0</v>
          </cell>
          <cell r="BH372">
            <v>88</v>
          </cell>
          <cell r="BI372">
            <v>53296</v>
          </cell>
          <cell r="BJ372">
            <v>0</v>
          </cell>
        </row>
        <row r="373">
          <cell r="N373">
            <v>53327</v>
          </cell>
          <cell r="O373">
            <v>0</v>
          </cell>
          <cell r="P373">
            <v>0</v>
          </cell>
          <cell r="Q373">
            <v>0</v>
          </cell>
          <cell r="R373">
            <v>0</v>
          </cell>
          <cell r="S373">
            <v>0</v>
          </cell>
          <cell r="AB373">
            <v>0</v>
          </cell>
          <cell r="AC373">
            <v>0</v>
          </cell>
          <cell r="AD373">
            <v>0</v>
          </cell>
          <cell r="AE373">
            <v>0</v>
          </cell>
          <cell r="AF373">
            <v>0</v>
          </cell>
          <cell r="AV373">
            <v>351</v>
          </cell>
          <cell r="AW373">
            <v>53327</v>
          </cell>
          <cell r="AX373">
            <v>0</v>
          </cell>
          <cell r="BA373">
            <v>0</v>
          </cell>
          <cell r="BB373">
            <v>0</v>
          </cell>
          <cell r="BH373">
            <v>89</v>
          </cell>
          <cell r="BI373">
            <v>53327</v>
          </cell>
          <cell r="BJ373">
            <v>0</v>
          </cell>
        </row>
        <row r="374">
          <cell r="N374">
            <v>53358</v>
          </cell>
          <cell r="O374">
            <v>0</v>
          </cell>
          <cell r="P374">
            <v>0</v>
          </cell>
          <cell r="Q374">
            <v>0</v>
          </cell>
          <cell r="R374">
            <v>0</v>
          </cell>
          <cell r="S374">
            <v>0</v>
          </cell>
          <cell r="AB374">
            <v>0</v>
          </cell>
          <cell r="AC374">
            <v>0</v>
          </cell>
          <cell r="AD374">
            <v>0</v>
          </cell>
          <cell r="AE374">
            <v>0</v>
          </cell>
          <cell r="AF374">
            <v>0</v>
          </cell>
          <cell r="AV374">
            <v>352</v>
          </cell>
          <cell r="AW374">
            <v>53358</v>
          </cell>
          <cell r="AX374">
            <v>0</v>
          </cell>
          <cell r="BA374">
            <v>0</v>
          </cell>
          <cell r="BB374">
            <v>0</v>
          </cell>
          <cell r="BH374">
            <v>90</v>
          </cell>
          <cell r="BI374">
            <v>53358</v>
          </cell>
          <cell r="BJ374">
            <v>0</v>
          </cell>
        </row>
        <row r="375">
          <cell r="N375">
            <v>53386</v>
          </cell>
          <cell r="O375">
            <v>0</v>
          </cell>
          <cell r="P375">
            <v>0</v>
          </cell>
          <cell r="Q375">
            <v>0</v>
          </cell>
          <cell r="R375">
            <v>0</v>
          </cell>
          <cell r="S375">
            <v>0</v>
          </cell>
          <cell r="AB375">
            <v>0</v>
          </cell>
          <cell r="AC375">
            <v>0</v>
          </cell>
          <cell r="AD375">
            <v>0</v>
          </cell>
          <cell r="AE375">
            <v>0</v>
          </cell>
          <cell r="AF375">
            <v>0</v>
          </cell>
          <cell r="AV375">
            <v>353</v>
          </cell>
          <cell r="AW375">
            <v>53386</v>
          </cell>
          <cell r="AX375">
            <v>0</v>
          </cell>
          <cell r="BA375">
            <v>0</v>
          </cell>
          <cell r="BB375">
            <v>0</v>
          </cell>
          <cell r="BH375">
            <v>91</v>
          </cell>
          <cell r="BI375">
            <v>53386</v>
          </cell>
          <cell r="BJ375">
            <v>0</v>
          </cell>
        </row>
        <row r="376">
          <cell r="N376">
            <v>53417</v>
          </cell>
          <cell r="O376">
            <v>0</v>
          </cell>
          <cell r="P376">
            <v>0</v>
          </cell>
          <cell r="Q376">
            <v>0</v>
          </cell>
          <cell r="R376">
            <v>0</v>
          </cell>
          <cell r="S376">
            <v>0</v>
          </cell>
          <cell r="AB376">
            <v>0</v>
          </cell>
          <cell r="AC376">
            <v>0</v>
          </cell>
          <cell r="AD376">
            <v>0</v>
          </cell>
          <cell r="AE376">
            <v>0</v>
          </cell>
          <cell r="AF376">
            <v>0</v>
          </cell>
          <cell r="AV376">
            <v>354</v>
          </cell>
          <cell r="AW376">
            <v>53417</v>
          </cell>
          <cell r="AX376">
            <v>0</v>
          </cell>
          <cell r="BA376">
            <v>0</v>
          </cell>
          <cell r="BB376">
            <v>0</v>
          </cell>
          <cell r="BH376">
            <v>92</v>
          </cell>
          <cell r="BI376">
            <v>53417</v>
          </cell>
          <cell r="BJ376">
            <v>0</v>
          </cell>
        </row>
        <row r="377">
          <cell r="N377">
            <v>53447</v>
          </cell>
          <cell r="O377">
            <v>0</v>
          </cell>
          <cell r="P377">
            <v>0</v>
          </cell>
          <cell r="Q377">
            <v>0</v>
          </cell>
          <cell r="R377">
            <v>0</v>
          </cell>
          <cell r="S377">
            <v>0</v>
          </cell>
          <cell r="AB377">
            <v>0</v>
          </cell>
          <cell r="AC377">
            <v>0</v>
          </cell>
          <cell r="AD377">
            <v>0</v>
          </cell>
          <cell r="AE377">
            <v>0</v>
          </cell>
          <cell r="AF377">
            <v>0</v>
          </cell>
          <cell r="AV377">
            <v>355</v>
          </cell>
          <cell r="AW377">
            <v>53447</v>
          </cell>
          <cell r="AX377">
            <v>0</v>
          </cell>
          <cell r="BA377">
            <v>0</v>
          </cell>
          <cell r="BB377">
            <v>0</v>
          </cell>
          <cell r="BH377">
            <v>93</v>
          </cell>
          <cell r="BI377">
            <v>53447</v>
          </cell>
          <cell r="BJ377">
            <v>0</v>
          </cell>
        </row>
        <row r="378">
          <cell r="N378">
            <v>53478</v>
          </cell>
          <cell r="O378">
            <v>0</v>
          </cell>
          <cell r="P378">
            <v>0</v>
          </cell>
          <cell r="Q378">
            <v>0</v>
          </cell>
          <cell r="R378">
            <v>0</v>
          </cell>
          <cell r="S378">
            <v>0</v>
          </cell>
          <cell r="AB378">
            <v>0</v>
          </cell>
          <cell r="AC378">
            <v>0</v>
          </cell>
          <cell r="AD378">
            <v>0</v>
          </cell>
          <cell r="AE378">
            <v>0</v>
          </cell>
          <cell r="AF378">
            <v>0</v>
          </cell>
          <cell r="AV378">
            <v>356</v>
          </cell>
          <cell r="AW378">
            <v>53478</v>
          </cell>
          <cell r="AX378">
            <v>0</v>
          </cell>
          <cell r="BA378">
            <v>0</v>
          </cell>
          <cell r="BB378">
            <v>0</v>
          </cell>
          <cell r="BH378">
            <v>94</v>
          </cell>
          <cell r="BI378">
            <v>53478</v>
          </cell>
          <cell r="BJ378">
            <v>0</v>
          </cell>
        </row>
        <row r="379">
          <cell r="N379">
            <v>53508</v>
          </cell>
          <cell r="O379">
            <v>0</v>
          </cell>
          <cell r="P379">
            <v>0</v>
          </cell>
          <cell r="Q379">
            <v>0</v>
          </cell>
          <cell r="R379">
            <v>0</v>
          </cell>
          <cell r="S379">
            <v>0</v>
          </cell>
          <cell r="AB379">
            <v>30</v>
          </cell>
          <cell r="AC379">
            <v>0</v>
          </cell>
          <cell r="AD379">
            <v>0</v>
          </cell>
          <cell r="AE379">
            <v>0</v>
          </cell>
          <cell r="AF379">
            <v>0</v>
          </cell>
          <cell r="AV379">
            <v>357</v>
          </cell>
          <cell r="AW379">
            <v>53508</v>
          </cell>
          <cell r="AX379">
            <v>0</v>
          </cell>
          <cell r="BA379">
            <v>0</v>
          </cell>
          <cell r="BB379">
            <v>0</v>
          </cell>
          <cell r="BH379">
            <v>95</v>
          </cell>
          <cell r="BI379">
            <v>53508</v>
          </cell>
          <cell r="BJ379">
            <v>0</v>
          </cell>
        </row>
        <row r="380">
          <cell r="N380">
            <v>53539</v>
          </cell>
          <cell r="O380">
            <v>0</v>
          </cell>
          <cell r="P380">
            <v>0</v>
          </cell>
          <cell r="Q380">
            <v>0</v>
          </cell>
          <cell r="R380">
            <v>0</v>
          </cell>
          <cell r="S380">
            <v>0</v>
          </cell>
          <cell r="AB380">
            <v>0</v>
          </cell>
          <cell r="AC380">
            <v>0</v>
          </cell>
          <cell r="AD380">
            <v>0</v>
          </cell>
          <cell r="AE380">
            <v>0</v>
          </cell>
          <cell r="AF380">
            <v>0</v>
          </cell>
          <cell r="AV380">
            <v>358</v>
          </cell>
          <cell r="AW380">
            <v>53539</v>
          </cell>
          <cell r="AX380">
            <v>0</v>
          </cell>
          <cell r="BA380">
            <v>0</v>
          </cell>
          <cell r="BB380">
            <v>0</v>
          </cell>
          <cell r="BH380">
            <v>96</v>
          </cell>
          <cell r="BI380">
            <v>53539</v>
          </cell>
          <cell r="BJ380">
            <v>0</v>
          </cell>
        </row>
        <row r="381">
          <cell r="N381">
            <v>53570</v>
          </cell>
          <cell r="O381">
            <v>0</v>
          </cell>
          <cell r="P381">
            <v>0</v>
          </cell>
          <cell r="Q381">
            <v>0</v>
          </cell>
          <cell r="R381">
            <v>0</v>
          </cell>
          <cell r="S381">
            <v>0</v>
          </cell>
          <cell r="AB381">
            <v>0</v>
          </cell>
          <cell r="AC381">
            <v>0</v>
          </cell>
          <cell r="AD381">
            <v>0</v>
          </cell>
          <cell r="AE381">
            <v>0</v>
          </cell>
          <cell r="AF381">
            <v>0</v>
          </cell>
          <cell r="AV381">
            <v>359</v>
          </cell>
          <cell r="AW381">
            <v>53570</v>
          </cell>
          <cell r="AX381">
            <v>0</v>
          </cell>
          <cell r="BA381">
            <v>0</v>
          </cell>
          <cell r="BB381">
            <v>0</v>
          </cell>
          <cell r="BH381">
            <v>97</v>
          </cell>
          <cell r="BI381">
            <v>53570</v>
          </cell>
          <cell r="BJ381">
            <v>0</v>
          </cell>
        </row>
        <row r="382">
          <cell r="N382">
            <v>53600</v>
          </cell>
          <cell r="O382">
            <v>0</v>
          </cell>
          <cell r="P382">
            <v>0</v>
          </cell>
          <cell r="Q382">
            <v>0</v>
          </cell>
          <cell r="R382">
            <v>0</v>
          </cell>
          <cell r="S382">
            <v>0</v>
          </cell>
          <cell r="AB382">
            <v>0</v>
          </cell>
          <cell r="AC382">
            <v>0</v>
          </cell>
          <cell r="AD382">
            <v>0</v>
          </cell>
          <cell r="AE382">
            <v>0</v>
          </cell>
          <cell r="AF382">
            <v>0</v>
          </cell>
          <cell r="AV382">
            <v>360</v>
          </cell>
          <cell r="AW382">
            <v>53600</v>
          </cell>
          <cell r="AX382">
            <v>0</v>
          </cell>
          <cell r="BA382">
            <v>0</v>
          </cell>
          <cell r="BB382">
            <v>0</v>
          </cell>
          <cell r="BH382">
            <v>98</v>
          </cell>
          <cell r="BI382">
            <v>53600</v>
          </cell>
          <cell r="BJ382">
            <v>0</v>
          </cell>
        </row>
        <row r="383">
          <cell r="N383">
            <v>53631</v>
          </cell>
          <cell r="O383">
            <v>0</v>
          </cell>
          <cell r="P383">
            <v>0</v>
          </cell>
          <cell r="Q383">
            <v>0</v>
          </cell>
          <cell r="R383">
            <v>0</v>
          </cell>
          <cell r="S383">
            <v>0</v>
          </cell>
          <cell r="AB383">
            <v>0</v>
          </cell>
          <cell r="AC383">
            <v>0</v>
          </cell>
          <cell r="AD383">
            <v>0</v>
          </cell>
          <cell r="AE383">
            <v>0</v>
          </cell>
          <cell r="AF383">
            <v>0</v>
          </cell>
          <cell r="AV383">
            <v>361</v>
          </cell>
          <cell r="AW383">
            <v>53631</v>
          </cell>
          <cell r="AX383">
            <v>0</v>
          </cell>
          <cell r="BA383">
            <v>31</v>
          </cell>
          <cell r="BB383">
            <v>0</v>
          </cell>
          <cell r="BH383">
            <v>99</v>
          </cell>
          <cell r="BI383">
            <v>53631</v>
          </cell>
          <cell r="BJ383">
            <v>0</v>
          </cell>
        </row>
        <row r="384">
          <cell r="N384">
            <v>53661</v>
          </cell>
          <cell r="O384">
            <v>0</v>
          </cell>
          <cell r="P384">
            <v>0</v>
          </cell>
          <cell r="Q384">
            <v>0</v>
          </cell>
          <cell r="R384">
            <v>0</v>
          </cell>
          <cell r="S384">
            <v>0</v>
          </cell>
          <cell r="AB384">
            <v>0</v>
          </cell>
          <cell r="AC384">
            <v>0</v>
          </cell>
          <cell r="AD384">
            <v>0</v>
          </cell>
          <cell r="AE384">
            <v>0</v>
          </cell>
          <cell r="AF384">
            <v>0</v>
          </cell>
          <cell r="AV384">
            <v>362</v>
          </cell>
          <cell r="AW384">
            <v>53661</v>
          </cell>
          <cell r="AX384">
            <v>0</v>
          </cell>
          <cell r="BA384">
            <v>0</v>
          </cell>
          <cell r="BB384">
            <v>0</v>
          </cell>
          <cell r="BH384">
            <v>100</v>
          </cell>
          <cell r="BI384">
            <v>53661</v>
          </cell>
          <cell r="BJ384">
            <v>0</v>
          </cell>
        </row>
        <row r="385">
          <cell r="N385">
            <v>53692</v>
          </cell>
          <cell r="O385">
            <v>0</v>
          </cell>
          <cell r="P385">
            <v>0</v>
          </cell>
          <cell r="Q385">
            <v>0</v>
          </cell>
          <cell r="R385">
            <v>0</v>
          </cell>
          <cell r="S385">
            <v>0</v>
          </cell>
          <cell r="AB385">
            <v>0</v>
          </cell>
          <cell r="AC385">
            <v>0</v>
          </cell>
          <cell r="AD385">
            <v>0</v>
          </cell>
          <cell r="AE385">
            <v>0</v>
          </cell>
          <cell r="AF385">
            <v>0</v>
          </cell>
          <cell r="AV385">
            <v>363</v>
          </cell>
          <cell r="AW385">
            <v>53692</v>
          </cell>
          <cell r="AX385">
            <v>0</v>
          </cell>
          <cell r="BA385">
            <v>0</v>
          </cell>
          <cell r="BB385">
            <v>0</v>
          </cell>
          <cell r="BH385">
            <v>101</v>
          </cell>
          <cell r="BI385">
            <v>53692</v>
          </cell>
          <cell r="BJ385">
            <v>0</v>
          </cell>
        </row>
        <row r="386">
          <cell r="N386">
            <v>53723</v>
          </cell>
          <cell r="O386">
            <v>0</v>
          </cell>
          <cell r="P386">
            <v>0</v>
          </cell>
          <cell r="Q386">
            <v>0</v>
          </cell>
          <cell r="R386">
            <v>0</v>
          </cell>
          <cell r="S386">
            <v>0</v>
          </cell>
          <cell r="AB386">
            <v>0</v>
          </cell>
          <cell r="AC386">
            <v>0</v>
          </cell>
          <cell r="AD386">
            <v>0</v>
          </cell>
          <cell r="AE386">
            <v>0</v>
          </cell>
          <cell r="AF386">
            <v>0</v>
          </cell>
          <cell r="AV386">
            <v>364</v>
          </cell>
          <cell r="AW386">
            <v>53723</v>
          </cell>
          <cell r="AX386">
            <v>0</v>
          </cell>
          <cell r="BA386">
            <v>0</v>
          </cell>
          <cell r="BB386">
            <v>0</v>
          </cell>
          <cell r="BH386">
            <v>102</v>
          </cell>
          <cell r="BI386">
            <v>53723</v>
          </cell>
          <cell r="BJ386">
            <v>0</v>
          </cell>
        </row>
        <row r="387">
          <cell r="N387">
            <v>53751</v>
          </cell>
          <cell r="O387">
            <v>0</v>
          </cell>
          <cell r="P387">
            <v>0</v>
          </cell>
          <cell r="Q387">
            <v>0</v>
          </cell>
          <cell r="R387">
            <v>0</v>
          </cell>
          <cell r="S387">
            <v>0</v>
          </cell>
          <cell r="AB387">
            <v>0</v>
          </cell>
          <cell r="AC387">
            <v>0</v>
          </cell>
          <cell r="AD387">
            <v>0</v>
          </cell>
          <cell r="AE387">
            <v>0</v>
          </cell>
          <cell r="AF387">
            <v>0</v>
          </cell>
          <cell r="AV387">
            <v>365</v>
          </cell>
          <cell r="AW387">
            <v>53751</v>
          </cell>
          <cell r="AX387">
            <v>0</v>
          </cell>
          <cell r="BA387">
            <v>0</v>
          </cell>
          <cell r="BB387">
            <v>0</v>
          </cell>
          <cell r="BH387">
            <v>103</v>
          </cell>
          <cell r="BI387">
            <v>53751</v>
          </cell>
          <cell r="BJ387">
            <v>0</v>
          </cell>
        </row>
        <row r="388">
          <cell r="N388">
            <v>53782</v>
          </cell>
          <cell r="O388">
            <v>0</v>
          </cell>
          <cell r="P388">
            <v>0</v>
          </cell>
          <cell r="Q388">
            <v>0</v>
          </cell>
          <cell r="R388">
            <v>0</v>
          </cell>
          <cell r="S388">
            <v>0</v>
          </cell>
          <cell r="AB388">
            <v>0</v>
          </cell>
          <cell r="AC388">
            <v>0</v>
          </cell>
          <cell r="AD388">
            <v>0</v>
          </cell>
          <cell r="AE388">
            <v>0</v>
          </cell>
          <cell r="AF388">
            <v>0</v>
          </cell>
          <cell r="AV388">
            <v>366</v>
          </cell>
          <cell r="AW388">
            <v>53782</v>
          </cell>
          <cell r="AX388">
            <v>0</v>
          </cell>
          <cell r="BA388">
            <v>0</v>
          </cell>
          <cell r="BB388">
            <v>0</v>
          </cell>
          <cell r="BH388">
            <v>104</v>
          </cell>
          <cell r="BI388">
            <v>53782</v>
          </cell>
          <cell r="BJ388">
            <v>0</v>
          </cell>
        </row>
        <row r="389">
          <cell r="N389">
            <v>53812</v>
          </cell>
          <cell r="O389">
            <v>0</v>
          </cell>
          <cell r="P389">
            <v>0</v>
          </cell>
          <cell r="Q389">
            <v>0</v>
          </cell>
          <cell r="R389">
            <v>0</v>
          </cell>
          <cell r="S389">
            <v>0</v>
          </cell>
          <cell r="AB389">
            <v>0</v>
          </cell>
          <cell r="AC389">
            <v>0</v>
          </cell>
          <cell r="AD389">
            <v>0</v>
          </cell>
          <cell r="AE389">
            <v>0</v>
          </cell>
          <cell r="AF389">
            <v>0</v>
          </cell>
          <cell r="AV389">
            <v>367</v>
          </cell>
          <cell r="AW389">
            <v>53812</v>
          </cell>
          <cell r="AX389">
            <v>0</v>
          </cell>
          <cell r="BA389">
            <v>0</v>
          </cell>
          <cell r="BB389">
            <v>0</v>
          </cell>
          <cell r="BH389">
            <v>105</v>
          </cell>
          <cell r="BI389">
            <v>53812</v>
          </cell>
          <cell r="BJ389">
            <v>0</v>
          </cell>
        </row>
        <row r="390">
          <cell r="N390">
            <v>53843</v>
          </cell>
          <cell r="O390">
            <v>0</v>
          </cell>
          <cell r="P390">
            <v>0</v>
          </cell>
          <cell r="Q390">
            <v>0</v>
          </cell>
          <cell r="R390">
            <v>0</v>
          </cell>
          <cell r="S390">
            <v>0</v>
          </cell>
          <cell r="AB390">
            <v>0</v>
          </cell>
          <cell r="AC390">
            <v>0</v>
          </cell>
          <cell r="AD390">
            <v>0</v>
          </cell>
          <cell r="AE390">
            <v>0</v>
          </cell>
          <cell r="AF390">
            <v>0</v>
          </cell>
          <cell r="AV390">
            <v>368</v>
          </cell>
          <cell r="AW390">
            <v>53843</v>
          </cell>
          <cell r="AX390">
            <v>0</v>
          </cell>
          <cell r="BA390">
            <v>0</v>
          </cell>
          <cell r="BB390">
            <v>0</v>
          </cell>
          <cell r="BH390">
            <v>106</v>
          </cell>
          <cell r="BI390">
            <v>53843</v>
          </cell>
          <cell r="BJ390">
            <v>0</v>
          </cell>
        </row>
        <row r="391">
          <cell r="N391">
            <v>53873</v>
          </cell>
          <cell r="O391">
            <v>0</v>
          </cell>
          <cell r="P391">
            <v>0</v>
          </cell>
          <cell r="Q391">
            <v>0</v>
          </cell>
          <cell r="R391">
            <v>0</v>
          </cell>
          <cell r="S391">
            <v>0</v>
          </cell>
          <cell r="AB391">
            <v>31</v>
          </cell>
          <cell r="AC391">
            <v>0</v>
          </cell>
          <cell r="AD391">
            <v>0</v>
          </cell>
          <cell r="AE391">
            <v>0</v>
          </cell>
          <cell r="AF391">
            <v>0</v>
          </cell>
          <cell r="AV391">
            <v>369</v>
          </cell>
          <cell r="AW391">
            <v>53873</v>
          </cell>
          <cell r="AX391">
            <v>0</v>
          </cell>
          <cell r="BA391">
            <v>0</v>
          </cell>
          <cell r="BB391">
            <v>0</v>
          </cell>
          <cell r="BH391">
            <v>107</v>
          </cell>
          <cell r="BI391">
            <v>53873</v>
          </cell>
          <cell r="BJ391">
            <v>0</v>
          </cell>
        </row>
        <row r="392">
          <cell r="N392">
            <v>53904</v>
          </cell>
          <cell r="O392">
            <v>0</v>
          </cell>
          <cell r="P392">
            <v>0</v>
          </cell>
          <cell r="Q392">
            <v>0</v>
          </cell>
          <cell r="R392">
            <v>0</v>
          </cell>
          <cell r="S392">
            <v>0</v>
          </cell>
          <cell r="AB392">
            <v>0</v>
          </cell>
          <cell r="AC392">
            <v>0</v>
          </cell>
          <cell r="AD392">
            <v>0</v>
          </cell>
          <cell r="AE392">
            <v>0</v>
          </cell>
          <cell r="AF392">
            <v>0</v>
          </cell>
          <cell r="AV392">
            <v>370</v>
          </cell>
          <cell r="AW392">
            <v>53904</v>
          </cell>
          <cell r="AX392">
            <v>0</v>
          </cell>
          <cell r="BA392">
            <v>0</v>
          </cell>
          <cell r="BB392">
            <v>0</v>
          </cell>
          <cell r="BH392">
            <v>108</v>
          </cell>
          <cell r="BI392">
            <v>53904</v>
          </cell>
          <cell r="BJ392">
            <v>0</v>
          </cell>
        </row>
        <row r="393">
          <cell r="N393">
            <v>53935</v>
          </cell>
          <cell r="O393">
            <v>0</v>
          </cell>
          <cell r="P393">
            <v>0</v>
          </cell>
          <cell r="Q393">
            <v>0</v>
          </cell>
          <cell r="R393">
            <v>0</v>
          </cell>
          <cell r="S393">
            <v>0</v>
          </cell>
          <cell r="AB393">
            <v>0</v>
          </cell>
          <cell r="AC393">
            <v>0</v>
          </cell>
          <cell r="AD393">
            <v>0</v>
          </cell>
          <cell r="AE393">
            <v>0</v>
          </cell>
          <cell r="AF393">
            <v>0</v>
          </cell>
          <cell r="AV393">
            <v>371</v>
          </cell>
          <cell r="AW393">
            <v>53935</v>
          </cell>
          <cell r="AX393">
            <v>0</v>
          </cell>
          <cell r="BA393">
            <v>0</v>
          </cell>
          <cell r="BB393">
            <v>0</v>
          </cell>
          <cell r="BH393">
            <v>109</v>
          </cell>
          <cell r="BI393">
            <v>53935</v>
          </cell>
          <cell r="BJ393">
            <v>0</v>
          </cell>
        </row>
        <row r="394">
          <cell r="N394">
            <v>53965</v>
          </cell>
          <cell r="O394">
            <v>0</v>
          </cell>
          <cell r="P394">
            <v>0</v>
          </cell>
          <cell r="Q394">
            <v>0</v>
          </cell>
          <cell r="R394">
            <v>0</v>
          </cell>
          <cell r="S394">
            <v>0</v>
          </cell>
          <cell r="AB394">
            <v>0</v>
          </cell>
          <cell r="AC394">
            <v>0</v>
          </cell>
          <cell r="AD394">
            <v>0</v>
          </cell>
          <cell r="AE394">
            <v>0</v>
          </cell>
          <cell r="AF394">
            <v>0</v>
          </cell>
          <cell r="AV394">
            <v>372</v>
          </cell>
          <cell r="AW394">
            <v>53965</v>
          </cell>
          <cell r="AX394">
            <v>0</v>
          </cell>
          <cell r="BA394">
            <v>0</v>
          </cell>
          <cell r="BB394">
            <v>0</v>
          </cell>
          <cell r="BH394">
            <v>110</v>
          </cell>
          <cell r="BI394">
            <v>53965</v>
          </cell>
          <cell r="BJ394">
            <v>0</v>
          </cell>
        </row>
        <row r="395">
          <cell r="N395">
            <v>53996</v>
          </cell>
          <cell r="O395">
            <v>0</v>
          </cell>
          <cell r="P395">
            <v>0</v>
          </cell>
          <cell r="Q395">
            <v>0</v>
          </cell>
          <cell r="R395">
            <v>0</v>
          </cell>
          <cell r="S395">
            <v>0</v>
          </cell>
          <cell r="AB395">
            <v>0</v>
          </cell>
          <cell r="AC395">
            <v>0</v>
          </cell>
          <cell r="AD395">
            <v>0</v>
          </cell>
          <cell r="AE395">
            <v>0</v>
          </cell>
          <cell r="AF395">
            <v>0</v>
          </cell>
          <cell r="AV395">
            <v>373</v>
          </cell>
          <cell r="AW395">
            <v>53996</v>
          </cell>
          <cell r="AX395">
            <v>0</v>
          </cell>
          <cell r="BA395">
            <v>32</v>
          </cell>
          <cell r="BB395">
            <v>0</v>
          </cell>
          <cell r="BH395">
            <v>111</v>
          </cell>
          <cell r="BI395">
            <v>53996</v>
          </cell>
          <cell r="BJ395">
            <v>0</v>
          </cell>
        </row>
        <row r="396">
          <cell r="N396">
            <v>54026</v>
          </cell>
          <cell r="O396">
            <v>0</v>
          </cell>
          <cell r="P396">
            <v>0</v>
          </cell>
          <cell r="Q396">
            <v>0</v>
          </cell>
          <cell r="R396">
            <v>0</v>
          </cell>
          <cell r="S396">
            <v>0</v>
          </cell>
          <cell r="AB396">
            <v>0</v>
          </cell>
          <cell r="AC396">
            <v>0</v>
          </cell>
          <cell r="AD396">
            <v>0</v>
          </cell>
          <cell r="AE396">
            <v>0</v>
          </cell>
          <cell r="AF396">
            <v>0</v>
          </cell>
          <cell r="AV396">
            <v>374</v>
          </cell>
          <cell r="AW396">
            <v>54026</v>
          </cell>
          <cell r="AX396">
            <v>0</v>
          </cell>
          <cell r="BA396">
            <v>0</v>
          </cell>
          <cell r="BB396">
            <v>0</v>
          </cell>
          <cell r="BH396">
            <v>112</v>
          </cell>
          <cell r="BI396">
            <v>54026</v>
          </cell>
          <cell r="BJ396">
            <v>0</v>
          </cell>
        </row>
        <row r="397">
          <cell r="N397">
            <v>54057</v>
          </cell>
          <cell r="O397">
            <v>0</v>
          </cell>
          <cell r="P397">
            <v>0</v>
          </cell>
          <cell r="Q397">
            <v>0</v>
          </cell>
          <cell r="R397">
            <v>0</v>
          </cell>
          <cell r="S397">
            <v>0</v>
          </cell>
          <cell r="AB397">
            <v>0</v>
          </cell>
          <cell r="AC397">
            <v>0</v>
          </cell>
          <cell r="AD397">
            <v>0</v>
          </cell>
          <cell r="AE397">
            <v>0</v>
          </cell>
          <cell r="AF397">
            <v>0</v>
          </cell>
          <cell r="AV397">
            <v>375</v>
          </cell>
          <cell r="AW397">
            <v>54057</v>
          </cell>
          <cell r="AX397">
            <v>0</v>
          </cell>
          <cell r="BA397">
            <v>0</v>
          </cell>
          <cell r="BB397">
            <v>0</v>
          </cell>
          <cell r="BH397">
            <v>113</v>
          </cell>
          <cell r="BI397">
            <v>54057</v>
          </cell>
          <cell r="BJ397">
            <v>0</v>
          </cell>
        </row>
        <row r="398">
          <cell r="N398">
            <v>54088</v>
          </cell>
          <cell r="O398">
            <v>0</v>
          </cell>
          <cell r="P398">
            <v>0</v>
          </cell>
          <cell r="Q398">
            <v>0</v>
          </cell>
          <cell r="R398">
            <v>0</v>
          </cell>
          <cell r="S398">
            <v>0</v>
          </cell>
          <cell r="AB398">
            <v>0</v>
          </cell>
          <cell r="AC398">
            <v>0</v>
          </cell>
          <cell r="AD398">
            <v>0</v>
          </cell>
          <cell r="AE398">
            <v>0</v>
          </cell>
          <cell r="AF398">
            <v>0</v>
          </cell>
          <cell r="AV398">
            <v>376</v>
          </cell>
          <cell r="AW398">
            <v>54088</v>
          </cell>
          <cell r="AX398">
            <v>0</v>
          </cell>
          <cell r="BA398">
            <v>0</v>
          </cell>
          <cell r="BB398">
            <v>0</v>
          </cell>
          <cell r="BH398">
            <v>114</v>
          </cell>
          <cell r="BI398">
            <v>54088</v>
          </cell>
          <cell r="BJ398">
            <v>0</v>
          </cell>
        </row>
        <row r="399">
          <cell r="N399">
            <v>54117</v>
          </cell>
          <cell r="O399">
            <v>0</v>
          </cell>
          <cell r="P399">
            <v>0</v>
          </cell>
          <cell r="Q399">
            <v>0</v>
          </cell>
          <cell r="R399">
            <v>0</v>
          </cell>
          <cell r="S399">
            <v>0</v>
          </cell>
          <cell r="AB399">
            <v>0</v>
          </cell>
          <cell r="AC399">
            <v>0</v>
          </cell>
          <cell r="AD399">
            <v>0</v>
          </cell>
          <cell r="AE399">
            <v>0</v>
          </cell>
          <cell r="AF399">
            <v>0</v>
          </cell>
          <cell r="AV399">
            <v>377</v>
          </cell>
          <cell r="AW399">
            <v>54117</v>
          </cell>
          <cell r="AX399">
            <v>0</v>
          </cell>
          <cell r="BA399">
            <v>0</v>
          </cell>
          <cell r="BB399">
            <v>0</v>
          </cell>
          <cell r="BH399">
            <v>115</v>
          </cell>
          <cell r="BI399">
            <v>54117</v>
          </cell>
          <cell r="BJ399">
            <v>0</v>
          </cell>
        </row>
        <row r="400">
          <cell r="N400">
            <v>54148</v>
          </cell>
          <cell r="O400">
            <v>0</v>
          </cell>
          <cell r="P400">
            <v>0</v>
          </cell>
          <cell r="Q400">
            <v>0</v>
          </cell>
          <cell r="R400">
            <v>0</v>
          </cell>
          <cell r="S400">
            <v>0</v>
          </cell>
          <cell r="AB400">
            <v>0</v>
          </cell>
          <cell r="AC400">
            <v>0</v>
          </cell>
          <cell r="AD400">
            <v>0</v>
          </cell>
          <cell r="AE400">
            <v>0</v>
          </cell>
          <cell r="AF400">
            <v>0</v>
          </cell>
          <cell r="AV400">
            <v>378</v>
          </cell>
          <cell r="AW400">
            <v>54148</v>
          </cell>
          <cell r="AX400">
            <v>0</v>
          </cell>
          <cell r="BA400">
            <v>0</v>
          </cell>
          <cell r="BB400">
            <v>0</v>
          </cell>
          <cell r="BH400">
            <v>116</v>
          </cell>
          <cell r="BI400">
            <v>54148</v>
          </cell>
          <cell r="BJ400">
            <v>0</v>
          </cell>
        </row>
        <row r="401">
          <cell r="N401">
            <v>54178</v>
          </cell>
          <cell r="O401">
            <v>0</v>
          </cell>
          <cell r="P401">
            <v>0</v>
          </cell>
          <cell r="Q401">
            <v>0</v>
          </cell>
          <cell r="R401">
            <v>0</v>
          </cell>
          <cell r="S401">
            <v>0</v>
          </cell>
          <cell r="AB401">
            <v>0</v>
          </cell>
          <cell r="AC401">
            <v>0</v>
          </cell>
          <cell r="AD401">
            <v>0</v>
          </cell>
          <cell r="AE401">
            <v>0</v>
          </cell>
          <cell r="AF401">
            <v>0</v>
          </cell>
          <cell r="AV401">
            <v>379</v>
          </cell>
          <cell r="AW401">
            <v>54178</v>
          </cell>
          <cell r="AX401">
            <v>0</v>
          </cell>
          <cell r="BA401">
            <v>0</v>
          </cell>
          <cell r="BB401">
            <v>0</v>
          </cell>
          <cell r="BH401">
            <v>117</v>
          </cell>
          <cell r="BI401">
            <v>54178</v>
          </cell>
          <cell r="BJ401">
            <v>0</v>
          </cell>
        </row>
        <row r="402">
          <cell r="N402">
            <v>54209</v>
          </cell>
          <cell r="O402">
            <v>0</v>
          </cell>
          <cell r="P402">
            <v>0</v>
          </cell>
          <cell r="Q402">
            <v>0</v>
          </cell>
          <cell r="R402">
            <v>0</v>
          </cell>
          <cell r="S402">
            <v>0</v>
          </cell>
          <cell r="AB402">
            <v>0</v>
          </cell>
          <cell r="AC402">
            <v>0</v>
          </cell>
          <cell r="AD402">
            <v>0</v>
          </cell>
          <cell r="AE402">
            <v>0</v>
          </cell>
          <cell r="AF402">
            <v>0</v>
          </cell>
          <cell r="AV402">
            <v>380</v>
          </cell>
          <cell r="AW402">
            <v>54209</v>
          </cell>
          <cell r="AX402">
            <v>0</v>
          </cell>
          <cell r="BA402">
            <v>0</v>
          </cell>
          <cell r="BB402">
            <v>0</v>
          </cell>
          <cell r="BH402">
            <v>118</v>
          </cell>
          <cell r="BI402">
            <v>54209</v>
          </cell>
          <cell r="BJ402">
            <v>0</v>
          </cell>
        </row>
        <row r="403">
          <cell r="N403">
            <v>54239</v>
          </cell>
          <cell r="O403">
            <v>0</v>
          </cell>
          <cell r="P403">
            <v>0</v>
          </cell>
          <cell r="Q403">
            <v>0</v>
          </cell>
          <cell r="R403">
            <v>0</v>
          </cell>
          <cell r="S403">
            <v>0</v>
          </cell>
          <cell r="AB403">
            <v>32</v>
          </cell>
          <cell r="AC403">
            <v>0</v>
          </cell>
          <cell r="AD403">
            <v>0</v>
          </cell>
          <cell r="AE403">
            <v>0</v>
          </cell>
          <cell r="AF403">
            <v>0</v>
          </cell>
          <cell r="AV403">
            <v>381</v>
          </cell>
          <cell r="AW403">
            <v>54239</v>
          </cell>
          <cell r="AX403">
            <v>0</v>
          </cell>
          <cell r="BA403">
            <v>0</v>
          </cell>
          <cell r="BB403">
            <v>0</v>
          </cell>
          <cell r="BH403">
            <v>119</v>
          </cell>
          <cell r="BI403">
            <v>54239</v>
          </cell>
          <cell r="BJ403">
            <v>0</v>
          </cell>
        </row>
        <row r="404">
          <cell r="N404">
            <v>54270</v>
          </cell>
          <cell r="O404">
            <v>0</v>
          </cell>
          <cell r="P404">
            <v>0</v>
          </cell>
          <cell r="Q404">
            <v>0</v>
          </cell>
          <cell r="R404">
            <v>0</v>
          </cell>
          <cell r="S404">
            <v>0</v>
          </cell>
          <cell r="AB404">
            <v>0</v>
          </cell>
          <cell r="AC404">
            <v>0</v>
          </cell>
          <cell r="AD404">
            <v>0</v>
          </cell>
          <cell r="AE404">
            <v>0</v>
          </cell>
          <cell r="AF404">
            <v>0</v>
          </cell>
          <cell r="AV404">
            <v>382</v>
          </cell>
          <cell r="AW404">
            <v>54270</v>
          </cell>
          <cell r="AX404">
            <v>0</v>
          </cell>
          <cell r="BA404">
            <v>0</v>
          </cell>
          <cell r="BB404">
            <v>0</v>
          </cell>
          <cell r="BH404">
            <v>120</v>
          </cell>
          <cell r="BI404">
            <v>54270</v>
          </cell>
          <cell r="BJ404">
            <v>0</v>
          </cell>
        </row>
        <row r="405">
          <cell r="N405">
            <v>54301</v>
          </cell>
          <cell r="O405">
            <v>0</v>
          </cell>
          <cell r="P405">
            <v>0</v>
          </cell>
          <cell r="Q405">
            <v>0</v>
          </cell>
          <cell r="R405">
            <v>0</v>
          </cell>
          <cell r="S405">
            <v>0</v>
          </cell>
          <cell r="AB405">
            <v>0</v>
          </cell>
          <cell r="AC405">
            <v>0</v>
          </cell>
          <cell r="AD405">
            <v>0</v>
          </cell>
          <cell r="AE405">
            <v>0</v>
          </cell>
          <cell r="AF405">
            <v>0</v>
          </cell>
          <cell r="AV405">
            <v>383</v>
          </cell>
          <cell r="AW405">
            <v>54301</v>
          </cell>
          <cell r="AX405">
            <v>0</v>
          </cell>
          <cell r="BA405">
            <v>0</v>
          </cell>
          <cell r="BB405">
            <v>0</v>
          </cell>
          <cell r="BH405">
            <v>121</v>
          </cell>
          <cell r="BI405">
            <v>54301</v>
          </cell>
          <cell r="BJ405">
            <v>0</v>
          </cell>
        </row>
        <row r="406">
          <cell r="N406">
            <v>54331</v>
          </cell>
          <cell r="O406">
            <v>0</v>
          </cell>
          <cell r="P406">
            <v>0</v>
          </cell>
          <cell r="Q406">
            <v>0</v>
          </cell>
          <cell r="R406">
            <v>0</v>
          </cell>
          <cell r="S406">
            <v>0</v>
          </cell>
          <cell r="AB406">
            <v>0</v>
          </cell>
          <cell r="AC406">
            <v>0</v>
          </cell>
          <cell r="AD406">
            <v>0</v>
          </cell>
          <cell r="AE406">
            <v>0</v>
          </cell>
          <cell r="AF406">
            <v>0</v>
          </cell>
          <cell r="AV406">
            <v>384</v>
          </cell>
          <cell r="AW406">
            <v>54331</v>
          </cell>
          <cell r="AX406">
            <v>0</v>
          </cell>
          <cell r="BA406">
            <v>0</v>
          </cell>
          <cell r="BB406">
            <v>0</v>
          </cell>
          <cell r="BH406">
            <v>122</v>
          </cell>
          <cell r="BI406">
            <v>54331</v>
          </cell>
          <cell r="BJ406">
            <v>0</v>
          </cell>
        </row>
        <row r="407">
          <cell r="N407">
            <v>54362</v>
          </cell>
          <cell r="O407">
            <v>0</v>
          </cell>
          <cell r="P407">
            <v>0</v>
          </cell>
          <cell r="Q407">
            <v>0</v>
          </cell>
          <cell r="R407">
            <v>0</v>
          </cell>
          <cell r="S407">
            <v>0</v>
          </cell>
          <cell r="AB407">
            <v>0</v>
          </cell>
          <cell r="AC407">
            <v>0</v>
          </cell>
          <cell r="AD407">
            <v>0</v>
          </cell>
          <cell r="AE407">
            <v>0</v>
          </cell>
          <cell r="AF407">
            <v>0</v>
          </cell>
          <cell r="AV407">
            <v>385</v>
          </cell>
          <cell r="AW407">
            <v>54362</v>
          </cell>
          <cell r="AX407">
            <v>0</v>
          </cell>
          <cell r="BA407">
            <v>33</v>
          </cell>
          <cell r="BB407">
            <v>0</v>
          </cell>
          <cell r="BH407">
            <v>123</v>
          </cell>
          <cell r="BI407">
            <v>54362</v>
          </cell>
          <cell r="BJ407">
            <v>0</v>
          </cell>
        </row>
        <row r="408">
          <cell r="N408">
            <v>54392</v>
          </cell>
          <cell r="O408">
            <v>0</v>
          </cell>
          <cell r="P408">
            <v>0</v>
          </cell>
          <cell r="Q408">
            <v>0</v>
          </cell>
          <cell r="R408">
            <v>0</v>
          </cell>
          <cell r="S408">
            <v>0</v>
          </cell>
          <cell r="AB408">
            <v>0</v>
          </cell>
          <cell r="AC408">
            <v>0</v>
          </cell>
          <cell r="AD408">
            <v>0</v>
          </cell>
          <cell r="AE408">
            <v>0</v>
          </cell>
          <cell r="AF408">
            <v>0</v>
          </cell>
          <cell r="AV408">
            <v>386</v>
          </cell>
          <cell r="AW408">
            <v>54392</v>
          </cell>
          <cell r="AX408">
            <v>0</v>
          </cell>
          <cell r="BA408">
            <v>0</v>
          </cell>
          <cell r="BB408">
            <v>0</v>
          </cell>
          <cell r="BH408">
            <v>124</v>
          </cell>
          <cell r="BI408">
            <v>54392</v>
          </cell>
          <cell r="BJ408">
            <v>0</v>
          </cell>
        </row>
        <row r="409">
          <cell r="N409">
            <v>54423</v>
          </cell>
          <cell r="O409">
            <v>0</v>
          </cell>
          <cell r="P409">
            <v>0</v>
          </cell>
          <cell r="Q409">
            <v>0</v>
          </cell>
          <cell r="R409">
            <v>0</v>
          </cell>
          <cell r="S409">
            <v>0</v>
          </cell>
          <cell r="AB409">
            <v>0</v>
          </cell>
          <cell r="AC409">
            <v>0</v>
          </cell>
          <cell r="AD409">
            <v>0</v>
          </cell>
          <cell r="AE409">
            <v>0</v>
          </cell>
          <cell r="AF409">
            <v>0</v>
          </cell>
          <cell r="AV409">
            <v>387</v>
          </cell>
          <cell r="AW409">
            <v>54423</v>
          </cell>
          <cell r="AX409">
            <v>0</v>
          </cell>
          <cell r="BA409">
            <v>0</v>
          </cell>
          <cell r="BB409">
            <v>0</v>
          </cell>
          <cell r="BH409">
            <v>125</v>
          </cell>
          <cell r="BI409">
            <v>54423</v>
          </cell>
          <cell r="BJ409">
            <v>0</v>
          </cell>
        </row>
        <row r="410">
          <cell r="N410">
            <v>54454</v>
          </cell>
          <cell r="O410">
            <v>0</v>
          </cell>
          <cell r="P410">
            <v>0</v>
          </cell>
          <cell r="Q410">
            <v>0</v>
          </cell>
          <cell r="R410">
            <v>0</v>
          </cell>
          <cell r="S410">
            <v>0</v>
          </cell>
          <cell r="AB410">
            <v>0</v>
          </cell>
          <cell r="AC410">
            <v>0</v>
          </cell>
          <cell r="AD410">
            <v>0</v>
          </cell>
          <cell r="AE410">
            <v>0</v>
          </cell>
          <cell r="AF410">
            <v>0</v>
          </cell>
          <cell r="AV410">
            <v>388</v>
          </cell>
          <cell r="AW410">
            <v>54454</v>
          </cell>
          <cell r="AX410">
            <v>0</v>
          </cell>
          <cell r="BA410">
            <v>0</v>
          </cell>
          <cell r="BB410">
            <v>0</v>
          </cell>
          <cell r="BH410">
            <v>126</v>
          </cell>
          <cell r="BI410">
            <v>54454</v>
          </cell>
          <cell r="BJ410">
            <v>0</v>
          </cell>
        </row>
        <row r="411">
          <cell r="N411">
            <v>54482</v>
          </cell>
          <cell r="O411">
            <v>0</v>
          </cell>
          <cell r="P411">
            <v>0</v>
          </cell>
          <cell r="Q411">
            <v>0</v>
          </cell>
          <cell r="R411">
            <v>0</v>
          </cell>
          <cell r="S411">
            <v>0</v>
          </cell>
          <cell r="AB411">
            <v>0</v>
          </cell>
          <cell r="AC411">
            <v>0</v>
          </cell>
          <cell r="AD411">
            <v>0</v>
          </cell>
          <cell r="AE411">
            <v>0</v>
          </cell>
          <cell r="AF411">
            <v>0</v>
          </cell>
          <cell r="AV411">
            <v>389</v>
          </cell>
          <cell r="AW411">
            <v>54482</v>
          </cell>
          <cell r="AX411">
            <v>0</v>
          </cell>
          <cell r="BA411">
            <v>0</v>
          </cell>
          <cell r="BB411">
            <v>0</v>
          </cell>
          <cell r="BH411">
            <v>127</v>
          </cell>
          <cell r="BI411">
            <v>54482</v>
          </cell>
          <cell r="BJ411">
            <v>0</v>
          </cell>
        </row>
        <row r="412">
          <cell r="N412">
            <v>54513</v>
          </cell>
          <cell r="O412">
            <v>0</v>
          </cell>
          <cell r="P412">
            <v>0</v>
          </cell>
          <cell r="Q412">
            <v>0</v>
          </cell>
          <cell r="R412">
            <v>0</v>
          </cell>
          <cell r="S412">
            <v>0</v>
          </cell>
          <cell r="AB412">
            <v>0</v>
          </cell>
          <cell r="AC412">
            <v>0</v>
          </cell>
          <cell r="AD412">
            <v>0</v>
          </cell>
          <cell r="AE412">
            <v>0</v>
          </cell>
          <cell r="AF412">
            <v>0</v>
          </cell>
          <cell r="AV412">
            <v>390</v>
          </cell>
          <cell r="AW412">
            <v>54513</v>
          </cell>
          <cell r="AX412">
            <v>0</v>
          </cell>
          <cell r="BA412">
            <v>0</v>
          </cell>
          <cell r="BB412">
            <v>0</v>
          </cell>
          <cell r="BH412">
            <v>128</v>
          </cell>
          <cell r="BI412">
            <v>54513</v>
          </cell>
          <cell r="BJ412">
            <v>0</v>
          </cell>
        </row>
        <row r="413">
          <cell r="N413">
            <v>54543</v>
          </cell>
          <cell r="O413">
            <v>0</v>
          </cell>
          <cell r="P413">
            <v>0</v>
          </cell>
          <cell r="Q413">
            <v>0</v>
          </cell>
          <cell r="R413">
            <v>0</v>
          </cell>
          <cell r="S413">
            <v>0</v>
          </cell>
          <cell r="AB413">
            <v>0</v>
          </cell>
          <cell r="AC413">
            <v>0</v>
          </cell>
          <cell r="AD413">
            <v>0</v>
          </cell>
          <cell r="AE413">
            <v>0</v>
          </cell>
          <cell r="AF413">
            <v>0</v>
          </cell>
          <cell r="AV413">
            <v>391</v>
          </cell>
          <cell r="AW413">
            <v>54543</v>
          </cell>
          <cell r="AX413">
            <v>0</v>
          </cell>
          <cell r="BA413">
            <v>0</v>
          </cell>
          <cell r="BB413">
            <v>0</v>
          </cell>
          <cell r="BH413">
            <v>129</v>
          </cell>
          <cell r="BI413">
            <v>54543</v>
          </cell>
          <cell r="BJ413">
            <v>0</v>
          </cell>
        </row>
        <row r="414">
          <cell r="N414">
            <v>54574</v>
          </cell>
          <cell r="O414">
            <v>0</v>
          </cell>
          <cell r="P414">
            <v>0</v>
          </cell>
          <cell r="Q414">
            <v>0</v>
          </cell>
          <cell r="R414">
            <v>0</v>
          </cell>
          <cell r="S414">
            <v>0</v>
          </cell>
          <cell r="AB414">
            <v>0</v>
          </cell>
          <cell r="AC414">
            <v>0</v>
          </cell>
          <cell r="AD414">
            <v>0</v>
          </cell>
          <cell r="AE414">
            <v>0</v>
          </cell>
          <cell r="AF414">
            <v>0</v>
          </cell>
          <cell r="AV414">
            <v>392</v>
          </cell>
          <cell r="AW414">
            <v>54574</v>
          </cell>
          <cell r="AX414">
            <v>0</v>
          </cell>
          <cell r="BA414">
            <v>0</v>
          </cell>
          <cell r="BB414">
            <v>0</v>
          </cell>
          <cell r="BH414">
            <v>130</v>
          </cell>
          <cell r="BI414">
            <v>54574</v>
          </cell>
          <cell r="BJ414">
            <v>0</v>
          </cell>
        </row>
        <row r="415">
          <cell r="N415">
            <v>54604</v>
          </cell>
          <cell r="O415">
            <v>0</v>
          </cell>
          <cell r="P415">
            <v>0</v>
          </cell>
          <cell r="Q415">
            <v>0</v>
          </cell>
          <cell r="R415">
            <v>0</v>
          </cell>
          <cell r="S415">
            <v>0</v>
          </cell>
          <cell r="AB415">
            <v>33</v>
          </cell>
          <cell r="AC415">
            <v>0</v>
          </cell>
          <cell r="AD415">
            <v>0</v>
          </cell>
          <cell r="AE415">
            <v>0</v>
          </cell>
          <cell r="AF415">
            <v>0</v>
          </cell>
          <cell r="AV415">
            <v>393</v>
          </cell>
          <cell r="AW415">
            <v>54604</v>
          </cell>
          <cell r="AX415">
            <v>0</v>
          </cell>
          <cell r="BA415">
            <v>0</v>
          </cell>
          <cell r="BB415">
            <v>0</v>
          </cell>
          <cell r="BH415">
            <v>131</v>
          </cell>
          <cell r="BI415">
            <v>54604</v>
          </cell>
          <cell r="BJ415">
            <v>0</v>
          </cell>
        </row>
        <row r="416">
          <cell r="N416">
            <v>54635</v>
          </cell>
          <cell r="O416">
            <v>0</v>
          </cell>
          <cell r="P416">
            <v>0</v>
          </cell>
          <cell r="Q416">
            <v>0</v>
          </cell>
          <cell r="R416">
            <v>0</v>
          </cell>
          <cell r="S416">
            <v>0</v>
          </cell>
          <cell r="AB416">
            <v>0</v>
          </cell>
          <cell r="AC416">
            <v>0</v>
          </cell>
          <cell r="AD416">
            <v>0</v>
          </cell>
          <cell r="AE416">
            <v>0</v>
          </cell>
          <cell r="AF416">
            <v>0</v>
          </cell>
          <cell r="AV416">
            <v>394</v>
          </cell>
          <cell r="AW416">
            <v>54635</v>
          </cell>
          <cell r="AX416">
            <v>0</v>
          </cell>
          <cell r="BA416">
            <v>0</v>
          </cell>
          <cell r="BB416">
            <v>0</v>
          </cell>
          <cell r="BH416">
            <v>132</v>
          </cell>
          <cell r="BI416">
            <v>54635</v>
          </cell>
          <cell r="BJ416">
            <v>0</v>
          </cell>
        </row>
        <row r="417">
          <cell r="N417">
            <v>54666</v>
          </cell>
          <cell r="O417">
            <v>0</v>
          </cell>
          <cell r="P417">
            <v>0</v>
          </cell>
          <cell r="Q417">
            <v>0</v>
          </cell>
          <cell r="R417">
            <v>0</v>
          </cell>
          <cell r="S417">
            <v>0</v>
          </cell>
          <cell r="AB417">
            <v>0</v>
          </cell>
          <cell r="AC417">
            <v>0</v>
          </cell>
          <cell r="AD417">
            <v>0</v>
          </cell>
          <cell r="AE417">
            <v>0</v>
          </cell>
          <cell r="AF417">
            <v>0</v>
          </cell>
          <cell r="AV417">
            <v>395</v>
          </cell>
          <cell r="AW417">
            <v>54666</v>
          </cell>
          <cell r="AX417">
            <v>0</v>
          </cell>
          <cell r="BA417">
            <v>0</v>
          </cell>
          <cell r="BB417">
            <v>0</v>
          </cell>
          <cell r="BH417">
            <v>133</v>
          </cell>
          <cell r="BI417">
            <v>54666</v>
          </cell>
          <cell r="BJ417">
            <v>0</v>
          </cell>
        </row>
        <row r="418">
          <cell r="N418">
            <v>54696</v>
          </cell>
          <cell r="O418">
            <v>0</v>
          </cell>
          <cell r="P418">
            <v>0</v>
          </cell>
          <cell r="Q418">
            <v>0</v>
          </cell>
          <cell r="R418">
            <v>0</v>
          </cell>
          <cell r="S418">
            <v>0</v>
          </cell>
          <cell r="AB418">
            <v>0</v>
          </cell>
          <cell r="AC418">
            <v>0</v>
          </cell>
          <cell r="AD418">
            <v>0</v>
          </cell>
          <cell r="AE418">
            <v>0</v>
          </cell>
          <cell r="AF418">
            <v>0</v>
          </cell>
          <cell r="AV418">
            <v>396</v>
          </cell>
          <cell r="AW418">
            <v>54696</v>
          </cell>
          <cell r="AX418">
            <v>0</v>
          </cell>
          <cell r="BA418">
            <v>0</v>
          </cell>
          <cell r="BB418">
            <v>0</v>
          </cell>
          <cell r="BH418">
            <v>134</v>
          </cell>
          <cell r="BI418">
            <v>54696</v>
          </cell>
          <cell r="BJ418">
            <v>0</v>
          </cell>
        </row>
        <row r="419">
          <cell r="N419">
            <v>54727</v>
          </cell>
          <cell r="O419">
            <v>0</v>
          </cell>
          <cell r="P419">
            <v>0</v>
          </cell>
          <cell r="Q419">
            <v>0</v>
          </cell>
          <cell r="R419">
            <v>0</v>
          </cell>
          <cell r="S419">
            <v>0</v>
          </cell>
          <cell r="AB419">
            <v>0</v>
          </cell>
          <cell r="AC419">
            <v>0</v>
          </cell>
          <cell r="AD419">
            <v>0</v>
          </cell>
          <cell r="AE419">
            <v>0</v>
          </cell>
          <cell r="AF419">
            <v>0</v>
          </cell>
          <cell r="AV419">
            <v>397</v>
          </cell>
          <cell r="AW419">
            <v>54727</v>
          </cell>
          <cell r="AX419">
            <v>0</v>
          </cell>
          <cell r="BA419">
            <v>34</v>
          </cell>
          <cell r="BB419">
            <v>0</v>
          </cell>
          <cell r="BH419">
            <v>135</v>
          </cell>
          <cell r="BI419">
            <v>54727</v>
          </cell>
          <cell r="BJ419">
            <v>0</v>
          </cell>
        </row>
        <row r="420">
          <cell r="N420">
            <v>54757</v>
          </cell>
          <cell r="O420">
            <v>0</v>
          </cell>
          <cell r="P420">
            <v>0</v>
          </cell>
          <cell r="Q420">
            <v>0</v>
          </cell>
          <cell r="R420">
            <v>0</v>
          </cell>
          <cell r="S420">
            <v>0</v>
          </cell>
          <cell r="AB420">
            <v>0</v>
          </cell>
          <cell r="AC420">
            <v>0</v>
          </cell>
          <cell r="AD420">
            <v>0</v>
          </cell>
          <cell r="AE420">
            <v>0</v>
          </cell>
          <cell r="AF420">
            <v>0</v>
          </cell>
          <cell r="AV420">
            <v>398</v>
          </cell>
          <cell r="AW420">
            <v>54757</v>
          </cell>
          <cell r="AX420">
            <v>0</v>
          </cell>
          <cell r="BA420">
            <v>0</v>
          </cell>
          <cell r="BB420">
            <v>0</v>
          </cell>
          <cell r="BH420">
            <v>136</v>
          </cell>
          <cell r="BI420">
            <v>54757</v>
          </cell>
          <cell r="BJ420">
            <v>0</v>
          </cell>
        </row>
        <row r="421">
          <cell r="N421">
            <v>54788</v>
          </cell>
          <cell r="O421">
            <v>0</v>
          </cell>
          <cell r="P421">
            <v>0</v>
          </cell>
          <cell r="Q421">
            <v>0</v>
          </cell>
          <cell r="R421">
            <v>0</v>
          </cell>
          <cell r="S421">
            <v>0</v>
          </cell>
          <cell r="AB421">
            <v>0</v>
          </cell>
          <cell r="AC421">
            <v>0</v>
          </cell>
          <cell r="AD421">
            <v>0</v>
          </cell>
          <cell r="AE421">
            <v>0</v>
          </cell>
          <cell r="AF421">
            <v>0</v>
          </cell>
          <cell r="AV421">
            <v>399</v>
          </cell>
          <cell r="AW421">
            <v>54788</v>
          </cell>
          <cell r="AX421">
            <v>0</v>
          </cell>
          <cell r="BA421">
            <v>0</v>
          </cell>
          <cell r="BB421">
            <v>0</v>
          </cell>
          <cell r="BH421">
            <v>137</v>
          </cell>
          <cell r="BI421">
            <v>54788</v>
          </cell>
          <cell r="BJ421">
            <v>0</v>
          </cell>
        </row>
        <row r="422">
          <cell r="N422">
            <v>54819</v>
          </cell>
          <cell r="O422">
            <v>0</v>
          </cell>
          <cell r="P422">
            <v>0</v>
          </cell>
          <cell r="Q422">
            <v>0</v>
          </cell>
          <cell r="R422">
            <v>0</v>
          </cell>
          <cell r="S422">
            <v>0</v>
          </cell>
          <cell r="AB422">
            <v>0</v>
          </cell>
          <cell r="AC422">
            <v>0</v>
          </cell>
          <cell r="AD422">
            <v>0</v>
          </cell>
          <cell r="AE422">
            <v>0</v>
          </cell>
          <cell r="AF422">
            <v>0</v>
          </cell>
          <cell r="AV422">
            <v>400</v>
          </cell>
          <cell r="AW422">
            <v>54819</v>
          </cell>
          <cell r="AX422">
            <v>0</v>
          </cell>
          <cell r="BA422">
            <v>0</v>
          </cell>
          <cell r="BB422">
            <v>0</v>
          </cell>
          <cell r="BH422">
            <v>138</v>
          </cell>
          <cell r="BI422">
            <v>54819</v>
          </cell>
          <cell r="BJ422">
            <v>0</v>
          </cell>
        </row>
        <row r="423">
          <cell r="N423">
            <v>54847</v>
          </cell>
          <cell r="O423">
            <v>0</v>
          </cell>
          <cell r="P423">
            <v>0</v>
          </cell>
          <cell r="Q423">
            <v>0</v>
          </cell>
          <cell r="R423">
            <v>0</v>
          </cell>
          <cell r="S423">
            <v>0</v>
          </cell>
          <cell r="AB423">
            <v>0</v>
          </cell>
          <cell r="AC423">
            <v>0</v>
          </cell>
          <cell r="AD423">
            <v>0</v>
          </cell>
          <cell r="AE423">
            <v>0</v>
          </cell>
          <cell r="AF423">
            <v>0</v>
          </cell>
          <cell r="AV423">
            <v>401</v>
          </cell>
          <cell r="AW423">
            <v>54847</v>
          </cell>
          <cell r="AX423">
            <v>0</v>
          </cell>
          <cell r="BA423">
            <v>0</v>
          </cell>
          <cell r="BB423">
            <v>0</v>
          </cell>
          <cell r="BH423">
            <v>139</v>
          </cell>
          <cell r="BI423">
            <v>54847</v>
          </cell>
          <cell r="BJ423">
            <v>0</v>
          </cell>
        </row>
        <row r="424">
          <cell r="N424">
            <v>54878</v>
          </cell>
          <cell r="O424">
            <v>0</v>
          </cell>
          <cell r="P424">
            <v>0</v>
          </cell>
          <cell r="Q424">
            <v>0</v>
          </cell>
          <cell r="R424">
            <v>0</v>
          </cell>
          <cell r="S424">
            <v>0</v>
          </cell>
          <cell r="AB424">
            <v>0</v>
          </cell>
          <cell r="AC424">
            <v>0</v>
          </cell>
          <cell r="AD424">
            <v>0</v>
          </cell>
          <cell r="AE424">
            <v>0</v>
          </cell>
          <cell r="AF424">
            <v>0</v>
          </cell>
          <cell r="AV424">
            <v>402</v>
          </cell>
          <cell r="AW424">
            <v>54878</v>
          </cell>
          <cell r="AX424">
            <v>0</v>
          </cell>
          <cell r="BA424">
            <v>0</v>
          </cell>
          <cell r="BB424">
            <v>0</v>
          </cell>
          <cell r="BH424">
            <v>140</v>
          </cell>
          <cell r="BI424">
            <v>54878</v>
          </cell>
          <cell r="BJ424">
            <v>0</v>
          </cell>
        </row>
        <row r="425">
          <cell r="N425">
            <v>54908</v>
          </cell>
          <cell r="O425">
            <v>0</v>
          </cell>
          <cell r="P425">
            <v>0</v>
          </cell>
          <cell r="Q425">
            <v>0</v>
          </cell>
          <cell r="R425">
            <v>0</v>
          </cell>
          <cell r="S425">
            <v>0</v>
          </cell>
          <cell r="AB425">
            <v>0</v>
          </cell>
          <cell r="AC425">
            <v>0</v>
          </cell>
          <cell r="AD425">
            <v>0</v>
          </cell>
          <cell r="AE425">
            <v>0</v>
          </cell>
          <cell r="AF425">
            <v>0</v>
          </cell>
          <cell r="AV425">
            <v>403</v>
          </cell>
          <cell r="AW425">
            <v>54908</v>
          </cell>
          <cell r="AX425">
            <v>0</v>
          </cell>
          <cell r="BA425">
            <v>0</v>
          </cell>
          <cell r="BB425">
            <v>0</v>
          </cell>
          <cell r="BH425">
            <v>141</v>
          </cell>
          <cell r="BI425">
            <v>54908</v>
          </cell>
          <cell r="BJ425">
            <v>0</v>
          </cell>
        </row>
        <row r="426">
          <cell r="N426">
            <v>54939</v>
          </cell>
          <cell r="O426">
            <v>0</v>
          </cell>
          <cell r="P426">
            <v>0</v>
          </cell>
          <cell r="Q426">
            <v>0</v>
          </cell>
          <cell r="R426">
            <v>0</v>
          </cell>
          <cell r="S426">
            <v>0</v>
          </cell>
          <cell r="AB426">
            <v>0</v>
          </cell>
          <cell r="AC426">
            <v>0</v>
          </cell>
          <cell r="AD426">
            <v>0</v>
          </cell>
          <cell r="AE426">
            <v>0</v>
          </cell>
          <cell r="AF426">
            <v>0</v>
          </cell>
          <cell r="AV426">
            <v>404</v>
          </cell>
          <cell r="AW426">
            <v>54939</v>
          </cell>
          <cell r="AX426">
            <v>0</v>
          </cell>
          <cell r="BA426">
            <v>0</v>
          </cell>
          <cell r="BB426">
            <v>0</v>
          </cell>
          <cell r="BH426">
            <v>142</v>
          </cell>
          <cell r="BI426">
            <v>54939</v>
          </cell>
          <cell r="BJ426">
            <v>0</v>
          </cell>
        </row>
        <row r="427">
          <cell r="N427">
            <v>54969</v>
          </cell>
          <cell r="O427">
            <v>0</v>
          </cell>
          <cell r="P427">
            <v>0</v>
          </cell>
          <cell r="Q427">
            <v>0</v>
          </cell>
          <cell r="R427">
            <v>0</v>
          </cell>
          <cell r="S427">
            <v>0</v>
          </cell>
          <cell r="AB427">
            <v>34</v>
          </cell>
          <cell r="AC427">
            <v>0</v>
          </cell>
          <cell r="AD427">
            <v>0</v>
          </cell>
          <cell r="AE427">
            <v>0</v>
          </cell>
          <cell r="AF427">
            <v>0</v>
          </cell>
          <cell r="AV427">
            <v>405</v>
          </cell>
          <cell r="AW427">
            <v>54969</v>
          </cell>
          <cell r="AX427">
            <v>0</v>
          </cell>
          <cell r="BA427">
            <v>0</v>
          </cell>
          <cell r="BB427">
            <v>0</v>
          </cell>
          <cell r="BH427">
            <v>143</v>
          </cell>
          <cell r="BI427">
            <v>54969</v>
          </cell>
          <cell r="BJ427">
            <v>0</v>
          </cell>
        </row>
        <row r="428">
          <cell r="N428">
            <v>55000</v>
          </cell>
          <cell r="O428">
            <v>0</v>
          </cell>
          <cell r="P428">
            <v>0</v>
          </cell>
          <cell r="Q428">
            <v>0</v>
          </cell>
          <cell r="R428">
            <v>0</v>
          </cell>
          <cell r="S428">
            <v>0</v>
          </cell>
          <cell r="AB428">
            <v>0</v>
          </cell>
          <cell r="AC428">
            <v>0</v>
          </cell>
          <cell r="AD428">
            <v>0</v>
          </cell>
          <cell r="AE428">
            <v>0</v>
          </cell>
          <cell r="AF428">
            <v>0</v>
          </cell>
          <cell r="AV428">
            <v>406</v>
          </cell>
          <cell r="AW428">
            <v>55000</v>
          </cell>
          <cell r="AX428">
            <v>0</v>
          </cell>
          <cell r="BA428">
            <v>0</v>
          </cell>
          <cell r="BB428">
            <v>0</v>
          </cell>
          <cell r="BH428">
            <v>144</v>
          </cell>
          <cell r="BI428">
            <v>55000</v>
          </cell>
          <cell r="BJ428">
            <v>0</v>
          </cell>
        </row>
        <row r="429">
          <cell r="N429">
            <v>55031</v>
          </cell>
          <cell r="O429">
            <v>0</v>
          </cell>
          <cell r="P429">
            <v>0</v>
          </cell>
          <cell r="Q429">
            <v>0</v>
          </cell>
          <cell r="R429">
            <v>0</v>
          </cell>
          <cell r="S429">
            <v>0</v>
          </cell>
          <cell r="AB429">
            <v>0</v>
          </cell>
          <cell r="AC429">
            <v>0</v>
          </cell>
          <cell r="AD429">
            <v>0</v>
          </cell>
          <cell r="AE429">
            <v>0</v>
          </cell>
          <cell r="AF429">
            <v>0</v>
          </cell>
          <cell r="AV429">
            <v>407</v>
          </cell>
          <cell r="AW429">
            <v>55031</v>
          </cell>
          <cell r="AX429">
            <v>0</v>
          </cell>
          <cell r="BA429">
            <v>0</v>
          </cell>
          <cell r="BB429">
            <v>0</v>
          </cell>
          <cell r="BH429">
            <v>145</v>
          </cell>
          <cell r="BI429">
            <v>55031</v>
          </cell>
          <cell r="BJ429">
            <v>0</v>
          </cell>
        </row>
        <row r="430">
          <cell r="N430">
            <v>55061</v>
          </cell>
          <cell r="O430">
            <v>0</v>
          </cell>
          <cell r="P430">
            <v>0</v>
          </cell>
          <cell r="Q430">
            <v>0</v>
          </cell>
          <cell r="R430">
            <v>0</v>
          </cell>
          <cell r="S430">
            <v>0</v>
          </cell>
          <cell r="AB430">
            <v>0</v>
          </cell>
          <cell r="AC430">
            <v>0</v>
          </cell>
          <cell r="AD430">
            <v>0</v>
          </cell>
          <cell r="AE430">
            <v>0</v>
          </cell>
          <cell r="AF430">
            <v>0</v>
          </cell>
          <cell r="AV430">
            <v>408</v>
          </cell>
          <cell r="AW430">
            <v>55061</v>
          </cell>
          <cell r="AX430">
            <v>0</v>
          </cell>
          <cell r="BA430">
            <v>0</v>
          </cell>
          <cell r="BB430">
            <v>0</v>
          </cell>
          <cell r="BH430">
            <v>146</v>
          </cell>
          <cell r="BI430">
            <v>55061</v>
          </cell>
          <cell r="BJ430">
            <v>0</v>
          </cell>
        </row>
        <row r="431">
          <cell r="N431">
            <v>55092</v>
          </cell>
          <cell r="O431">
            <v>0</v>
          </cell>
          <cell r="P431">
            <v>0</v>
          </cell>
          <cell r="Q431">
            <v>0</v>
          </cell>
          <cell r="R431">
            <v>0</v>
          </cell>
          <cell r="S431">
            <v>0</v>
          </cell>
          <cell r="AB431">
            <v>0</v>
          </cell>
          <cell r="AC431">
            <v>0</v>
          </cell>
          <cell r="AD431">
            <v>0</v>
          </cell>
          <cell r="AE431">
            <v>0</v>
          </cell>
          <cell r="AF431">
            <v>0</v>
          </cell>
          <cell r="AV431">
            <v>409</v>
          </cell>
          <cell r="AW431">
            <v>55092</v>
          </cell>
          <cell r="AX431">
            <v>0</v>
          </cell>
          <cell r="BA431">
            <v>35</v>
          </cell>
          <cell r="BB431">
            <v>0</v>
          </cell>
          <cell r="BH431">
            <v>147</v>
          </cell>
          <cell r="BI431">
            <v>55092</v>
          </cell>
          <cell r="BJ431">
            <v>0</v>
          </cell>
        </row>
        <row r="432">
          <cell r="N432">
            <v>55122</v>
          </cell>
          <cell r="O432">
            <v>0</v>
          </cell>
          <cell r="P432">
            <v>0</v>
          </cell>
          <cell r="Q432">
            <v>0</v>
          </cell>
          <cell r="R432">
            <v>0</v>
          </cell>
          <cell r="S432">
            <v>0</v>
          </cell>
          <cell r="AB432">
            <v>0</v>
          </cell>
          <cell r="AC432">
            <v>0</v>
          </cell>
          <cell r="AD432">
            <v>0</v>
          </cell>
          <cell r="AE432">
            <v>0</v>
          </cell>
          <cell r="AF432">
            <v>0</v>
          </cell>
          <cell r="AV432">
            <v>410</v>
          </cell>
          <cell r="AW432">
            <v>55122</v>
          </cell>
          <cell r="AX432">
            <v>0</v>
          </cell>
          <cell r="BA432">
            <v>0</v>
          </cell>
          <cell r="BB432">
            <v>0</v>
          </cell>
          <cell r="BH432">
            <v>148</v>
          </cell>
          <cell r="BI432">
            <v>55122</v>
          </cell>
          <cell r="BJ432">
            <v>0</v>
          </cell>
        </row>
        <row r="433">
          <cell r="N433">
            <v>55153</v>
          </cell>
          <cell r="O433">
            <v>0</v>
          </cell>
          <cell r="P433">
            <v>0</v>
          </cell>
          <cell r="Q433">
            <v>0</v>
          </cell>
          <cell r="R433">
            <v>0</v>
          </cell>
          <cell r="S433">
            <v>0</v>
          </cell>
          <cell r="AB433">
            <v>0</v>
          </cell>
          <cell r="AC433">
            <v>0</v>
          </cell>
          <cell r="AD433">
            <v>0</v>
          </cell>
          <cell r="AE433">
            <v>0</v>
          </cell>
          <cell r="AF433">
            <v>0</v>
          </cell>
          <cell r="AV433">
            <v>411</v>
          </cell>
          <cell r="AW433">
            <v>55153</v>
          </cell>
          <cell r="AX433">
            <v>0</v>
          </cell>
          <cell r="BA433">
            <v>0</v>
          </cell>
          <cell r="BB433">
            <v>0</v>
          </cell>
          <cell r="BH433">
            <v>149</v>
          </cell>
          <cell r="BI433">
            <v>55153</v>
          </cell>
          <cell r="BJ433">
            <v>0</v>
          </cell>
        </row>
        <row r="434">
          <cell r="N434">
            <v>55184</v>
          </cell>
          <cell r="O434">
            <v>0</v>
          </cell>
          <cell r="P434">
            <v>0</v>
          </cell>
          <cell r="Q434">
            <v>0</v>
          </cell>
          <cell r="R434">
            <v>0</v>
          </cell>
          <cell r="S434">
            <v>0</v>
          </cell>
          <cell r="AB434">
            <v>0</v>
          </cell>
          <cell r="AC434">
            <v>0</v>
          </cell>
          <cell r="AD434">
            <v>0</v>
          </cell>
          <cell r="AE434">
            <v>0</v>
          </cell>
          <cell r="AF434">
            <v>0</v>
          </cell>
          <cell r="AV434">
            <v>412</v>
          </cell>
          <cell r="AW434">
            <v>55184</v>
          </cell>
          <cell r="AX434">
            <v>0</v>
          </cell>
          <cell r="BA434">
            <v>0</v>
          </cell>
          <cell r="BB434">
            <v>0</v>
          </cell>
          <cell r="BH434">
            <v>150</v>
          </cell>
          <cell r="BI434">
            <v>55184</v>
          </cell>
          <cell r="BJ434">
            <v>0</v>
          </cell>
        </row>
        <row r="435">
          <cell r="N435">
            <v>55212</v>
          </cell>
          <cell r="O435">
            <v>0</v>
          </cell>
          <cell r="P435">
            <v>0</v>
          </cell>
          <cell r="Q435">
            <v>0</v>
          </cell>
          <cell r="R435">
            <v>0</v>
          </cell>
          <cell r="S435">
            <v>0</v>
          </cell>
          <cell r="AB435">
            <v>0</v>
          </cell>
          <cell r="AC435">
            <v>0</v>
          </cell>
          <cell r="AD435">
            <v>0</v>
          </cell>
          <cell r="AE435">
            <v>0</v>
          </cell>
          <cell r="AF435">
            <v>0</v>
          </cell>
          <cell r="AV435">
            <v>413</v>
          </cell>
          <cell r="AW435">
            <v>55212</v>
          </cell>
          <cell r="AX435">
            <v>0</v>
          </cell>
          <cell r="BA435">
            <v>0</v>
          </cell>
          <cell r="BB435">
            <v>0</v>
          </cell>
          <cell r="BH435">
            <v>151</v>
          </cell>
          <cell r="BI435">
            <v>55212</v>
          </cell>
          <cell r="BJ435">
            <v>0</v>
          </cell>
        </row>
        <row r="436">
          <cell r="N436">
            <v>55243</v>
          </cell>
          <cell r="O436">
            <v>0</v>
          </cell>
          <cell r="P436">
            <v>0</v>
          </cell>
          <cell r="Q436">
            <v>0</v>
          </cell>
          <cell r="R436">
            <v>0</v>
          </cell>
          <cell r="S436">
            <v>0</v>
          </cell>
          <cell r="AB436">
            <v>0</v>
          </cell>
          <cell r="AC436">
            <v>0</v>
          </cell>
          <cell r="AD436">
            <v>0</v>
          </cell>
          <cell r="AE436">
            <v>0</v>
          </cell>
          <cell r="AF436">
            <v>0</v>
          </cell>
          <cell r="AV436">
            <v>414</v>
          </cell>
          <cell r="AW436">
            <v>55243</v>
          </cell>
          <cell r="AX436">
            <v>0</v>
          </cell>
          <cell r="BA436">
            <v>0</v>
          </cell>
          <cell r="BB436">
            <v>0</v>
          </cell>
          <cell r="BH436">
            <v>152</v>
          </cell>
          <cell r="BI436">
            <v>55243</v>
          </cell>
          <cell r="BJ436">
            <v>0</v>
          </cell>
        </row>
        <row r="437">
          <cell r="N437">
            <v>55273</v>
          </cell>
          <cell r="O437">
            <v>0</v>
          </cell>
          <cell r="P437">
            <v>0</v>
          </cell>
          <cell r="Q437">
            <v>0</v>
          </cell>
          <cell r="R437">
            <v>0</v>
          </cell>
          <cell r="S437">
            <v>0</v>
          </cell>
          <cell r="AB437">
            <v>0</v>
          </cell>
          <cell r="AC437">
            <v>0</v>
          </cell>
          <cell r="AD437">
            <v>0</v>
          </cell>
          <cell r="AE437">
            <v>0</v>
          </cell>
          <cell r="AF437">
            <v>0</v>
          </cell>
          <cell r="AV437">
            <v>415</v>
          </cell>
          <cell r="AW437">
            <v>55273</v>
          </cell>
          <cell r="AX437">
            <v>0</v>
          </cell>
          <cell r="BA437">
            <v>0</v>
          </cell>
          <cell r="BB437">
            <v>0</v>
          </cell>
          <cell r="BH437">
            <v>153</v>
          </cell>
          <cell r="BI437">
            <v>55273</v>
          </cell>
          <cell r="BJ437">
            <v>0</v>
          </cell>
        </row>
        <row r="438">
          <cell r="N438">
            <v>55304</v>
          </cell>
          <cell r="O438">
            <v>0</v>
          </cell>
          <cell r="P438">
            <v>0</v>
          </cell>
          <cell r="Q438">
            <v>0</v>
          </cell>
          <cell r="R438">
            <v>0</v>
          </cell>
          <cell r="S438">
            <v>0</v>
          </cell>
          <cell r="AB438">
            <v>0</v>
          </cell>
          <cell r="AC438">
            <v>0</v>
          </cell>
          <cell r="AD438">
            <v>0</v>
          </cell>
          <cell r="AE438">
            <v>0</v>
          </cell>
          <cell r="AF438">
            <v>0</v>
          </cell>
          <cell r="AV438">
            <v>416</v>
          </cell>
          <cell r="AW438">
            <v>55304</v>
          </cell>
          <cell r="AX438">
            <v>0</v>
          </cell>
          <cell r="BA438">
            <v>0</v>
          </cell>
          <cell r="BB438">
            <v>0</v>
          </cell>
          <cell r="BH438">
            <v>154</v>
          </cell>
          <cell r="BI438">
            <v>55304</v>
          </cell>
          <cell r="BJ438">
            <v>0</v>
          </cell>
        </row>
        <row r="439">
          <cell r="N439">
            <v>55334</v>
          </cell>
          <cell r="O439">
            <v>0</v>
          </cell>
          <cell r="P439">
            <v>0</v>
          </cell>
          <cell r="Q439">
            <v>0</v>
          </cell>
          <cell r="R439">
            <v>0</v>
          </cell>
          <cell r="S439">
            <v>0</v>
          </cell>
          <cell r="AB439">
            <v>35</v>
          </cell>
          <cell r="AC439">
            <v>0</v>
          </cell>
          <cell r="AD439">
            <v>0</v>
          </cell>
          <cell r="AE439">
            <v>0</v>
          </cell>
          <cell r="AF439">
            <v>0</v>
          </cell>
          <cell r="AV439">
            <v>417</v>
          </cell>
          <cell r="AW439">
            <v>55334</v>
          </cell>
          <cell r="AX439">
            <v>0</v>
          </cell>
          <cell r="BA439">
            <v>0</v>
          </cell>
          <cell r="BB439">
            <v>0</v>
          </cell>
          <cell r="BH439">
            <v>155</v>
          </cell>
          <cell r="BI439">
            <v>55334</v>
          </cell>
          <cell r="BJ439">
            <v>0</v>
          </cell>
        </row>
        <row r="440">
          <cell r="N440">
            <v>55365</v>
          </cell>
          <cell r="O440">
            <v>0</v>
          </cell>
          <cell r="P440">
            <v>0</v>
          </cell>
          <cell r="Q440">
            <v>0</v>
          </cell>
          <cell r="R440">
            <v>0</v>
          </cell>
          <cell r="S440">
            <v>0</v>
          </cell>
          <cell r="AB440">
            <v>0</v>
          </cell>
          <cell r="AC440">
            <v>0</v>
          </cell>
          <cell r="AD440">
            <v>0</v>
          </cell>
          <cell r="AE440">
            <v>0</v>
          </cell>
          <cell r="AF440">
            <v>0</v>
          </cell>
          <cell r="AV440">
            <v>418</v>
          </cell>
          <cell r="AW440">
            <v>55365</v>
          </cell>
          <cell r="AX440">
            <v>0</v>
          </cell>
          <cell r="BA440">
            <v>0</v>
          </cell>
          <cell r="BB440">
            <v>0</v>
          </cell>
          <cell r="BH440">
            <v>156</v>
          </cell>
          <cell r="BI440">
            <v>55365</v>
          </cell>
          <cell r="BJ440">
            <v>0</v>
          </cell>
        </row>
        <row r="441">
          <cell r="N441">
            <v>55396</v>
          </cell>
          <cell r="O441">
            <v>0</v>
          </cell>
          <cell r="P441">
            <v>0</v>
          </cell>
          <cell r="Q441">
            <v>0</v>
          </cell>
          <cell r="R441">
            <v>0</v>
          </cell>
          <cell r="S441">
            <v>0</v>
          </cell>
          <cell r="AB441">
            <v>0</v>
          </cell>
          <cell r="AC441">
            <v>0</v>
          </cell>
          <cell r="AD441">
            <v>0</v>
          </cell>
          <cell r="AE441">
            <v>0</v>
          </cell>
          <cell r="AF441">
            <v>0</v>
          </cell>
          <cell r="AV441">
            <v>419</v>
          </cell>
          <cell r="AW441">
            <v>55396</v>
          </cell>
          <cell r="AX441">
            <v>0</v>
          </cell>
          <cell r="BA441">
            <v>0</v>
          </cell>
          <cell r="BB441">
            <v>0</v>
          </cell>
          <cell r="BH441">
            <v>157</v>
          </cell>
          <cell r="BI441">
            <v>55396</v>
          </cell>
          <cell r="BJ441">
            <v>0</v>
          </cell>
        </row>
        <row r="442">
          <cell r="BA442">
            <v>0</v>
          </cell>
          <cell r="BB442">
            <v>0</v>
          </cell>
        </row>
        <row r="443">
          <cell r="BA443">
            <v>36</v>
          </cell>
          <cell r="BB443">
            <v>0</v>
          </cell>
        </row>
        <row r="444">
          <cell r="BA444">
            <v>0</v>
          </cell>
          <cell r="BB444">
            <v>0</v>
          </cell>
        </row>
        <row r="445">
          <cell r="BA445">
            <v>0</v>
          </cell>
          <cell r="BB445">
            <v>0</v>
          </cell>
        </row>
        <row r="446">
          <cell r="BA446">
            <v>0</v>
          </cell>
          <cell r="BB446">
            <v>0</v>
          </cell>
        </row>
        <row r="447">
          <cell r="BA447">
            <v>0</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37</v>
          </cell>
          <cell r="BB455">
            <v>0</v>
          </cell>
        </row>
        <row r="456">
          <cell r="BA456">
            <v>0</v>
          </cell>
          <cell r="BB456">
            <v>0</v>
          </cell>
        </row>
        <row r="457">
          <cell r="BA457">
            <v>0</v>
          </cell>
          <cell r="BB457">
            <v>0</v>
          </cell>
        </row>
        <row r="458">
          <cell r="BA458">
            <v>0</v>
          </cell>
          <cell r="BB458">
            <v>0</v>
          </cell>
        </row>
        <row r="459">
          <cell r="BA459">
            <v>0</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38</v>
          </cell>
          <cell r="BB467">
            <v>0</v>
          </cell>
        </row>
        <row r="468">
          <cell r="BA468">
            <v>0</v>
          </cell>
          <cell r="BB468">
            <v>0</v>
          </cell>
        </row>
        <row r="469">
          <cell r="BA469">
            <v>0</v>
          </cell>
          <cell r="BB469">
            <v>0</v>
          </cell>
        </row>
        <row r="470">
          <cell r="BA470">
            <v>0</v>
          </cell>
          <cell r="BB470">
            <v>0</v>
          </cell>
        </row>
        <row r="471">
          <cell r="BA471">
            <v>0</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39</v>
          </cell>
          <cell r="BB479">
            <v>0</v>
          </cell>
        </row>
        <row r="480">
          <cell r="BA480">
            <v>0</v>
          </cell>
          <cell r="BB480">
            <v>0</v>
          </cell>
        </row>
        <row r="481">
          <cell r="BA481">
            <v>0</v>
          </cell>
          <cell r="BB481">
            <v>0</v>
          </cell>
        </row>
        <row r="482">
          <cell r="BA482">
            <v>0</v>
          </cell>
          <cell r="BB482">
            <v>0</v>
          </cell>
        </row>
        <row r="483">
          <cell r="BA483">
            <v>0</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40</v>
          </cell>
          <cell r="BB491">
            <v>0</v>
          </cell>
        </row>
        <row r="492">
          <cell r="BA492">
            <v>0</v>
          </cell>
          <cell r="BB492">
            <v>0</v>
          </cell>
        </row>
        <row r="493">
          <cell r="BA493">
            <v>0</v>
          </cell>
          <cell r="BB493">
            <v>0</v>
          </cell>
        </row>
        <row r="494">
          <cell r="BA494">
            <v>0</v>
          </cell>
          <cell r="BB494">
            <v>0</v>
          </cell>
        </row>
        <row r="495">
          <cell r="BA495">
            <v>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81"/>
  <sheetViews>
    <sheetView zoomScale="90" zoomScaleNormal="90" zoomScalePageLayoutView="0" workbookViewId="0" topLeftCell="A10">
      <selection activeCell="Y6" sqref="Y6"/>
    </sheetView>
  </sheetViews>
  <sheetFormatPr defaultColWidth="9.140625" defaultRowHeight="12.75"/>
  <cols>
    <col min="1" max="1" width="2.28125" style="0" customWidth="1"/>
    <col min="2" max="2" width="1.7109375" style="0" customWidth="1"/>
    <col min="3" max="3" width="8.57421875" style="0" customWidth="1"/>
    <col min="4" max="6" width="1.7109375" style="0" customWidth="1"/>
    <col min="7" max="7" width="11.140625" style="0" customWidth="1"/>
    <col min="8" max="8" width="13.140625" style="0" customWidth="1"/>
    <col min="9" max="9" width="11.7109375" style="0" customWidth="1"/>
    <col min="10" max="11" width="11.140625" style="0" customWidth="1"/>
    <col min="12" max="14" width="0.42578125" style="0" customWidth="1"/>
    <col min="15" max="16" width="11.140625" style="0" customWidth="1"/>
    <col min="17" max="17" width="12.8515625" style="0" customWidth="1"/>
    <col min="18" max="18" width="12.57421875" style="0" customWidth="1"/>
    <col min="19" max="21" width="0.42578125" style="0" customWidth="1"/>
    <col min="22" max="23" width="12.421875" style="0" customWidth="1"/>
    <col min="24" max="24" width="10.00390625" style="0" customWidth="1"/>
    <col min="25" max="27" width="12.421875" style="0" customWidth="1"/>
    <col min="28" max="28" width="0.42578125" style="0" customWidth="1"/>
    <col min="29" max="29" width="9.421875" style="0" bestFit="1" customWidth="1"/>
    <col min="32" max="32" width="10.28125" style="0" bestFit="1" customWidth="1"/>
  </cols>
  <sheetData>
    <row r="1" spans="1:28" ht="12.75">
      <c r="A1" s="1"/>
      <c r="B1" s="1"/>
      <c r="C1" s="1"/>
      <c r="D1" s="1"/>
      <c r="E1" s="1"/>
      <c r="F1" s="1"/>
      <c r="G1" s="1"/>
      <c r="H1" s="1"/>
      <c r="I1" s="1"/>
      <c r="J1" s="1"/>
      <c r="K1" s="1"/>
      <c r="L1" s="1"/>
      <c r="M1" s="1"/>
      <c r="N1" s="1"/>
      <c r="O1" s="1"/>
      <c r="P1" s="1"/>
      <c r="Q1" s="1"/>
      <c r="R1" s="1"/>
      <c r="S1" s="1"/>
      <c r="T1" s="1"/>
      <c r="U1" s="1"/>
      <c r="V1" s="1"/>
      <c r="W1" s="1"/>
      <c r="X1" s="1"/>
      <c r="Y1" s="63"/>
      <c r="Z1" s="63"/>
      <c r="AA1" s="63"/>
      <c r="AB1" s="63"/>
    </row>
    <row r="2" spans="1:28" ht="12.75">
      <c r="A2" s="1"/>
      <c r="B2" s="63"/>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28" ht="12.75">
      <c r="A3" s="1"/>
      <c r="B3" s="63"/>
      <c r="C3" s="63"/>
      <c r="D3" s="63"/>
      <c r="E3" s="63"/>
      <c r="F3" s="63"/>
      <c r="G3" s="63"/>
      <c r="H3" s="63"/>
      <c r="I3" s="63"/>
      <c r="J3" s="63"/>
      <c r="K3" s="63"/>
      <c r="L3" s="63"/>
      <c r="M3" s="63"/>
      <c r="N3" s="63"/>
      <c r="O3" s="63"/>
      <c r="P3" s="63"/>
      <c r="Q3" s="81" t="s">
        <v>0</v>
      </c>
      <c r="R3" s="81" t="s">
        <v>1</v>
      </c>
      <c r="S3" s="63"/>
      <c r="T3" s="63"/>
      <c r="U3" s="63"/>
      <c r="V3" s="63"/>
      <c r="W3" s="63"/>
      <c r="X3" s="63"/>
      <c r="Y3" s="63"/>
      <c r="Z3" s="63"/>
      <c r="AA3" s="63"/>
      <c r="AB3" s="63"/>
    </row>
    <row r="4" spans="1:28" ht="12.75">
      <c r="A4" s="1"/>
      <c r="B4" s="63"/>
      <c r="C4" s="63"/>
      <c r="D4" s="80" t="s">
        <v>2</v>
      </c>
      <c r="E4" s="80"/>
      <c r="F4" s="63"/>
      <c r="G4" s="63"/>
      <c r="H4" s="63" t="s">
        <v>32</v>
      </c>
      <c r="I4" s="63"/>
      <c r="J4" s="63"/>
      <c r="K4" s="93"/>
      <c r="L4" s="63"/>
      <c r="M4" s="63"/>
      <c r="N4" s="63"/>
      <c r="O4" s="2" t="s">
        <v>3</v>
      </c>
      <c r="P4" s="82"/>
      <c r="Q4" s="83">
        <f>+Q5-Q6</f>
        <v>0.0334</v>
      </c>
      <c r="R4" s="84">
        <v>0.0406</v>
      </c>
      <c r="S4" s="63"/>
      <c r="T4" s="63"/>
      <c r="U4" s="63"/>
      <c r="V4" s="63"/>
      <c r="W4" s="63"/>
      <c r="X4" s="63"/>
      <c r="Y4" s="63"/>
      <c r="Z4" s="63"/>
      <c r="AA4" s="63"/>
      <c r="AB4" s="63"/>
    </row>
    <row r="5" spans="1:28" ht="12.75">
      <c r="A5" s="1"/>
      <c r="B5" s="63"/>
      <c r="C5" s="63"/>
      <c r="D5" s="80" t="s">
        <v>4</v>
      </c>
      <c r="E5" s="80"/>
      <c r="F5" s="63"/>
      <c r="G5" s="63"/>
      <c r="H5" s="63" t="s">
        <v>33</v>
      </c>
      <c r="I5" s="63"/>
      <c r="J5" s="63"/>
      <c r="K5" s="93"/>
      <c r="L5" s="80"/>
      <c r="M5" s="63"/>
      <c r="N5" s="63"/>
      <c r="O5" s="2" t="s">
        <v>5</v>
      </c>
      <c r="P5" s="82"/>
      <c r="Q5" s="84">
        <v>0.0357</v>
      </c>
      <c r="R5" s="85">
        <v>0.0406</v>
      </c>
      <c r="S5" s="63"/>
      <c r="T5" s="63"/>
      <c r="U5" s="63"/>
      <c r="V5" s="63"/>
      <c r="W5" s="63"/>
      <c r="X5" s="63"/>
      <c r="Y5" s="63"/>
      <c r="Z5" s="63"/>
      <c r="AA5" s="63"/>
      <c r="AB5" s="63"/>
    </row>
    <row r="6" spans="1:28" ht="12.75">
      <c r="A6" s="1"/>
      <c r="B6" s="63"/>
      <c r="C6" s="63"/>
      <c r="D6" s="80" t="s">
        <v>6</v>
      </c>
      <c r="E6" s="80"/>
      <c r="F6" s="63"/>
      <c r="G6" s="63"/>
      <c r="H6" s="86">
        <v>42669</v>
      </c>
      <c r="I6" s="63"/>
      <c r="J6" s="63"/>
      <c r="K6" s="93"/>
      <c r="L6" s="80"/>
      <c r="M6" s="63"/>
      <c r="N6" s="63"/>
      <c r="O6" s="3" t="s">
        <v>7</v>
      </c>
      <c r="P6" s="63"/>
      <c r="Q6" s="87">
        <v>0.0023</v>
      </c>
      <c r="R6" s="88"/>
      <c r="S6" s="63"/>
      <c r="T6" s="63"/>
      <c r="U6" s="63"/>
      <c r="V6" s="63"/>
      <c r="W6" s="63"/>
      <c r="X6" s="63"/>
      <c r="Y6" s="63"/>
      <c r="Z6" s="63"/>
      <c r="AA6" s="63"/>
      <c r="AB6" s="63"/>
    </row>
    <row r="7" spans="1:28" ht="12.75">
      <c r="A7" s="1"/>
      <c r="B7" s="63"/>
      <c r="C7" s="63"/>
      <c r="D7" s="80" t="s">
        <v>8</v>
      </c>
      <c r="E7" s="80"/>
      <c r="F7" s="63"/>
      <c r="G7" s="63"/>
      <c r="H7" s="86">
        <v>42607</v>
      </c>
      <c r="I7" s="63"/>
      <c r="J7" s="63"/>
      <c r="K7" s="93"/>
      <c r="L7" s="80"/>
      <c r="M7" s="63"/>
      <c r="N7" s="63"/>
      <c r="O7" s="3" t="s">
        <v>9</v>
      </c>
      <c r="P7" s="63"/>
      <c r="Q7" s="89">
        <f>+V18</f>
        <v>1192605.4100000006</v>
      </c>
      <c r="R7" s="63"/>
      <c r="S7" s="63"/>
      <c r="T7" s="89"/>
      <c r="U7" s="63"/>
      <c r="V7" s="63"/>
      <c r="W7" s="63"/>
      <c r="X7" s="63"/>
      <c r="Y7" s="63"/>
      <c r="Z7" s="63"/>
      <c r="AA7" s="63"/>
      <c r="AB7" s="63"/>
    </row>
    <row r="8" spans="1:28" ht="12.75">
      <c r="A8" s="1"/>
      <c r="B8" s="63"/>
      <c r="C8" s="63"/>
      <c r="D8" s="80" t="s">
        <v>10</v>
      </c>
      <c r="E8" s="80"/>
      <c r="F8" s="63"/>
      <c r="G8" s="63"/>
      <c r="H8" s="97">
        <v>9480648.47</v>
      </c>
      <c r="I8" s="63"/>
      <c r="J8" s="63"/>
      <c r="K8" s="93"/>
      <c r="L8" s="80"/>
      <c r="M8" s="63"/>
      <c r="N8" s="63"/>
      <c r="O8" s="3" t="s">
        <v>12</v>
      </c>
      <c r="P8" s="63"/>
      <c r="Q8" s="89">
        <f>+Y18</f>
        <v>1555856.2299999949</v>
      </c>
      <c r="R8" s="88"/>
      <c r="S8" s="63"/>
      <c r="T8" s="63"/>
      <c r="U8" s="63"/>
      <c r="V8" s="63"/>
      <c r="W8" s="63"/>
      <c r="X8" s="63"/>
      <c r="Y8" s="63"/>
      <c r="Z8" s="63"/>
      <c r="AA8" s="63"/>
      <c r="AB8" s="63"/>
    </row>
    <row r="9" spans="1:28" ht="12.75">
      <c r="A9" s="1"/>
      <c r="B9" s="63"/>
      <c r="C9" s="63"/>
      <c r="D9" s="80" t="s">
        <v>11</v>
      </c>
      <c r="E9" s="80"/>
      <c r="F9" s="63"/>
      <c r="G9" s="63"/>
      <c r="H9" s="90" t="s">
        <v>34</v>
      </c>
      <c r="I9" s="63"/>
      <c r="J9" s="63"/>
      <c r="K9" s="93"/>
      <c r="L9" s="80"/>
      <c r="M9" s="63"/>
      <c r="N9" s="63"/>
      <c r="O9" s="3"/>
      <c r="P9" s="63"/>
      <c r="Q9" s="89"/>
      <c r="R9" s="91"/>
      <c r="S9" s="63"/>
      <c r="T9" s="63"/>
      <c r="U9" s="63"/>
      <c r="V9" s="92"/>
      <c r="W9" s="92"/>
      <c r="X9" s="63"/>
      <c r="Y9" s="63"/>
      <c r="Z9" s="63"/>
      <c r="AA9" s="63"/>
      <c r="AB9" s="63"/>
    </row>
    <row r="10" spans="1:28" ht="12.75">
      <c r="A10" s="1"/>
      <c r="B10" s="63"/>
      <c r="C10" s="63"/>
      <c r="D10" s="63"/>
      <c r="E10" s="63"/>
      <c r="F10" s="63"/>
      <c r="G10" s="63"/>
      <c r="H10" s="98">
        <v>9480648.47</v>
      </c>
      <c r="I10" s="63"/>
      <c r="J10" s="63"/>
      <c r="K10" s="93"/>
      <c r="L10" s="63"/>
      <c r="M10" s="63"/>
      <c r="N10" s="63"/>
      <c r="O10" s="63"/>
      <c r="P10" s="63"/>
      <c r="Q10" s="63"/>
      <c r="R10" s="92"/>
      <c r="S10" s="63"/>
      <c r="T10" s="63"/>
      <c r="U10" s="63"/>
      <c r="V10" s="92"/>
      <c r="W10" s="92"/>
      <c r="X10" s="63"/>
      <c r="Y10" s="63"/>
      <c r="Z10" s="63"/>
      <c r="AA10" s="63"/>
      <c r="AB10" s="63"/>
    </row>
    <row r="11" spans="1:28" ht="18.75">
      <c r="A11" s="1"/>
      <c r="B11" s="100" t="s">
        <v>13</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row>
    <row r="12" spans="1:28" ht="13.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4.5" customHeight="1" thickBot="1">
      <c r="A13" s="1"/>
      <c r="B13" s="1"/>
      <c r="C13" s="1"/>
      <c r="D13" s="1"/>
      <c r="E13" s="1"/>
      <c r="F13" s="4"/>
      <c r="G13" s="5"/>
      <c r="H13" s="5"/>
      <c r="I13" s="5"/>
      <c r="J13" s="5"/>
      <c r="K13" s="5"/>
      <c r="L13" s="6"/>
      <c r="M13" s="1"/>
      <c r="N13" s="7"/>
      <c r="O13" s="8"/>
      <c r="P13" s="8"/>
      <c r="Q13" s="8"/>
      <c r="R13" s="8"/>
      <c r="S13" s="9"/>
      <c r="T13" s="1"/>
      <c r="U13" s="10"/>
      <c r="V13" s="11"/>
      <c r="W13" s="11"/>
      <c r="X13" s="11"/>
      <c r="Y13" s="11"/>
      <c r="Z13" s="11"/>
      <c r="AA13" s="11"/>
      <c r="AB13" s="12"/>
    </row>
    <row r="14" spans="1:28" ht="13.5" thickBot="1">
      <c r="A14" s="1"/>
      <c r="B14" s="1"/>
      <c r="C14" s="1"/>
      <c r="D14" s="1"/>
      <c r="E14" s="1"/>
      <c r="F14" s="13"/>
      <c r="G14" s="102" t="s">
        <v>0</v>
      </c>
      <c r="H14" s="103"/>
      <c r="I14" s="103"/>
      <c r="J14" s="103"/>
      <c r="K14" s="104"/>
      <c r="L14" s="14"/>
      <c r="M14" s="15"/>
      <c r="N14" s="16"/>
      <c r="O14" s="102" t="s">
        <v>1</v>
      </c>
      <c r="P14" s="103"/>
      <c r="Q14" s="103"/>
      <c r="R14" s="104"/>
      <c r="S14" s="17"/>
      <c r="T14" s="1"/>
      <c r="U14" s="18"/>
      <c r="V14" s="19" t="s">
        <v>14</v>
      </c>
      <c r="W14" s="20" t="s">
        <v>15</v>
      </c>
      <c r="X14" s="20" t="s">
        <v>16</v>
      </c>
      <c r="Y14" s="19" t="s">
        <v>17</v>
      </c>
      <c r="Z14" s="21" t="s">
        <v>35</v>
      </c>
      <c r="AA14" s="21" t="s">
        <v>35</v>
      </c>
      <c r="AB14" s="22"/>
    </row>
    <row r="15" spans="1:28" ht="12.75">
      <c r="A15" s="1"/>
      <c r="B15" s="1"/>
      <c r="C15" s="23"/>
      <c r="D15" s="1"/>
      <c r="E15" s="1"/>
      <c r="F15" s="13"/>
      <c r="G15" s="24" t="s">
        <v>18</v>
      </c>
      <c r="H15" s="25" t="s">
        <v>15</v>
      </c>
      <c r="I15" s="25" t="s">
        <v>14</v>
      </c>
      <c r="J15" s="25" t="s">
        <v>19</v>
      </c>
      <c r="K15" s="21" t="s">
        <v>19</v>
      </c>
      <c r="L15" s="14"/>
      <c r="M15" s="15"/>
      <c r="N15" s="16"/>
      <c r="O15" s="24" t="s">
        <v>18</v>
      </c>
      <c r="P15" s="25" t="s">
        <v>15</v>
      </c>
      <c r="Q15" s="25" t="s">
        <v>14</v>
      </c>
      <c r="R15" s="21" t="s">
        <v>19</v>
      </c>
      <c r="S15" s="17"/>
      <c r="T15" s="1"/>
      <c r="U15" s="18"/>
      <c r="V15" s="26" t="s">
        <v>20</v>
      </c>
      <c r="W15" s="21" t="s">
        <v>21</v>
      </c>
      <c r="X15" s="21" t="s">
        <v>22</v>
      </c>
      <c r="Y15" s="26" t="s">
        <v>23</v>
      </c>
      <c r="Z15" s="21" t="s">
        <v>36</v>
      </c>
      <c r="AA15" s="21" t="s">
        <v>36</v>
      </c>
      <c r="AB15" s="22"/>
    </row>
    <row r="16" spans="1:28" ht="13.5" thickBot="1">
      <c r="A16" s="1"/>
      <c r="B16" s="1"/>
      <c r="C16" s="27"/>
      <c r="D16" s="1"/>
      <c r="E16" s="1"/>
      <c r="F16" s="13"/>
      <c r="G16" s="28" t="s">
        <v>24</v>
      </c>
      <c r="H16" s="29" t="s">
        <v>25</v>
      </c>
      <c r="I16" s="29" t="s">
        <v>20</v>
      </c>
      <c r="J16" s="29" t="s">
        <v>16</v>
      </c>
      <c r="K16" s="30" t="s">
        <v>26</v>
      </c>
      <c r="L16" s="14"/>
      <c r="M16" s="15"/>
      <c r="N16" s="16"/>
      <c r="O16" s="28" t="s">
        <v>24</v>
      </c>
      <c r="P16" s="29" t="s">
        <v>25</v>
      </c>
      <c r="Q16" s="29" t="s">
        <v>20</v>
      </c>
      <c r="R16" s="30" t="s">
        <v>26</v>
      </c>
      <c r="S16" s="17"/>
      <c r="T16" s="1"/>
      <c r="U16" s="18"/>
      <c r="V16" s="31" t="s">
        <v>27</v>
      </c>
      <c r="W16" s="30" t="s">
        <v>27</v>
      </c>
      <c r="X16" s="30" t="s">
        <v>28</v>
      </c>
      <c r="Y16" s="31" t="s">
        <v>27</v>
      </c>
      <c r="Z16" s="21" t="s">
        <v>37</v>
      </c>
      <c r="AA16" s="21" t="s">
        <v>38</v>
      </c>
      <c r="AB16" s="22"/>
    </row>
    <row r="17" spans="1:28" ht="4.5" customHeight="1" thickBot="1">
      <c r="A17" s="1"/>
      <c r="B17" s="10"/>
      <c r="C17" s="32"/>
      <c r="D17" s="12"/>
      <c r="E17" s="1"/>
      <c r="F17" s="13"/>
      <c r="G17" s="33"/>
      <c r="H17" s="33"/>
      <c r="I17" s="33"/>
      <c r="J17" s="33"/>
      <c r="K17" s="33"/>
      <c r="L17" s="34"/>
      <c r="M17" s="35"/>
      <c r="N17" s="36"/>
      <c r="O17" s="37"/>
      <c r="P17" s="37"/>
      <c r="Q17" s="37"/>
      <c r="R17" s="37"/>
      <c r="S17" s="38"/>
      <c r="T17" s="39"/>
      <c r="U17" s="40"/>
      <c r="V17" s="41"/>
      <c r="W17" s="41"/>
      <c r="X17" s="42"/>
      <c r="Y17" s="42"/>
      <c r="Z17" s="41"/>
      <c r="AA17" s="41"/>
      <c r="AB17" s="22"/>
    </row>
    <row r="18" spans="1:30" ht="13.5" thickBot="1">
      <c r="A18" s="1"/>
      <c r="B18" s="18"/>
      <c r="C18" s="79">
        <v>42521</v>
      </c>
      <c r="D18" s="22"/>
      <c r="E18" s="1"/>
      <c r="F18" s="13"/>
      <c r="G18" s="43"/>
      <c r="H18" s="44">
        <f>SUM(H20:H76)</f>
        <v>-9480648.469999999</v>
      </c>
      <c r="I18" s="44">
        <f>SUM(I20:I76)</f>
        <v>-3868982.31</v>
      </c>
      <c r="J18" s="44">
        <f>SUM(J20:J76)</f>
        <v>363250.82</v>
      </c>
      <c r="K18" s="44">
        <f>SUM(K20:K76)</f>
        <v>-12986379.96</v>
      </c>
      <c r="L18" s="34">
        <v>-153261115.74</v>
      </c>
      <c r="M18" s="35"/>
      <c r="N18" s="36"/>
      <c r="O18" s="43"/>
      <c r="P18" s="44">
        <f>SUM(P20:P76)</f>
        <v>-9480648.47</v>
      </c>
      <c r="Q18" s="44">
        <f>SUM(Q20:Q76)</f>
        <v>-5061587.720000001</v>
      </c>
      <c r="R18" s="45">
        <f>SUM(R20:R76)</f>
        <v>-14542236.189999996</v>
      </c>
      <c r="S18" s="38">
        <v>-141210023.47999996</v>
      </c>
      <c r="T18" s="39"/>
      <c r="U18" s="40"/>
      <c r="V18" s="46">
        <f>I18-Q18</f>
        <v>1192605.4100000006</v>
      </c>
      <c r="W18" s="46">
        <f>H18-P18</f>
        <v>0</v>
      </c>
      <c r="X18" s="47">
        <f>SUM(X20:X76)</f>
        <v>363250.82</v>
      </c>
      <c r="Y18" s="46">
        <f>K18-R18</f>
        <v>1555856.2299999949</v>
      </c>
      <c r="Z18" s="46">
        <f>SUM(Z20:Z44)</f>
        <v>557695.503072049</v>
      </c>
      <c r="AA18" s="46">
        <f>SUM(AA20:AA44)</f>
        <v>652666.4139088893</v>
      </c>
      <c r="AB18" s="22"/>
      <c r="AD18" s="94"/>
    </row>
    <row r="19" spans="1:30" ht="4.5" customHeight="1" thickBot="1">
      <c r="A19" s="1"/>
      <c r="B19" s="18"/>
      <c r="C19" s="32"/>
      <c r="D19" s="22"/>
      <c r="E19" s="1"/>
      <c r="F19" s="13"/>
      <c r="G19" s="48"/>
      <c r="H19" s="48"/>
      <c r="I19" s="48"/>
      <c r="J19" s="48"/>
      <c r="K19" s="48"/>
      <c r="L19" s="49"/>
      <c r="M19" s="39"/>
      <c r="N19" s="50"/>
      <c r="O19" s="51"/>
      <c r="P19" s="51"/>
      <c r="Q19" s="51"/>
      <c r="R19" s="51"/>
      <c r="S19" s="38"/>
      <c r="T19" s="39"/>
      <c r="U19" s="40"/>
      <c r="V19" s="52"/>
      <c r="W19" s="52"/>
      <c r="X19" s="53"/>
      <c r="Y19" s="53"/>
      <c r="Z19" s="52"/>
      <c r="AA19" s="52"/>
      <c r="AB19" s="22"/>
      <c r="AD19" s="94"/>
    </row>
    <row r="20" spans="1:30" ht="12.75">
      <c r="A20" s="1"/>
      <c r="B20" s="18"/>
      <c r="C20" s="54">
        <v>2016</v>
      </c>
      <c r="D20" s="22"/>
      <c r="E20" s="1"/>
      <c r="F20" s="13"/>
      <c r="G20" s="55">
        <v>9480648.47</v>
      </c>
      <c r="H20" s="56">
        <v>0</v>
      </c>
      <c r="I20" s="56">
        <v>0</v>
      </c>
      <c r="J20" s="56">
        <v>0</v>
      </c>
      <c r="K20" s="57">
        <f>SUM(H20:I20)</f>
        <v>0</v>
      </c>
      <c r="L20" s="49">
        <v>0</v>
      </c>
      <c r="M20" s="39"/>
      <c r="N20" s="50"/>
      <c r="O20" s="55">
        <v>9480648.460730417</v>
      </c>
      <c r="P20" s="56">
        <v>0</v>
      </c>
      <c r="Q20" s="56">
        <v>0</v>
      </c>
      <c r="R20" s="57">
        <v>0</v>
      </c>
      <c r="S20" s="38">
        <v>0</v>
      </c>
      <c r="T20" s="39"/>
      <c r="U20" s="40"/>
      <c r="V20" s="58">
        <f>I20-Q20</f>
        <v>0</v>
      </c>
      <c r="W20" s="59">
        <f>H20-P20</f>
        <v>0</v>
      </c>
      <c r="X20" s="57">
        <v>0</v>
      </c>
      <c r="Y20" s="58">
        <v>0</v>
      </c>
      <c r="Z20" s="59">
        <v>0</v>
      </c>
      <c r="AA20" s="59">
        <v>0</v>
      </c>
      <c r="AB20" s="22"/>
      <c r="AC20" s="62"/>
      <c r="AD20" s="94"/>
    </row>
    <row r="21" spans="1:30" ht="12.75">
      <c r="A21" s="1"/>
      <c r="B21" s="18"/>
      <c r="C21" s="54">
        <v>2017</v>
      </c>
      <c r="D21" s="22"/>
      <c r="E21" s="1"/>
      <c r="F21" s="13"/>
      <c r="G21" s="61">
        <v>9299534.23</v>
      </c>
      <c r="H21" s="62">
        <v>-181114.24</v>
      </c>
      <c r="I21" s="62">
        <v>-145410.23</v>
      </c>
      <c r="J21" s="62">
        <v>6873.46</v>
      </c>
      <c r="K21" s="60">
        <f>SUM(H21:J21)</f>
        <v>-319651.00999999995</v>
      </c>
      <c r="L21" s="49">
        <v>-6049205.140000001</v>
      </c>
      <c r="M21" s="39"/>
      <c r="N21" s="50"/>
      <c r="O21" s="61">
        <v>9348564.82</v>
      </c>
      <c r="P21" s="62">
        <v>-132083.64</v>
      </c>
      <c r="Q21" s="62">
        <v>-187580.16</v>
      </c>
      <c r="R21" s="60">
        <f>SUM(P21:Q21)</f>
        <v>-319663.80000000005</v>
      </c>
      <c r="S21" s="38">
        <v>-6516895</v>
      </c>
      <c r="T21" s="39"/>
      <c r="U21" s="40"/>
      <c r="V21" s="59">
        <f aca="true" t="shared" si="0" ref="V21:V46">+I21-Q21</f>
        <v>42169.92999999999</v>
      </c>
      <c r="W21" s="59">
        <f aca="true" t="shared" si="1" ref="W21:W45">+H21-P21</f>
        <v>-49030.59999999998</v>
      </c>
      <c r="X21" s="60">
        <v>6873.46</v>
      </c>
      <c r="Y21" s="96">
        <f>+K21-R21</f>
        <v>12.79000000009546</v>
      </c>
      <c r="Z21" s="96">
        <f>Y21/(1+0.0406)^1</f>
        <v>12.290985969724641</v>
      </c>
      <c r="AA21" s="99">
        <f>Y21/(1+0.0334)^1</f>
        <v>12.376620863262492</v>
      </c>
      <c r="AB21" s="22"/>
      <c r="AC21" s="61"/>
      <c r="AD21" s="94"/>
    </row>
    <row r="22" spans="1:30" ht="12.75">
      <c r="A22" s="1"/>
      <c r="B22" s="18"/>
      <c r="C22" s="54">
        <v>2018</v>
      </c>
      <c r="D22" s="22"/>
      <c r="E22" s="1"/>
      <c r="F22" s="13"/>
      <c r="G22" s="61">
        <v>8963329.65</v>
      </c>
      <c r="H22" s="62">
        <v>-336204.58</v>
      </c>
      <c r="I22" s="62">
        <v>-318026.08</v>
      </c>
      <c r="J22" s="62">
        <v>14934.68</v>
      </c>
      <c r="K22" s="60">
        <f aca="true" t="shared" si="2" ref="K22:K76">SUM(H22:J22)</f>
        <v>-639295.98</v>
      </c>
      <c r="L22" s="49">
        <v>-9059194.5</v>
      </c>
      <c r="M22" s="39"/>
      <c r="N22" s="50"/>
      <c r="O22" s="61">
        <v>9078369.03</v>
      </c>
      <c r="P22" s="62">
        <v>-270195.79</v>
      </c>
      <c r="Q22" s="62">
        <v>-369131.82</v>
      </c>
      <c r="R22" s="60">
        <f aca="true" t="shared" si="3" ref="R22:R44">SUM(P22:Q22)</f>
        <v>-639327.61</v>
      </c>
      <c r="S22" s="38">
        <v>-7752622.8100000005</v>
      </c>
      <c r="T22" s="39"/>
      <c r="U22" s="40"/>
      <c r="V22" s="59">
        <f t="shared" si="0"/>
        <v>51105.73999999999</v>
      </c>
      <c r="W22" s="59">
        <f t="shared" si="1"/>
        <v>-66008.79000000004</v>
      </c>
      <c r="X22" s="60">
        <v>14934.68</v>
      </c>
      <c r="Y22" s="59">
        <f aca="true" t="shared" si="4" ref="Y22:Y76">+K22-R22</f>
        <v>31.630000000004657</v>
      </c>
      <c r="Z22" s="59">
        <f>Y22/(1+0.0406)^2</f>
        <v>29.20999944997346</v>
      </c>
      <c r="AA22" s="99">
        <f>Y22/(1+0.0334)^2</f>
        <v>29.618446612019262</v>
      </c>
      <c r="AB22" s="22"/>
      <c r="AC22" s="61"/>
      <c r="AD22" s="94"/>
    </row>
    <row r="23" spans="1:30" ht="12.75">
      <c r="A23" s="1"/>
      <c r="B23" s="18"/>
      <c r="C23" s="54">
        <v>2019</v>
      </c>
      <c r="D23" s="22"/>
      <c r="E23" s="1"/>
      <c r="F23" s="13"/>
      <c r="G23" s="61">
        <v>8617807.71</v>
      </c>
      <c r="H23" s="62">
        <v>-345521.94</v>
      </c>
      <c r="I23" s="62">
        <v>-308244.8</v>
      </c>
      <c r="J23" s="62">
        <v>14475.35</v>
      </c>
      <c r="K23" s="60">
        <f t="shared" si="2"/>
        <v>-639291.39</v>
      </c>
      <c r="L23" s="49">
        <v>-9059194.5</v>
      </c>
      <c r="M23" s="39"/>
      <c r="N23" s="50"/>
      <c r="O23" s="61">
        <v>8798138.28</v>
      </c>
      <c r="P23" s="62">
        <v>-280230.76</v>
      </c>
      <c r="Q23" s="62">
        <v>-359096.84</v>
      </c>
      <c r="R23" s="60">
        <f t="shared" si="3"/>
        <v>-639327.6000000001</v>
      </c>
      <c r="S23" s="38">
        <v>-7659720.35</v>
      </c>
      <c r="T23" s="39"/>
      <c r="U23" s="40"/>
      <c r="V23" s="59">
        <f t="shared" si="0"/>
        <v>50852.04000000004</v>
      </c>
      <c r="W23" s="59">
        <f t="shared" si="1"/>
        <v>-65291.17999999999</v>
      </c>
      <c r="X23" s="60">
        <v>14475.35</v>
      </c>
      <c r="Y23" s="59">
        <f t="shared" si="4"/>
        <v>36.21000000007916</v>
      </c>
      <c r="Z23" s="59">
        <f>Y23/(1+0.0406)^3</f>
        <v>32.13490794409921</v>
      </c>
      <c r="AA23" s="99">
        <f>Y23/(1+0.0334)^3</f>
        <v>32.81127850573043</v>
      </c>
      <c r="AB23" s="22"/>
      <c r="AC23" s="61"/>
      <c r="AD23" s="94"/>
    </row>
    <row r="24" spans="1:30" ht="12.75">
      <c r="A24" s="1"/>
      <c r="B24" s="18"/>
      <c r="C24" s="54">
        <v>2020</v>
      </c>
      <c r="D24" s="22"/>
      <c r="E24" s="1"/>
      <c r="F24" s="13"/>
      <c r="G24" s="61">
        <v>8263275.39</v>
      </c>
      <c r="H24" s="62">
        <v>-354532.32</v>
      </c>
      <c r="I24" s="62">
        <v>-298745.2</v>
      </c>
      <c r="J24" s="62">
        <v>13991.66</v>
      </c>
      <c r="K24" s="60">
        <f t="shared" si="2"/>
        <v>-639285.86</v>
      </c>
      <c r="L24" s="49">
        <v>-9059194.5</v>
      </c>
      <c r="M24" s="39"/>
      <c r="N24" s="50"/>
      <c r="O24" s="61">
        <v>8507963.13</v>
      </c>
      <c r="P24" s="62">
        <v>-290175.14</v>
      </c>
      <c r="Q24" s="62">
        <v>-349152.46</v>
      </c>
      <c r="R24" s="60">
        <f t="shared" si="3"/>
        <v>-639327.6000000001</v>
      </c>
      <c r="S24" s="38">
        <v>-7566422.57</v>
      </c>
      <c r="T24" s="39"/>
      <c r="U24" s="40"/>
      <c r="V24" s="59">
        <f t="shared" si="0"/>
        <v>50407.26000000001</v>
      </c>
      <c r="W24" s="59">
        <f t="shared" si="1"/>
        <v>-64357.17999999999</v>
      </c>
      <c r="X24" s="60">
        <v>13991.66</v>
      </c>
      <c r="Y24" s="59">
        <f t="shared" si="4"/>
        <v>41.7400000001071</v>
      </c>
      <c r="Z24" s="59">
        <f>Y24/(1+0.0406)^4</f>
        <v>35.59730818275954</v>
      </c>
      <c r="AA24" s="99">
        <f>Y24/(1+0.0334)^4</f>
        <v>36.59979188422641</v>
      </c>
      <c r="AB24" s="22"/>
      <c r="AC24" s="61"/>
      <c r="AD24" s="94" t="s">
        <v>31</v>
      </c>
    </row>
    <row r="25" spans="1:30" ht="12.75">
      <c r="A25" s="1"/>
      <c r="B25" s="18"/>
      <c r="C25" s="54">
        <v>2021</v>
      </c>
      <c r="D25" s="22"/>
      <c r="E25" s="1"/>
      <c r="F25" s="13"/>
      <c r="G25" s="61">
        <v>7897267.97</v>
      </c>
      <c r="H25" s="62">
        <v>-366007.42</v>
      </c>
      <c r="I25" s="62">
        <v>-286737.2</v>
      </c>
      <c r="J25" s="62">
        <v>13465.34</v>
      </c>
      <c r="K25" s="60">
        <f t="shared" si="2"/>
        <v>-639279.28</v>
      </c>
      <c r="L25" s="49">
        <v>-9059194.5</v>
      </c>
      <c r="M25" s="39"/>
      <c r="N25" s="50"/>
      <c r="O25" s="61">
        <v>8205684.07</v>
      </c>
      <c r="P25" s="62">
        <v>-302279.05</v>
      </c>
      <c r="Q25" s="62">
        <v>-337048.55</v>
      </c>
      <c r="R25" s="60">
        <f t="shared" si="3"/>
        <v>-639327.6</v>
      </c>
      <c r="S25" s="38">
        <v>-7458275.369999999</v>
      </c>
      <c r="T25" s="39"/>
      <c r="U25" s="40"/>
      <c r="V25" s="59">
        <f t="shared" si="0"/>
        <v>50311.34999999998</v>
      </c>
      <c r="W25" s="59">
        <f t="shared" si="1"/>
        <v>-63728.369999999995</v>
      </c>
      <c r="X25" s="60">
        <v>13465.34</v>
      </c>
      <c r="Y25" s="59">
        <f t="shared" si="4"/>
        <v>48.31999999994878</v>
      </c>
      <c r="Z25" s="59">
        <f>Y25/(1+0.0406)^5</f>
        <v>39.60115182214235</v>
      </c>
      <c r="AA25" s="99">
        <f>Y25/(1+0.0334)^5</f>
        <v>41.00007390529129</v>
      </c>
      <c r="AB25" s="22"/>
      <c r="AC25" s="61"/>
      <c r="AD25" s="94"/>
    </row>
    <row r="26" spans="1:30" ht="12.75">
      <c r="A26" s="1"/>
      <c r="B26" s="18"/>
      <c r="C26" s="54">
        <v>2022</v>
      </c>
      <c r="D26" s="22"/>
      <c r="E26" s="1"/>
      <c r="F26" s="13"/>
      <c r="G26" s="61">
        <v>7519687.41</v>
      </c>
      <c r="H26" s="62">
        <v>-377580.56</v>
      </c>
      <c r="I26" s="62">
        <v>-274585.07</v>
      </c>
      <c r="J26" s="62">
        <v>12894.66</v>
      </c>
      <c r="K26" s="60">
        <f t="shared" si="2"/>
        <v>-639270.97</v>
      </c>
      <c r="L26" s="49">
        <v>-9059194.5</v>
      </c>
      <c r="M26" s="39"/>
      <c r="N26" s="50"/>
      <c r="O26" s="61">
        <v>7892415.93</v>
      </c>
      <c r="P26" s="62">
        <v>-313268.15</v>
      </c>
      <c r="Q26" s="62">
        <v>-326059.45</v>
      </c>
      <c r="R26" s="60">
        <f t="shared" si="3"/>
        <v>-639327.6000000001</v>
      </c>
      <c r="S26" s="38">
        <v>-7356177.32</v>
      </c>
      <c r="T26" s="39"/>
      <c r="U26" s="40"/>
      <c r="V26" s="59">
        <f t="shared" si="0"/>
        <v>51474.380000000005</v>
      </c>
      <c r="W26" s="59">
        <f t="shared" si="1"/>
        <v>-64312.409999999974</v>
      </c>
      <c r="X26" s="60">
        <v>12894.66</v>
      </c>
      <c r="Y26" s="59">
        <f t="shared" si="4"/>
        <v>56.63000000012107</v>
      </c>
      <c r="Z26" s="59">
        <f>Y26/(1+0.0406)^6</f>
        <v>44.60090101194272</v>
      </c>
      <c r="AA26" s="99">
        <f>Y26/(1+0.0334)^6</f>
        <v>46.49816543955221</v>
      </c>
      <c r="AB26" s="22"/>
      <c r="AC26" s="61"/>
      <c r="AD26" s="94"/>
    </row>
    <row r="27" spans="1:30" ht="12.75">
      <c r="A27" s="1"/>
      <c r="B27" s="18"/>
      <c r="C27" s="54">
        <v>2023</v>
      </c>
      <c r="D27" s="22"/>
      <c r="E27" s="1"/>
      <c r="F27" s="13"/>
      <c r="G27" s="61">
        <v>7129984.16</v>
      </c>
      <c r="H27" s="62">
        <v>-389703.25</v>
      </c>
      <c r="I27" s="62">
        <v>-261854.41</v>
      </c>
      <c r="J27" s="62">
        <v>12296.83</v>
      </c>
      <c r="K27" s="60">
        <f t="shared" si="2"/>
        <v>-639260.8300000001</v>
      </c>
      <c r="L27" s="49">
        <v>-9059194.5</v>
      </c>
      <c r="M27" s="39"/>
      <c r="N27" s="50"/>
      <c r="O27" s="61">
        <v>7567077.06</v>
      </c>
      <c r="P27" s="62">
        <v>-325338.87</v>
      </c>
      <c r="Q27" s="62">
        <v>-313988.73</v>
      </c>
      <c r="R27" s="60">
        <f t="shared" si="3"/>
        <v>-639327.6</v>
      </c>
      <c r="S27" s="38">
        <v>-7246087.809999999</v>
      </c>
      <c r="T27" s="39"/>
      <c r="U27" s="40"/>
      <c r="V27" s="59">
        <f t="shared" si="0"/>
        <v>52134.31999999998</v>
      </c>
      <c r="W27" s="59">
        <f t="shared" si="1"/>
        <v>-64364.380000000005</v>
      </c>
      <c r="X27" s="60">
        <v>12296.83</v>
      </c>
      <c r="Y27" s="59">
        <f t="shared" si="4"/>
        <v>66.76999999990221</v>
      </c>
      <c r="Z27" s="59">
        <f>Y27/(1+0.0406)^7</f>
        <v>50.53527406332882</v>
      </c>
      <c r="AA27" s="99">
        <f>Y27/(1+0.0334)^7</f>
        <v>53.05205067208898</v>
      </c>
      <c r="AB27" s="22"/>
      <c r="AC27" s="61"/>
      <c r="AD27" s="94"/>
    </row>
    <row r="28" spans="1:30" ht="12.75">
      <c r="A28" s="1"/>
      <c r="B28" s="18"/>
      <c r="C28" s="54">
        <v>2024</v>
      </c>
      <c r="D28" s="22"/>
      <c r="E28" s="1"/>
      <c r="F28" s="13"/>
      <c r="G28" s="61">
        <v>6728250.46</v>
      </c>
      <c r="H28" s="62">
        <v>-401733.7</v>
      </c>
      <c r="I28" s="62">
        <v>-249185.32</v>
      </c>
      <c r="J28" s="62">
        <v>11670.86</v>
      </c>
      <c r="K28" s="60">
        <f t="shared" si="2"/>
        <v>-639248.16</v>
      </c>
      <c r="L28" s="49">
        <v>-9059194.5</v>
      </c>
      <c r="M28" s="39"/>
      <c r="N28" s="50"/>
      <c r="O28" s="61">
        <v>7229582.48</v>
      </c>
      <c r="P28" s="62">
        <v>-337494.58</v>
      </c>
      <c r="Q28" s="62">
        <v>-301833.02</v>
      </c>
      <c r="R28" s="60">
        <f t="shared" si="3"/>
        <v>-639327.6000000001</v>
      </c>
      <c r="S28" s="38">
        <v>-7134230.5600000005</v>
      </c>
      <c r="T28" s="39"/>
      <c r="U28" s="40"/>
      <c r="V28" s="59">
        <f t="shared" si="0"/>
        <v>52647.70000000001</v>
      </c>
      <c r="W28" s="59">
        <f t="shared" si="1"/>
        <v>-64239.119999999995</v>
      </c>
      <c r="X28" s="60">
        <v>11670.86</v>
      </c>
      <c r="Y28" s="59">
        <f t="shared" si="4"/>
        <v>79.44000000006054</v>
      </c>
      <c r="Z28" s="59">
        <f>Y28/(1+0.0406)^8</f>
        <v>57.778819318617266</v>
      </c>
      <c r="AA28" s="99">
        <f>Y28/(1+0.0334)^8</f>
        <v>61.078952146141724</v>
      </c>
      <c r="AB28" s="22"/>
      <c r="AC28" s="61"/>
      <c r="AD28" s="94"/>
    </row>
    <row r="29" spans="1:30" ht="12.75">
      <c r="A29" s="1"/>
      <c r="B29" s="18"/>
      <c r="C29" s="54">
        <v>2025</v>
      </c>
      <c r="D29" s="22"/>
      <c r="E29" s="1"/>
      <c r="F29" s="13"/>
      <c r="G29" s="61">
        <v>6312558.05</v>
      </c>
      <c r="H29" s="62">
        <v>-415692.41</v>
      </c>
      <c r="I29" s="62">
        <v>-234555.58</v>
      </c>
      <c r="J29" s="62">
        <v>11014.86</v>
      </c>
      <c r="K29" s="60">
        <f t="shared" si="2"/>
        <v>-639233.13</v>
      </c>
      <c r="L29" s="49">
        <v>-9059194.5</v>
      </c>
      <c r="M29" s="39"/>
      <c r="N29" s="50"/>
      <c r="O29" s="61">
        <v>6877901.63</v>
      </c>
      <c r="P29" s="62">
        <v>-351680.86</v>
      </c>
      <c r="Q29" s="62">
        <v>-287646.74</v>
      </c>
      <c r="R29" s="60">
        <f t="shared" si="3"/>
        <v>-639327.6</v>
      </c>
      <c r="S29" s="38">
        <v>-7008541.659999999</v>
      </c>
      <c r="T29" s="39"/>
      <c r="U29" s="40"/>
      <c r="V29" s="59">
        <f t="shared" si="0"/>
        <v>53091.16</v>
      </c>
      <c r="W29" s="59">
        <f t="shared" si="1"/>
        <v>-64011.54999999999</v>
      </c>
      <c r="X29" s="60">
        <v>11014.86</v>
      </c>
      <c r="Y29" s="59">
        <f t="shared" si="4"/>
        <v>94.46999999997206</v>
      </c>
      <c r="Z29" s="59">
        <f>Y29/(1+0.0406)^9</f>
        <v>66.02972998457973</v>
      </c>
      <c r="AA29" s="99">
        <f>Y29/(1+0.0334)^9</f>
        <v>70.2874520867076</v>
      </c>
      <c r="AB29" s="22"/>
      <c r="AC29" s="61"/>
      <c r="AD29" s="94"/>
    </row>
    <row r="30" spans="1:30" ht="12.75">
      <c r="A30" s="1"/>
      <c r="B30" s="18"/>
      <c r="C30" s="54">
        <v>2026</v>
      </c>
      <c r="D30" s="22"/>
      <c r="E30" s="1"/>
      <c r="F30" s="13"/>
      <c r="G30" s="61">
        <v>5883008.82</v>
      </c>
      <c r="H30" s="62">
        <v>-429549.23</v>
      </c>
      <c r="I30" s="62">
        <v>-219996.44</v>
      </c>
      <c r="J30" s="62">
        <v>10331.16</v>
      </c>
      <c r="K30" s="60">
        <f t="shared" si="2"/>
        <v>-639214.5099999999</v>
      </c>
      <c r="L30" s="49">
        <v>-9059194.5</v>
      </c>
      <c r="M30" s="39"/>
      <c r="N30" s="50"/>
      <c r="O30" s="61">
        <v>6512809.38</v>
      </c>
      <c r="P30" s="62">
        <v>-365092.25</v>
      </c>
      <c r="Q30" s="62">
        <v>-274235.35</v>
      </c>
      <c r="R30" s="60">
        <f t="shared" si="3"/>
        <v>-639327.6</v>
      </c>
      <c r="S30" s="38">
        <v>-6886245.529999999</v>
      </c>
      <c r="T30" s="39"/>
      <c r="U30" s="40"/>
      <c r="V30" s="59">
        <f t="shared" si="0"/>
        <v>54238.909999999974</v>
      </c>
      <c r="W30" s="59">
        <f t="shared" si="1"/>
        <v>-64456.97999999998</v>
      </c>
      <c r="X30" s="60">
        <v>10331.16</v>
      </c>
      <c r="Y30" s="59">
        <f t="shared" si="4"/>
        <v>113.09000000008382</v>
      </c>
      <c r="Z30" s="59">
        <f>Y30/(1+0.0406)^10</f>
        <v>75.96018057226824</v>
      </c>
      <c r="AA30" s="99">
        <f>Y30/(1+0.0334)^10</f>
        <v>81.42159992683459</v>
      </c>
      <c r="AB30" s="22"/>
      <c r="AC30" s="61"/>
      <c r="AD30" s="94"/>
    </row>
    <row r="31" spans="1:30" ht="12.75">
      <c r="A31" s="1"/>
      <c r="B31" s="18"/>
      <c r="C31" s="54">
        <v>2027</v>
      </c>
      <c r="D31" s="22"/>
      <c r="E31" s="1"/>
      <c r="F31" s="13"/>
      <c r="G31" s="61">
        <v>5439047.07</v>
      </c>
      <c r="H31" s="62">
        <v>-443961.75</v>
      </c>
      <c r="I31" s="62">
        <v>-204850.04</v>
      </c>
      <c r="J31" s="62">
        <v>9619.88</v>
      </c>
      <c r="K31" s="60">
        <f t="shared" si="2"/>
        <v>-639191.91</v>
      </c>
      <c r="L31" s="49">
        <v>-9059194.5</v>
      </c>
      <c r="M31" s="39"/>
      <c r="N31" s="50"/>
      <c r="O31" s="61">
        <v>6133188.15</v>
      </c>
      <c r="P31" s="62">
        <v>-379621.24</v>
      </c>
      <c r="Q31" s="62">
        <v>-259706.37</v>
      </c>
      <c r="R31" s="60">
        <f t="shared" si="3"/>
        <v>-639327.61</v>
      </c>
      <c r="S31" s="38">
        <v>-6755687.93</v>
      </c>
      <c r="T31" s="39"/>
      <c r="U31" s="40"/>
      <c r="V31" s="59">
        <f t="shared" si="0"/>
        <v>54856.32999999999</v>
      </c>
      <c r="W31" s="59">
        <f t="shared" si="1"/>
        <v>-64340.51000000001</v>
      </c>
      <c r="X31" s="60">
        <v>9619.88</v>
      </c>
      <c r="Y31" s="59">
        <f t="shared" si="4"/>
        <v>135.69999999995343</v>
      </c>
      <c r="Z31" s="59">
        <f>Y31/(1+0.0406)^11</f>
        <v>87.59066236253015</v>
      </c>
      <c r="AA31" s="99">
        <f>Y31/(1+0.0334)^11</f>
        <v>94.54244255706321</v>
      </c>
      <c r="AB31" s="22"/>
      <c r="AC31" s="61"/>
      <c r="AD31" s="94"/>
    </row>
    <row r="32" spans="1:30" ht="12.75">
      <c r="A32" s="1"/>
      <c r="B32" s="18"/>
      <c r="C32" s="54">
        <v>2028</v>
      </c>
      <c r="D32" s="22"/>
      <c r="E32" s="1"/>
      <c r="F32" s="13"/>
      <c r="G32" s="61">
        <v>4980577.97</v>
      </c>
      <c r="H32" s="62">
        <v>-458469.1</v>
      </c>
      <c r="I32" s="62">
        <v>-189574.23</v>
      </c>
      <c r="J32" s="62">
        <v>8879.31</v>
      </c>
      <c r="K32" s="60">
        <f t="shared" si="2"/>
        <v>-639164.0199999999</v>
      </c>
      <c r="L32" s="49">
        <v>-9059194.5</v>
      </c>
      <c r="M32" s="39"/>
      <c r="N32" s="50"/>
      <c r="O32" s="61">
        <v>5738741.12</v>
      </c>
      <c r="P32" s="62">
        <v>-394447.04</v>
      </c>
      <c r="Q32" s="62">
        <v>-244880.56</v>
      </c>
      <c r="R32" s="60">
        <f t="shared" si="3"/>
        <v>-639327.6</v>
      </c>
      <c r="S32" s="38">
        <v>-6621726.909999999</v>
      </c>
      <c r="T32" s="39"/>
      <c r="U32" s="40"/>
      <c r="V32" s="59">
        <f t="shared" si="0"/>
        <v>55306.32999999999</v>
      </c>
      <c r="W32" s="59">
        <f t="shared" si="1"/>
        <v>-64022.06</v>
      </c>
      <c r="X32" s="60">
        <v>8879.31</v>
      </c>
      <c r="Y32" s="59">
        <f t="shared" si="4"/>
        <v>163.5800000000745</v>
      </c>
      <c r="Z32" s="59">
        <f>Y32/(1+0.0406)^12</f>
        <v>101.46688903101597</v>
      </c>
      <c r="AA32" s="99">
        <f>Y32/(1+0.0334)^12</f>
        <v>110.28303700968885</v>
      </c>
      <c r="AB32" s="22"/>
      <c r="AC32" s="61"/>
      <c r="AD32" s="94"/>
    </row>
    <row r="33" spans="1:30" ht="12.75">
      <c r="A33" s="1"/>
      <c r="B33" s="18"/>
      <c r="C33" s="54">
        <v>2029</v>
      </c>
      <c r="D33" s="22"/>
      <c r="E33" s="1"/>
      <c r="F33" s="13"/>
      <c r="G33" s="61">
        <v>4506007.44</v>
      </c>
      <c r="H33" s="62">
        <v>-474570.53</v>
      </c>
      <c r="I33" s="62">
        <v>-172669.68</v>
      </c>
      <c r="J33" s="62">
        <v>8108.66</v>
      </c>
      <c r="K33" s="60">
        <f t="shared" si="2"/>
        <v>-639131.5499999999</v>
      </c>
      <c r="L33" s="49">
        <v>-9059194.5</v>
      </c>
      <c r="M33" s="39"/>
      <c r="N33" s="50"/>
      <c r="O33" s="61">
        <v>5327592.33</v>
      </c>
      <c r="P33" s="62">
        <v>-411148.76</v>
      </c>
      <c r="Q33" s="62">
        <v>-228178.84</v>
      </c>
      <c r="R33" s="60">
        <f t="shared" si="3"/>
        <v>-639327.6</v>
      </c>
      <c r="S33" s="38">
        <v>-6475132.779999999</v>
      </c>
      <c r="T33" s="39"/>
      <c r="U33" s="40"/>
      <c r="V33" s="59">
        <f t="shared" si="0"/>
        <v>55509.16</v>
      </c>
      <c r="W33" s="59">
        <f t="shared" si="1"/>
        <v>-63421.77000000002</v>
      </c>
      <c r="X33" s="60">
        <v>8108.66</v>
      </c>
      <c r="Y33" s="59">
        <f t="shared" si="4"/>
        <v>196.05000000004657</v>
      </c>
      <c r="Z33" s="59">
        <f>Y33/(1+0.0406)^13</f>
        <v>116.86303644197639</v>
      </c>
      <c r="AA33" s="99">
        <f>Y33/(1+0.0334)^13</f>
        <v>127.90187257605267</v>
      </c>
      <c r="AB33" s="22"/>
      <c r="AC33" s="61"/>
      <c r="AD33" s="94"/>
    </row>
    <row r="34" spans="1:30" ht="12.75">
      <c r="A34" s="1"/>
      <c r="B34" s="18"/>
      <c r="C34" s="54">
        <v>2030</v>
      </c>
      <c r="D34" s="22"/>
      <c r="E34" s="1"/>
      <c r="F34" s="13"/>
      <c r="G34" s="61">
        <v>4015169.57</v>
      </c>
      <c r="H34" s="62">
        <v>-490837.87</v>
      </c>
      <c r="I34" s="62">
        <v>-155559.44</v>
      </c>
      <c r="J34" s="62">
        <v>7305.15</v>
      </c>
      <c r="K34" s="60">
        <f t="shared" si="2"/>
        <v>-639092.16</v>
      </c>
      <c r="L34" s="49">
        <v>-9059194.5</v>
      </c>
      <c r="M34" s="39"/>
      <c r="N34" s="50"/>
      <c r="O34" s="61">
        <v>4900107</v>
      </c>
      <c r="P34" s="62">
        <v>-427485.33</v>
      </c>
      <c r="Q34" s="62">
        <v>-211842.27</v>
      </c>
      <c r="R34" s="60">
        <f t="shared" si="3"/>
        <v>-639327.6</v>
      </c>
      <c r="S34" s="38">
        <v>-6258764.02</v>
      </c>
      <c r="T34" s="39"/>
      <c r="U34" s="40"/>
      <c r="V34" s="59">
        <f t="shared" si="0"/>
        <v>56282.82999999999</v>
      </c>
      <c r="W34" s="59">
        <f t="shared" si="1"/>
        <v>-63352.53999999998</v>
      </c>
      <c r="X34" s="60">
        <v>7305.15</v>
      </c>
      <c r="Y34" s="59">
        <f t="shared" si="4"/>
        <v>235.43999999994412</v>
      </c>
      <c r="Z34" s="59">
        <f>Y34/(1+0.0406)^14</f>
        <v>134.86732611536945</v>
      </c>
      <c r="AA34" s="99">
        <f>Y34/(1+0.0334)^14</f>
        <v>148.6352603422705</v>
      </c>
      <c r="AB34" s="22"/>
      <c r="AC34" s="61"/>
      <c r="AD34" s="94"/>
    </row>
    <row r="35" spans="1:30" ht="12.75">
      <c r="A35" s="1"/>
      <c r="B35" s="18"/>
      <c r="C35" s="54">
        <v>2031</v>
      </c>
      <c r="D35" s="22"/>
      <c r="E35" s="1"/>
      <c r="F35" s="13"/>
      <c r="G35" s="61">
        <v>3507401.76</v>
      </c>
      <c r="H35" s="62">
        <v>-507767.81</v>
      </c>
      <c r="I35" s="62">
        <v>-137746.13</v>
      </c>
      <c r="J35" s="62">
        <v>6468.63</v>
      </c>
      <c r="K35" s="60">
        <f t="shared" si="2"/>
        <v>-639045.3099999999</v>
      </c>
      <c r="L35" s="49">
        <v>-9059194.5</v>
      </c>
      <c r="M35" s="39"/>
      <c r="N35" s="50"/>
      <c r="O35" s="61">
        <v>4455123.62</v>
      </c>
      <c r="P35" s="62">
        <v>-444983.37</v>
      </c>
      <c r="Q35" s="62">
        <v>-194344.23</v>
      </c>
      <c r="R35" s="60">
        <f t="shared" si="3"/>
        <v>-639327.6</v>
      </c>
      <c r="S35" s="38">
        <v>-5896564.380000001</v>
      </c>
      <c r="T35" s="39"/>
      <c r="U35" s="40"/>
      <c r="V35" s="59">
        <f t="shared" si="0"/>
        <v>56598.100000000006</v>
      </c>
      <c r="W35" s="59">
        <f t="shared" si="1"/>
        <v>-62784.44</v>
      </c>
      <c r="X35" s="60">
        <v>6468.63</v>
      </c>
      <c r="Y35" s="59">
        <f t="shared" si="4"/>
        <v>282.29000000003725</v>
      </c>
      <c r="Z35" s="59">
        <f>Y35/(1+0.0406)^15</f>
        <v>155.3954041563299</v>
      </c>
      <c r="AA35" s="99">
        <f>Y35/(1+0.0334)^15</f>
        <v>172.45215889377624</v>
      </c>
      <c r="AB35" s="22"/>
      <c r="AC35" s="61"/>
      <c r="AD35" s="94"/>
    </row>
    <row r="36" spans="1:30" ht="12.75">
      <c r="A36" s="1"/>
      <c r="B36" s="18"/>
      <c r="C36" s="54">
        <v>2032</v>
      </c>
      <c r="D36" s="22"/>
      <c r="E36" s="1"/>
      <c r="F36" s="13"/>
      <c r="G36" s="61">
        <v>2982296.7</v>
      </c>
      <c r="H36" s="62">
        <v>-525105.06</v>
      </c>
      <c r="I36" s="62">
        <v>-119480.61</v>
      </c>
      <c r="J36" s="62">
        <v>5596.87</v>
      </c>
      <c r="K36" s="60">
        <f t="shared" si="2"/>
        <v>-638988.8</v>
      </c>
      <c r="L36" s="49">
        <v>-9059194.479999999</v>
      </c>
      <c r="M36" s="39"/>
      <c r="N36" s="50"/>
      <c r="O36" s="61">
        <v>3992089.69</v>
      </c>
      <c r="P36" s="62">
        <v>-463033.93</v>
      </c>
      <c r="Q36" s="62">
        <v>-176293.67</v>
      </c>
      <c r="R36" s="60">
        <f t="shared" si="3"/>
        <v>-639327.6</v>
      </c>
      <c r="S36" s="38">
        <v>-5747498.3100000005</v>
      </c>
      <c r="T36" s="39"/>
      <c r="U36" s="40"/>
      <c r="V36" s="59">
        <f t="shared" si="0"/>
        <v>56813.06000000001</v>
      </c>
      <c r="W36" s="59">
        <f t="shared" si="1"/>
        <v>-62071.13000000006</v>
      </c>
      <c r="X36" s="60">
        <v>5596.87</v>
      </c>
      <c r="Y36" s="59">
        <f t="shared" si="4"/>
        <v>338.79999999993015</v>
      </c>
      <c r="Z36" s="59">
        <f>Y36/(1+0.0406)^16</f>
        <v>179.2265135711406</v>
      </c>
      <c r="AA36" s="99">
        <f>Y36/(1+0.0334)^16</f>
        <v>200.284843906641</v>
      </c>
      <c r="AB36" s="22"/>
      <c r="AC36" s="61"/>
      <c r="AD36" s="94"/>
    </row>
    <row r="37" spans="1:30" ht="12.75">
      <c r="A37" s="1"/>
      <c r="B37" s="18"/>
      <c r="C37" s="54">
        <v>2033</v>
      </c>
      <c r="D37" s="22"/>
      <c r="E37" s="1"/>
      <c r="F37" s="13"/>
      <c r="G37" s="61">
        <v>2438532.64</v>
      </c>
      <c r="H37" s="62">
        <v>-543764.06</v>
      </c>
      <c r="I37" s="62">
        <v>-99849.64</v>
      </c>
      <c r="J37" s="62">
        <v>4689</v>
      </c>
      <c r="K37" s="60">
        <f t="shared" si="2"/>
        <v>-638924.7000000001</v>
      </c>
      <c r="L37" s="49">
        <v>-9059194.5</v>
      </c>
      <c r="M37" s="39"/>
      <c r="N37" s="50"/>
      <c r="O37" s="61">
        <v>3509314.96</v>
      </c>
      <c r="P37" s="62">
        <v>-482774.74</v>
      </c>
      <c r="Q37" s="62">
        <v>-156552.86</v>
      </c>
      <c r="R37" s="60">
        <f t="shared" si="3"/>
        <v>-639327.6</v>
      </c>
      <c r="S37" s="38">
        <v>-5502211.96</v>
      </c>
      <c r="T37" s="39"/>
      <c r="U37" s="40"/>
      <c r="V37" s="59">
        <f t="shared" si="0"/>
        <v>56703.21999999999</v>
      </c>
      <c r="W37" s="59">
        <f t="shared" si="1"/>
        <v>-60989.320000000065</v>
      </c>
      <c r="X37" s="60">
        <v>4689</v>
      </c>
      <c r="Y37" s="59">
        <f t="shared" si="4"/>
        <v>402.89999999990687</v>
      </c>
      <c r="Z37" s="59">
        <f>Y37/(1+0.0406)^17</f>
        <v>204.81997126184226</v>
      </c>
      <c r="AA37" s="99">
        <f>Y37/(1+0.0334)^17</f>
        <v>230.48013243723287</v>
      </c>
      <c r="AB37" s="22"/>
      <c r="AC37" s="61"/>
      <c r="AD37" s="94"/>
    </row>
    <row r="38" spans="1:32" ht="12.75">
      <c r="A38" s="1"/>
      <c r="B38" s="18"/>
      <c r="C38" s="54">
        <v>2034</v>
      </c>
      <c r="D38" s="22"/>
      <c r="E38" s="1"/>
      <c r="F38" s="13"/>
      <c r="G38" s="61">
        <v>1875626</v>
      </c>
      <c r="H38" s="62">
        <v>-562906.64</v>
      </c>
      <c r="I38" s="62">
        <v>-79684.12</v>
      </c>
      <c r="J38" s="62">
        <v>3742.01</v>
      </c>
      <c r="K38" s="60">
        <f t="shared" si="2"/>
        <v>-638848.75</v>
      </c>
      <c r="L38" s="49">
        <v>-2264798.6199999996</v>
      </c>
      <c r="M38" s="39"/>
      <c r="N38" s="50"/>
      <c r="O38" s="61">
        <v>3006670.51</v>
      </c>
      <c r="P38" s="62">
        <v>-502644.45</v>
      </c>
      <c r="Q38" s="62">
        <v>-136683.15</v>
      </c>
      <c r="R38" s="60">
        <f t="shared" si="3"/>
        <v>-639327.6</v>
      </c>
      <c r="S38" s="38">
        <v>-4913463.359999999</v>
      </c>
      <c r="T38" s="39"/>
      <c r="U38" s="40"/>
      <c r="V38" s="59">
        <f t="shared" si="0"/>
        <v>56999.03</v>
      </c>
      <c r="W38" s="59">
        <f t="shared" si="1"/>
        <v>-60262.19</v>
      </c>
      <c r="X38" s="60">
        <v>3742.01</v>
      </c>
      <c r="Y38" s="96">
        <f t="shared" si="4"/>
        <v>478.8499999999767</v>
      </c>
      <c r="Z38" s="96">
        <f>Y38/(1+0.0406)^18</f>
        <v>233.9325762686005</v>
      </c>
      <c r="AA38" s="99">
        <f>Y38/(1+0.0334)^18</f>
        <v>265.07407952300605</v>
      </c>
      <c r="AB38" s="22"/>
      <c r="AC38" s="61"/>
      <c r="AD38" s="94"/>
      <c r="AF38" s="95"/>
    </row>
    <row r="39" spans="1:32" ht="12.75">
      <c r="A39" s="1"/>
      <c r="B39" s="18"/>
      <c r="C39" s="54">
        <v>2035</v>
      </c>
      <c r="D39" s="22"/>
      <c r="E39" s="1"/>
      <c r="F39" s="13"/>
      <c r="G39" s="61">
        <v>1292911.93</v>
      </c>
      <c r="H39" s="62">
        <v>-582714.07</v>
      </c>
      <c r="I39" s="62">
        <v>-58808.85</v>
      </c>
      <c r="J39" s="62">
        <v>2761.69</v>
      </c>
      <c r="K39" s="60">
        <f t="shared" si="2"/>
        <v>-638761.23</v>
      </c>
      <c r="L39" s="49">
        <v>0</v>
      </c>
      <c r="M39" s="39"/>
      <c r="N39" s="50"/>
      <c r="O39" s="61">
        <v>2482941.36</v>
      </c>
      <c r="P39" s="62">
        <v>-523729.15</v>
      </c>
      <c r="Q39" s="62">
        <v>-115598.45</v>
      </c>
      <c r="R39" s="60">
        <f t="shared" si="3"/>
        <v>-639327.6</v>
      </c>
      <c r="S39" s="38">
        <v>-4774455.6</v>
      </c>
      <c r="T39" s="39"/>
      <c r="U39" s="40"/>
      <c r="V39" s="59">
        <f t="shared" si="0"/>
        <v>56789.6</v>
      </c>
      <c r="W39" s="59">
        <f t="shared" si="1"/>
        <v>-58984.919999999925</v>
      </c>
      <c r="X39" s="60">
        <v>2761.69</v>
      </c>
      <c r="Y39" s="59">
        <f t="shared" si="4"/>
        <v>566.3699999999953</v>
      </c>
      <c r="Z39" s="59">
        <f>Y39/(1+0.0406)^19</f>
        <v>265.8934453848947</v>
      </c>
      <c r="AA39" s="99">
        <f>Y39/(1+0.0334)^19</f>
        <v>303.3888069954609</v>
      </c>
      <c r="AB39" s="22"/>
      <c r="AC39" s="61"/>
      <c r="AD39" s="94"/>
      <c r="AF39" s="95"/>
    </row>
    <row r="40" spans="1:32" ht="12.75">
      <c r="A40" s="1"/>
      <c r="B40" s="18"/>
      <c r="C40" s="54">
        <v>2036</v>
      </c>
      <c r="D40" s="22"/>
      <c r="E40" s="1"/>
      <c r="F40" s="13"/>
      <c r="G40" s="61">
        <v>689775.68</v>
      </c>
      <c r="H40" s="62">
        <v>-603136.25</v>
      </c>
      <c r="I40" s="62">
        <v>-37269.46</v>
      </c>
      <c r="J40" s="62">
        <v>1746.95</v>
      </c>
      <c r="K40" s="60">
        <f t="shared" si="2"/>
        <v>-638658.76</v>
      </c>
      <c r="L40" s="49">
        <v>0</v>
      </c>
      <c r="M40" s="39"/>
      <c r="N40" s="50"/>
      <c r="O40" s="61">
        <v>1937266.29</v>
      </c>
      <c r="P40" s="62">
        <v>-545675.07</v>
      </c>
      <c r="Q40" s="62">
        <v>-93652.53</v>
      </c>
      <c r="R40" s="60">
        <f t="shared" si="3"/>
        <v>-639327.6</v>
      </c>
      <c r="S40" s="38">
        <v>-4630329.92</v>
      </c>
      <c r="T40" s="39"/>
      <c r="U40" s="40"/>
      <c r="V40" s="59">
        <f t="shared" si="0"/>
        <v>56383.07</v>
      </c>
      <c r="W40" s="59">
        <f t="shared" si="1"/>
        <v>-57461.18000000005</v>
      </c>
      <c r="X40" s="60">
        <v>1746.95</v>
      </c>
      <c r="Y40" s="59">
        <f t="shared" si="4"/>
        <v>668.8399999999674</v>
      </c>
      <c r="Z40" s="59">
        <f>Y40/(1+0.0406)^20</f>
        <v>301.74897741185714</v>
      </c>
      <c r="AA40" s="99">
        <f>Y40/(1+0.0334)^20</f>
        <v>346.69940315108903</v>
      </c>
      <c r="AB40" s="22"/>
      <c r="AC40" s="61"/>
      <c r="AD40" s="94"/>
      <c r="AF40" s="95"/>
    </row>
    <row r="41" spans="1:30" ht="12.75">
      <c r="A41" s="1"/>
      <c r="B41" s="18"/>
      <c r="C41" s="54">
        <v>2037</v>
      </c>
      <c r="D41" s="22"/>
      <c r="E41" s="1"/>
      <c r="F41" s="13"/>
      <c r="G41" s="61">
        <v>65364.94</v>
      </c>
      <c r="H41" s="62">
        <v>-624410.74</v>
      </c>
      <c r="I41" s="62">
        <v>-14832.36</v>
      </c>
      <c r="J41" s="62">
        <v>696.53</v>
      </c>
      <c r="K41" s="60">
        <f t="shared" si="2"/>
        <v>-638546.57</v>
      </c>
      <c r="L41" s="49">
        <v>0</v>
      </c>
      <c r="M41" s="39"/>
      <c r="N41" s="50"/>
      <c r="O41" s="61">
        <v>1368178.13</v>
      </c>
      <c r="P41" s="62">
        <v>-569088.16</v>
      </c>
      <c r="Q41" s="62">
        <v>-70239.44</v>
      </c>
      <c r="R41" s="60">
        <f t="shared" si="3"/>
        <v>-639327.6000000001</v>
      </c>
      <c r="S41" s="38">
        <v>-4478301.7</v>
      </c>
      <c r="T41" s="39"/>
      <c r="U41" s="40"/>
      <c r="V41" s="59">
        <f t="shared" si="0"/>
        <v>55407.08</v>
      </c>
      <c r="W41" s="59">
        <f t="shared" si="1"/>
        <v>-55322.57999999996</v>
      </c>
      <c r="X41" s="60">
        <v>696.53</v>
      </c>
      <c r="Y41" s="59">
        <f t="shared" si="4"/>
        <v>781.0300000001444</v>
      </c>
      <c r="Z41" s="59">
        <f>Y41/(1+0.0406)^21</f>
        <v>338.6159905389736</v>
      </c>
      <c r="AA41" s="99">
        <f>Y41/(1+0.0334)^21</f>
        <v>391.7690418115764</v>
      </c>
      <c r="AB41" s="22"/>
      <c r="AC41" s="61"/>
      <c r="AD41" s="94"/>
    </row>
    <row r="42" spans="1:30" ht="12.75">
      <c r="A42" s="1"/>
      <c r="B42" s="18"/>
      <c r="C42" s="54">
        <v>2038</v>
      </c>
      <c r="D42" s="22"/>
      <c r="E42" s="1"/>
      <c r="F42" s="13"/>
      <c r="G42" s="61">
        <v>0</v>
      </c>
      <c r="H42" s="62">
        <v>-65364.94</v>
      </c>
      <c r="I42" s="62">
        <v>-1317.42</v>
      </c>
      <c r="J42" s="62">
        <v>61.87</v>
      </c>
      <c r="K42" s="60">
        <f t="shared" si="2"/>
        <v>-66620.49</v>
      </c>
      <c r="L42" s="49">
        <v>0</v>
      </c>
      <c r="M42" s="39"/>
      <c r="N42" s="50"/>
      <c r="O42" s="61">
        <v>774951.96</v>
      </c>
      <c r="P42" s="62">
        <v>-593226.16</v>
      </c>
      <c r="Q42" s="62">
        <v>-46101.45</v>
      </c>
      <c r="R42" s="60">
        <f t="shared" si="3"/>
        <v>-639327.61</v>
      </c>
      <c r="S42" s="38">
        <v>-4321662.38</v>
      </c>
      <c r="T42" s="39"/>
      <c r="U42" s="40"/>
      <c r="V42" s="59">
        <f t="shared" si="0"/>
        <v>44784.03</v>
      </c>
      <c r="W42" s="59">
        <f t="shared" si="1"/>
        <v>527861.22</v>
      </c>
      <c r="X42" s="60">
        <v>61.87</v>
      </c>
      <c r="Y42" s="59">
        <f t="shared" si="4"/>
        <v>572707.12</v>
      </c>
      <c r="Z42" s="59">
        <f>Y42/(1+0.0406)^22</f>
        <v>238609.92710398618</v>
      </c>
      <c r="AA42" s="99">
        <f>Y42/(1+0.0334)^22</f>
        <v>277988.30389897845</v>
      </c>
      <c r="AB42" s="22"/>
      <c r="AC42" s="61"/>
      <c r="AD42" s="94"/>
    </row>
    <row r="43" spans="1:30" ht="12.75">
      <c r="A43" s="1"/>
      <c r="B43" s="18"/>
      <c r="C43" s="54">
        <v>2039</v>
      </c>
      <c r="D43" s="22"/>
      <c r="E43" s="1"/>
      <c r="F43" s="13"/>
      <c r="G43" s="61">
        <v>0</v>
      </c>
      <c r="H43" s="62">
        <v>0</v>
      </c>
      <c r="I43" s="62">
        <v>0</v>
      </c>
      <c r="J43" s="62">
        <v>0</v>
      </c>
      <c r="K43" s="60">
        <f t="shared" si="2"/>
        <v>0</v>
      </c>
      <c r="L43" s="49">
        <v>0</v>
      </c>
      <c r="M43" s="39"/>
      <c r="N43" s="50"/>
      <c r="O43" s="61">
        <v>156307.6</v>
      </c>
      <c r="P43" s="62">
        <v>-618644.38</v>
      </c>
      <c r="Q43" s="62">
        <v>-20683.22</v>
      </c>
      <c r="R43" s="60">
        <f t="shared" si="3"/>
        <v>-639327.6</v>
      </c>
      <c r="S43" s="38">
        <v>-2145147.8899999997</v>
      </c>
      <c r="T43" s="39"/>
      <c r="U43" s="40"/>
      <c r="V43" s="59">
        <f t="shared" si="0"/>
        <v>20683.22</v>
      </c>
      <c r="W43" s="59">
        <f t="shared" si="1"/>
        <v>618644.38</v>
      </c>
      <c r="X43" s="60">
        <v>0</v>
      </c>
      <c r="Y43" s="59">
        <f t="shared" si="4"/>
        <v>639327.6</v>
      </c>
      <c r="Z43" s="59">
        <f>Y43/(1+0.0406)^23</f>
        <v>255973.8246924628</v>
      </c>
      <c r="AA43" s="99">
        <f>Y43/(1+0.0334)^23</f>
        <v>300295.57842716307</v>
      </c>
      <c r="AB43" s="22"/>
      <c r="AC43" s="61"/>
      <c r="AD43" s="94"/>
    </row>
    <row r="44" spans="1:30" ht="12.75">
      <c r="A44" s="1"/>
      <c r="B44" s="18"/>
      <c r="C44" s="54">
        <v>2040</v>
      </c>
      <c r="D44" s="22"/>
      <c r="E44" s="1"/>
      <c r="F44" s="13"/>
      <c r="G44" s="61">
        <v>0</v>
      </c>
      <c r="H44" s="62">
        <v>0</v>
      </c>
      <c r="I44" s="62">
        <v>0</v>
      </c>
      <c r="J44" s="62">
        <v>0</v>
      </c>
      <c r="K44" s="60">
        <f t="shared" si="2"/>
        <v>0</v>
      </c>
      <c r="L44" s="49">
        <v>0</v>
      </c>
      <c r="M44" s="39"/>
      <c r="N44" s="50"/>
      <c r="O44" s="61">
        <v>0</v>
      </c>
      <c r="P44" s="62">
        <v>-156307.6</v>
      </c>
      <c r="Q44" s="62">
        <v>-1057.56</v>
      </c>
      <c r="R44" s="60">
        <f t="shared" si="3"/>
        <v>-157365.16</v>
      </c>
      <c r="S44" s="38">
        <v>-103857.36000000002</v>
      </c>
      <c r="T44" s="39"/>
      <c r="U44" s="40"/>
      <c r="V44" s="59">
        <f t="shared" si="0"/>
        <v>1057.56</v>
      </c>
      <c r="W44" s="59">
        <f t="shared" si="1"/>
        <v>156307.6</v>
      </c>
      <c r="X44" s="60">
        <v>0</v>
      </c>
      <c r="Y44" s="59">
        <f t="shared" si="4"/>
        <v>157365.16</v>
      </c>
      <c r="Z44" s="59">
        <f>Y44/(1+0.0406)^24</f>
        <v>60547.59122473612</v>
      </c>
      <c r="AA44" s="99">
        <f>Y44/(1+0.0334)^24</f>
        <v>71526.27607150208</v>
      </c>
      <c r="AB44" s="22"/>
      <c r="AC44" s="61"/>
      <c r="AD44" s="94"/>
    </row>
    <row r="45" spans="1:30" ht="12.75">
      <c r="A45" s="1"/>
      <c r="B45" s="18"/>
      <c r="C45" s="54">
        <v>2041</v>
      </c>
      <c r="D45" s="22"/>
      <c r="E45" s="1"/>
      <c r="F45" s="13"/>
      <c r="G45" s="61">
        <v>0</v>
      </c>
      <c r="H45" s="62">
        <v>0</v>
      </c>
      <c r="I45" s="62">
        <v>0</v>
      </c>
      <c r="J45" s="62">
        <v>0</v>
      </c>
      <c r="K45" s="60">
        <f t="shared" si="2"/>
        <v>0</v>
      </c>
      <c r="L45" s="49">
        <v>0</v>
      </c>
      <c r="M45" s="39"/>
      <c r="N45" s="50"/>
      <c r="O45" s="61">
        <v>0</v>
      </c>
      <c r="P45" s="62">
        <v>0</v>
      </c>
      <c r="Q45" s="62">
        <v>0</v>
      </c>
      <c r="R45" s="60">
        <v>0</v>
      </c>
      <c r="S45" s="38">
        <v>0</v>
      </c>
      <c r="T45" s="39"/>
      <c r="U45" s="40"/>
      <c r="V45" s="59">
        <f t="shared" si="0"/>
        <v>0</v>
      </c>
      <c r="W45" s="59">
        <f t="shared" si="1"/>
        <v>0</v>
      </c>
      <c r="X45" s="60">
        <v>0</v>
      </c>
      <c r="Y45" s="59">
        <f t="shared" si="4"/>
        <v>0</v>
      </c>
      <c r="Z45" s="59">
        <f>Y45/(1+0.0406)^25</f>
        <v>0</v>
      </c>
      <c r="AA45" s="99">
        <f>Y45/(1+0.0334)^25</f>
        <v>0</v>
      </c>
      <c r="AB45" s="22"/>
      <c r="AC45" s="61"/>
      <c r="AD45" s="94"/>
    </row>
    <row r="46" spans="1:30" ht="12.75">
      <c r="A46" s="1"/>
      <c r="B46" s="18"/>
      <c r="C46" s="54">
        <v>2042</v>
      </c>
      <c r="D46" s="22"/>
      <c r="E46" s="1"/>
      <c r="F46" s="13"/>
      <c r="G46" s="61">
        <v>0</v>
      </c>
      <c r="H46" s="62">
        <v>0</v>
      </c>
      <c r="I46" s="62">
        <v>0</v>
      </c>
      <c r="J46" s="62">
        <v>6873.46</v>
      </c>
      <c r="K46" s="60">
        <f t="shared" si="2"/>
        <v>6873.46</v>
      </c>
      <c r="L46" s="49">
        <v>0</v>
      </c>
      <c r="M46" s="39"/>
      <c r="N46" s="50"/>
      <c r="O46" s="61">
        <v>0</v>
      </c>
      <c r="P46" s="62">
        <v>0</v>
      </c>
      <c r="Q46" s="62">
        <v>0</v>
      </c>
      <c r="R46" s="60">
        <v>0</v>
      </c>
      <c r="S46" s="38">
        <v>0</v>
      </c>
      <c r="T46" s="39"/>
      <c r="U46" s="40"/>
      <c r="V46" s="59">
        <f t="shared" si="0"/>
        <v>0</v>
      </c>
      <c r="W46" s="59">
        <v>0</v>
      </c>
      <c r="X46" s="60">
        <v>6873.46</v>
      </c>
      <c r="Y46" s="59">
        <f t="shared" si="4"/>
        <v>6873.46</v>
      </c>
      <c r="Z46" s="59">
        <f>Y46/(1+0.0406)^26</f>
        <v>2442.2833520437302</v>
      </c>
      <c r="AA46" s="99">
        <f>Y46/(1+0.0334)^26</f>
        <v>2925.469146582043</v>
      </c>
      <c r="AB46" s="22"/>
      <c r="AC46" s="62"/>
      <c r="AD46" s="94"/>
    </row>
    <row r="47" spans="1:28" ht="12.75">
      <c r="A47" s="1"/>
      <c r="B47" s="18"/>
      <c r="C47" s="54">
        <v>2043</v>
      </c>
      <c r="D47" s="22"/>
      <c r="E47" s="1"/>
      <c r="F47" s="13"/>
      <c r="G47" s="61">
        <v>0</v>
      </c>
      <c r="H47" s="62">
        <v>0</v>
      </c>
      <c r="I47" s="62">
        <v>0</v>
      </c>
      <c r="J47" s="62">
        <v>14934.68</v>
      </c>
      <c r="K47" s="60">
        <f t="shared" si="2"/>
        <v>14934.68</v>
      </c>
      <c r="L47" s="49">
        <v>0</v>
      </c>
      <c r="M47" s="39"/>
      <c r="N47" s="50"/>
      <c r="O47" s="61">
        <v>0</v>
      </c>
      <c r="P47" s="62">
        <v>0</v>
      </c>
      <c r="Q47" s="62">
        <v>0</v>
      </c>
      <c r="R47" s="60">
        <v>0</v>
      </c>
      <c r="S47" s="38">
        <v>0</v>
      </c>
      <c r="T47" s="39"/>
      <c r="U47" s="40"/>
      <c r="V47" s="59">
        <v>0</v>
      </c>
      <c r="W47" s="59">
        <v>0</v>
      </c>
      <c r="X47" s="60">
        <v>14934.68</v>
      </c>
      <c r="Y47" s="59">
        <f t="shared" si="4"/>
        <v>14934.68</v>
      </c>
      <c r="Z47" s="59">
        <f>Y47/(1+0.0406)^27</f>
        <v>5099.5603934821465</v>
      </c>
      <c r="AA47" s="99">
        <f>Y47/(1+0.0334)^27</f>
        <v>6151.026200342464</v>
      </c>
      <c r="AB47" s="22"/>
    </row>
    <row r="48" spans="1:28" ht="12.75">
      <c r="A48" s="1"/>
      <c r="B48" s="18"/>
      <c r="C48" s="54">
        <v>2044</v>
      </c>
      <c r="D48" s="22"/>
      <c r="E48" s="1"/>
      <c r="F48" s="13"/>
      <c r="G48" s="61">
        <v>0</v>
      </c>
      <c r="H48" s="62">
        <v>0</v>
      </c>
      <c r="I48" s="62">
        <v>0</v>
      </c>
      <c r="J48" s="62">
        <v>14475.35</v>
      </c>
      <c r="K48" s="60">
        <f t="shared" si="2"/>
        <v>14475.35</v>
      </c>
      <c r="L48" s="49">
        <v>0</v>
      </c>
      <c r="M48" s="39"/>
      <c r="N48" s="50"/>
      <c r="O48" s="61">
        <v>0</v>
      </c>
      <c r="P48" s="62">
        <v>0</v>
      </c>
      <c r="Q48" s="62">
        <v>0</v>
      </c>
      <c r="R48" s="60">
        <v>0</v>
      </c>
      <c r="S48" s="38">
        <v>0</v>
      </c>
      <c r="T48" s="39"/>
      <c r="U48" s="40"/>
      <c r="V48" s="59">
        <v>0</v>
      </c>
      <c r="W48" s="59">
        <v>0</v>
      </c>
      <c r="X48" s="60">
        <v>14475.35</v>
      </c>
      <c r="Y48" s="59">
        <f t="shared" si="4"/>
        <v>14475.35</v>
      </c>
      <c r="Z48" s="59">
        <f>Y48/(1+0.0406)^28</f>
        <v>4749.87378594214</v>
      </c>
      <c r="AA48" s="99">
        <f>Y48/(1+0.0334)^28</f>
        <v>5769.155852364167</v>
      </c>
      <c r="AB48" s="22"/>
    </row>
    <row r="49" spans="1:28" ht="12.75">
      <c r="A49" s="1"/>
      <c r="B49" s="18"/>
      <c r="C49" s="54">
        <v>2045</v>
      </c>
      <c r="D49" s="22"/>
      <c r="E49" s="1"/>
      <c r="F49" s="13"/>
      <c r="G49" s="61">
        <v>0</v>
      </c>
      <c r="H49" s="62">
        <v>0</v>
      </c>
      <c r="I49" s="62">
        <v>0</v>
      </c>
      <c r="J49" s="62">
        <v>13991.66</v>
      </c>
      <c r="K49" s="60">
        <f t="shared" si="2"/>
        <v>13991.66</v>
      </c>
      <c r="L49" s="49">
        <v>0</v>
      </c>
      <c r="M49" s="39"/>
      <c r="N49" s="50"/>
      <c r="O49" s="61">
        <v>0</v>
      </c>
      <c r="P49" s="62">
        <v>0</v>
      </c>
      <c r="Q49" s="62">
        <v>0</v>
      </c>
      <c r="R49" s="60">
        <v>0</v>
      </c>
      <c r="S49" s="38">
        <v>0</v>
      </c>
      <c r="T49" s="39"/>
      <c r="U49" s="40"/>
      <c r="V49" s="59">
        <v>0</v>
      </c>
      <c r="W49" s="59">
        <v>0</v>
      </c>
      <c r="X49" s="60">
        <v>13991.66</v>
      </c>
      <c r="Y49" s="59">
        <f t="shared" si="4"/>
        <v>13991.66</v>
      </c>
      <c r="Z49" s="59">
        <f>Y49/(1+0.0406)^29</f>
        <v>4412.029604981633</v>
      </c>
      <c r="AA49" s="99">
        <f>Y49/(1+0.0334)^29</f>
        <v>5396.149634332692</v>
      </c>
      <c r="AB49" s="22"/>
    </row>
    <row r="50" spans="1:28" ht="12.75">
      <c r="A50" s="1"/>
      <c r="B50" s="18"/>
      <c r="C50" s="54">
        <v>2046</v>
      </c>
      <c r="D50" s="22"/>
      <c r="E50" s="1"/>
      <c r="F50" s="13"/>
      <c r="G50" s="61">
        <v>0</v>
      </c>
      <c r="H50" s="62">
        <v>0</v>
      </c>
      <c r="I50" s="62">
        <v>0</v>
      </c>
      <c r="J50" s="62">
        <v>13465.34</v>
      </c>
      <c r="K50" s="60">
        <f t="shared" si="2"/>
        <v>13465.34</v>
      </c>
      <c r="L50" s="49">
        <v>0</v>
      </c>
      <c r="M50" s="39"/>
      <c r="N50" s="50"/>
      <c r="O50" s="61">
        <v>0</v>
      </c>
      <c r="P50" s="62">
        <v>0</v>
      </c>
      <c r="Q50" s="62">
        <v>0</v>
      </c>
      <c r="R50" s="60">
        <v>0</v>
      </c>
      <c r="S50" s="38">
        <v>0</v>
      </c>
      <c r="T50" s="39"/>
      <c r="U50" s="40"/>
      <c r="V50" s="59">
        <v>0</v>
      </c>
      <c r="W50" s="59">
        <v>0</v>
      </c>
      <c r="X50" s="60">
        <v>13465.34</v>
      </c>
      <c r="Y50" s="59">
        <f t="shared" si="4"/>
        <v>13465.34</v>
      </c>
      <c r="Z50" s="59">
        <f>Y50/(1+0.0406)^30</f>
        <v>4080.3994187323524</v>
      </c>
      <c r="AA50" s="99">
        <f>Y50/(1+0.0334)^30</f>
        <v>5025.318678122883</v>
      </c>
      <c r="AB50" s="22"/>
    </row>
    <row r="51" spans="1:28" ht="12.75">
      <c r="A51" s="1"/>
      <c r="B51" s="18"/>
      <c r="C51" s="54">
        <v>2047</v>
      </c>
      <c r="D51" s="22"/>
      <c r="E51" s="1"/>
      <c r="F51" s="13"/>
      <c r="G51" s="61">
        <v>0</v>
      </c>
      <c r="H51" s="62">
        <v>0</v>
      </c>
      <c r="I51" s="62">
        <v>0</v>
      </c>
      <c r="J51" s="62">
        <v>12894.66</v>
      </c>
      <c r="K51" s="60">
        <f t="shared" si="2"/>
        <v>12894.66</v>
      </c>
      <c r="L51" s="49">
        <v>0</v>
      </c>
      <c r="M51" s="39"/>
      <c r="N51" s="50"/>
      <c r="O51" s="61">
        <v>0</v>
      </c>
      <c r="P51" s="62">
        <v>0</v>
      </c>
      <c r="Q51" s="62">
        <v>0</v>
      </c>
      <c r="R51" s="60">
        <v>0</v>
      </c>
      <c r="S51" s="38">
        <v>0</v>
      </c>
      <c r="T51" s="39"/>
      <c r="U51" s="40"/>
      <c r="V51" s="59">
        <v>0</v>
      </c>
      <c r="W51" s="59">
        <v>0</v>
      </c>
      <c r="X51" s="60">
        <v>12894.66</v>
      </c>
      <c r="Y51" s="59">
        <f t="shared" si="4"/>
        <v>12894.66</v>
      </c>
      <c r="Z51" s="59">
        <f>Y51/(1+0.0406)^31</f>
        <v>3755.012845368965</v>
      </c>
      <c r="AA51" s="99">
        <f>Y51/(1+0.0334)^31</f>
        <v>4656.801453862988</v>
      </c>
      <c r="AB51" s="22"/>
    </row>
    <row r="52" spans="1:28" ht="12.75">
      <c r="A52" s="1"/>
      <c r="B52" s="18"/>
      <c r="C52" s="54">
        <v>2048</v>
      </c>
      <c r="D52" s="22"/>
      <c r="E52" s="1"/>
      <c r="F52" s="13"/>
      <c r="G52" s="61">
        <v>0</v>
      </c>
      <c r="H52" s="62">
        <v>0</v>
      </c>
      <c r="I52" s="62">
        <v>0</v>
      </c>
      <c r="J52" s="62">
        <v>12296.83</v>
      </c>
      <c r="K52" s="60">
        <f t="shared" si="2"/>
        <v>12296.83</v>
      </c>
      <c r="L52" s="49">
        <v>0</v>
      </c>
      <c r="M52" s="39"/>
      <c r="N52" s="50"/>
      <c r="O52" s="61">
        <v>0</v>
      </c>
      <c r="P52" s="62">
        <v>0</v>
      </c>
      <c r="Q52" s="62">
        <v>0</v>
      </c>
      <c r="R52" s="60">
        <v>0</v>
      </c>
      <c r="S52" s="38">
        <v>0</v>
      </c>
      <c r="T52" s="39"/>
      <c r="U52" s="40"/>
      <c r="V52" s="59">
        <v>0</v>
      </c>
      <c r="W52" s="59">
        <v>0</v>
      </c>
      <c r="X52" s="60">
        <v>12296.83</v>
      </c>
      <c r="Y52" s="59">
        <f t="shared" si="4"/>
        <v>12296.83</v>
      </c>
      <c r="Z52" s="59">
        <f>Y52/(1+0.0406)^32</f>
        <v>3441.2076458371266</v>
      </c>
      <c r="AA52" s="99">
        <f>Y52/(1+0.0334)^32</f>
        <v>4297.36792885083</v>
      </c>
      <c r="AB52" s="22"/>
    </row>
    <row r="53" spans="1:28" ht="12.75">
      <c r="A53" s="1"/>
      <c r="B53" s="18"/>
      <c r="C53" s="54">
        <v>2049</v>
      </c>
      <c r="D53" s="22"/>
      <c r="E53" s="1"/>
      <c r="F53" s="13"/>
      <c r="G53" s="61">
        <v>0</v>
      </c>
      <c r="H53" s="62">
        <v>0</v>
      </c>
      <c r="I53" s="62">
        <v>0</v>
      </c>
      <c r="J53" s="62">
        <v>11670.86</v>
      </c>
      <c r="K53" s="60">
        <f t="shared" si="2"/>
        <v>11670.86</v>
      </c>
      <c r="L53" s="49">
        <v>0</v>
      </c>
      <c r="M53" s="39"/>
      <c r="N53" s="50"/>
      <c r="O53" s="61">
        <v>0</v>
      </c>
      <c r="P53" s="62">
        <v>0</v>
      </c>
      <c r="Q53" s="62">
        <v>0</v>
      </c>
      <c r="R53" s="60">
        <v>0</v>
      </c>
      <c r="S53" s="38">
        <v>0</v>
      </c>
      <c r="T53" s="39"/>
      <c r="U53" s="40"/>
      <c r="V53" s="59">
        <v>0</v>
      </c>
      <c r="W53" s="59">
        <v>0</v>
      </c>
      <c r="X53" s="60">
        <v>11670.86</v>
      </c>
      <c r="Y53" s="59">
        <f t="shared" si="4"/>
        <v>11670.86</v>
      </c>
      <c r="Z53" s="59">
        <f>Y53/(1+0.0406)^33</f>
        <v>3138.6056191884227</v>
      </c>
      <c r="AA53" s="99">
        <f>Y53/(1+0.0334)^33</f>
        <v>3946.7877494345003</v>
      </c>
      <c r="AB53" s="22"/>
    </row>
    <row r="54" spans="1:28" ht="12.75">
      <c r="A54" s="1"/>
      <c r="B54" s="18"/>
      <c r="C54" s="54">
        <v>2050</v>
      </c>
      <c r="D54" s="22"/>
      <c r="E54" s="1"/>
      <c r="F54" s="13"/>
      <c r="G54" s="61">
        <v>0</v>
      </c>
      <c r="H54" s="62">
        <v>0</v>
      </c>
      <c r="I54" s="62">
        <v>0</v>
      </c>
      <c r="J54" s="62">
        <v>11014.86</v>
      </c>
      <c r="K54" s="60">
        <f t="shared" si="2"/>
        <v>11014.86</v>
      </c>
      <c r="L54" s="49">
        <v>0</v>
      </c>
      <c r="M54" s="39"/>
      <c r="N54" s="50"/>
      <c r="O54" s="61">
        <v>0</v>
      </c>
      <c r="P54" s="62">
        <v>0</v>
      </c>
      <c r="Q54" s="62">
        <v>0</v>
      </c>
      <c r="R54" s="60">
        <v>0</v>
      </c>
      <c r="S54" s="38">
        <v>0</v>
      </c>
      <c r="T54" s="39"/>
      <c r="U54" s="40"/>
      <c r="V54" s="59">
        <v>0</v>
      </c>
      <c r="W54" s="59">
        <v>0</v>
      </c>
      <c r="X54" s="60">
        <v>11014.86</v>
      </c>
      <c r="Y54" s="59">
        <f t="shared" si="4"/>
        <v>11014.86</v>
      </c>
      <c r="Z54" s="59">
        <f>Y54/(1+0.0406)^34</f>
        <v>2846.6170650193767</v>
      </c>
      <c r="AA54" s="99">
        <f>Y54/(1+0.0334)^34</f>
        <v>3604.553173103343</v>
      </c>
      <c r="AB54" s="22"/>
    </row>
    <row r="55" spans="1:28" ht="12.75">
      <c r="A55" s="1"/>
      <c r="B55" s="18"/>
      <c r="C55" s="54">
        <v>2051</v>
      </c>
      <c r="D55" s="22"/>
      <c r="E55" s="1"/>
      <c r="F55" s="13"/>
      <c r="G55" s="61">
        <v>0</v>
      </c>
      <c r="H55" s="62">
        <v>0</v>
      </c>
      <c r="I55" s="62">
        <v>0</v>
      </c>
      <c r="J55" s="62">
        <v>10331.16</v>
      </c>
      <c r="K55" s="60">
        <f t="shared" si="2"/>
        <v>10331.16</v>
      </c>
      <c r="L55" s="49">
        <v>0</v>
      </c>
      <c r="M55" s="39"/>
      <c r="N55" s="50"/>
      <c r="O55" s="61">
        <v>0</v>
      </c>
      <c r="P55" s="62">
        <v>0</v>
      </c>
      <c r="Q55" s="62">
        <v>0</v>
      </c>
      <c r="R55" s="60">
        <v>0</v>
      </c>
      <c r="S55" s="38">
        <v>0</v>
      </c>
      <c r="T55" s="39"/>
      <c r="U55" s="40"/>
      <c r="V55" s="59">
        <v>0</v>
      </c>
      <c r="W55" s="59">
        <v>0</v>
      </c>
      <c r="X55" s="60">
        <v>10331.16</v>
      </c>
      <c r="Y55" s="59">
        <f t="shared" si="4"/>
        <v>10331.16</v>
      </c>
      <c r="Z55" s="59">
        <f>Y55/(1+0.0406)^35</f>
        <v>2565.755880653136</v>
      </c>
      <c r="AA55" s="99">
        <f>Y55/(1+0.0334)^35</f>
        <v>3271.546407553434</v>
      </c>
      <c r="AB55" s="22"/>
    </row>
    <row r="56" spans="1:28" ht="12.75">
      <c r="A56" s="1"/>
      <c r="B56" s="18"/>
      <c r="C56" s="54">
        <v>2052</v>
      </c>
      <c r="D56" s="22"/>
      <c r="E56" s="1"/>
      <c r="F56" s="13"/>
      <c r="G56" s="61">
        <v>0</v>
      </c>
      <c r="H56" s="62">
        <v>0</v>
      </c>
      <c r="I56" s="62">
        <v>0</v>
      </c>
      <c r="J56" s="62">
        <v>9619.88</v>
      </c>
      <c r="K56" s="60">
        <f t="shared" si="2"/>
        <v>9619.88</v>
      </c>
      <c r="L56" s="49">
        <v>0</v>
      </c>
      <c r="M56" s="39"/>
      <c r="N56" s="50"/>
      <c r="O56" s="61">
        <v>0</v>
      </c>
      <c r="P56" s="62">
        <v>0</v>
      </c>
      <c r="Q56" s="62">
        <v>0</v>
      </c>
      <c r="R56" s="60">
        <v>0</v>
      </c>
      <c r="S56" s="38">
        <v>0</v>
      </c>
      <c r="T56" s="39"/>
      <c r="U56" s="40"/>
      <c r="V56" s="59">
        <v>0</v>
      </c>
      <c r="W56" s="59">
        <v>0</v>
      </c>
      <c r="X56" s="60">
        <v>9619.88</v>
      </c>
      <c r="Y56" s="59">
        <f t="shared" si="4"/>
        <v>9619.88</v>
      </c>
      <c r="Z56" s="59">
        <f>Y56/(1+0.0406)^36</f>
        <v>2295.8952971271424</v>
      </c>
      <c r="AA56" s="99">
        <f>Y56/(1+0.0334)^36</f>
        <v>2947.848738776052</v>
      </c>
      <c r="AB56" s="22"/>
    </row>
    <row r="57" spans="1:28" ht="12.75">
      <c r="A57" s="1"/>
      <c r="B57" s="18"/>
      <c r="C57" s="54">
        <v>2053</v>
      </c>
      <c r="D57" s="22"/>
      <c r="E57" s="1"/>
      <c r="F57" s="13"/>
      <c r="G57" s="61">
        <v>0</v>
      </c>
      <c r="H57" s="62">
        <v>0</v>
      </c>
      <c r="I57" s="62">
        <v>0</v>
      </c>
      <c r="J57" s="62">
        <v>8879.31</v>
      </c>
      <c r="K57" s="60">
        <f t="shared" si="2"/>
        <v>8879.31</v>
      </c>
      <c r="L57" s="49">
        <v>0</v>
      </c>
      <c r="M57" s="39"/>
      <c r="N57" s="50"/>
      <c r="O57" s="61">
        <v>0</v>
      </c>
      <c r="P57" s="62">
        <v>0</v>
      </c>
      <c r="Q57" s="62">
        <v>0</v>
      </c>
      <c r="R57" s="60">
        <v>0</v>
      </c>
      <c r="S57" s="38">
        <v>0</v>
      </c>
      <c r="T57" s="39"/>
      <c r="U57" s="40"/>
      <c r="V57" s="59">
        <v>0</v>
      </c>
      <c r="W57" s="59">
        <v>0</v>
      </c>
      <c r="X57" s="60">
        <v>8879.31</v>
      </c>
      <c r="Y57" s="59">
        <f t="shared" si="4"/>
        <v>8879.31</v>
      </c>
      <c r="Z57" s="59">
        <f>Y57/(1+0.0406)^37</f>
        <v>2036.4690817568849</v>
      </c>
      <c r="AA57" s="99">
        <f>Y57/(1+0.0334)^37</f>
        <v>2632.9723708730635</v>
      </c>
      <c r="AB57" s="22"/>
    </row>
    <row r="58" spans="1:28" ht="12.75">
      <c r="A58" s="1"/>
      <c r="B58" s="18"/>
      <c r="C58" s="54">
        <v>2054</v>
      </c>
      <c r="D58" s="22"/>
      <c r="E58" s="1"/>
      <c r="F58" s="13"/>
      <c r="G58" s="61">
        <v>0</v>
      </c>
      <c r="H58" s="62">
        <v>0</v>
      </c>
      <c r="I58" s="62">
        <v>0</v>
      </c>
      <c r="J58" s="62">
        <v>8108.66</v>
      </c>
      <c r="K58" s="60">
        <f t="shared" si="2"/>
        <v>8108.66</v>
      </c>
      <c r="L58" s="49">
        <v>0</v>
      </c>
      <c r="M58" s="39"/>
      <c r="N58" s="50"/>
      <c r="O58" s="61">
        <v>0</v>
      </c>
      <c r="P58" s="62">
        <v>0</v>
      </c>
      <c r="Q58" s="62">
        <v>0</v>
      </c>
      <c r="R58" s="60">
        <v>0</v>
      </c>
      <c r="S58" s="38">
        <v>0</v>
      </c>
      <c r="T58" s="39"/>
      <c r="U58" s="40"/>
      <c r="V58" s="59">
        <v>0</v>
      </c>
      <c r="W58" s="59">
        <v>0</v>
      </c>
      <c r="X58" s="60">
        <v>8108.66</v>
      </c>
      <c r="Y58" s="59">
        <f t="shared" si="4"/>
        <v>8108.66</v>
      </c>
      <c r="Z58" s="59">
        <f>Y58/(1+0.0406)^38</f>
        <v>1787.1617933159932</v>
      </c>
      <c r="AA58" s="99">
        <f>Y58/(1+0.0334)^38</f>
        <v>2326.7392531912838</v>
      </c>
      <c r="AB58" s="22"/>
    </row>
    <row r="59" spans="1:28" ht="12.75">
      <c r="A59" s="1"/>
      <c r="B59" s="18"/>
      <c r="C59" s="54">
        <v>2055</v>
      </c>
      <c r="D59" s="22"/>
      <c r="E59" s="1"/>
      <c r="F59" s="13"/>
      <c r="G59" s="61">
        <v>0</v>
      </c>
      <c r="H59" s="62">
        <v>0</v>
      </c>
      <c r="I59" s="62">
        <v>0</v>
      </c>
      <c r="J59" s="62">
        <v>7305.15</v>
      </c>
      <c r="K59" s="60">
        <f t="shared" si="2"/>
        <v>7305.15</v>
      </c>
      <c r="L59" s="49">
        <v>0</v>
      </c>
      <c r="M59" s="39"/>
      <c r="N59" s="50"/>
      <c r="O59" s="61">
        <v>0</v>
      </c>
      <c r="P59" s="62">
        <v>0</v>
      </c>
      <c r="Q59" s="62">
        <v>0</v>
      </c>
      <c r="R59" s="60">
        <v>0</v>
      </c>
      <c r="S59" s="38">
        <v>0</v>
      </c>
      <c r="T59" s="39"/>
      <c r="U59" s="40"/>
      <c r="V59" s="59">
        <v>0</v>
      </c>
      <c r="W59" s="59">
        <v>0</v>
      </c>
      <c r="X59" s="60">
        <v>7305.15</v>
      </c>
      <c r="Y59" s="59">
        <f t="shared" si="4"/>
        <v>7305.15</v>
      </c>
      <c r="Z59" s="59">
        <f>Y59/(1+0.0406)^39</f>
        <v>1547.2485953248358</v>
      </c>
      <c r="AA59" s="99">
        <f>Y59/(1+0.0334)^39</f>
        <v>2028.426645170631</v>
      </c>
      <c r="AB59" s="22"/>
    </row>
    <row r="60" spans="1:28" ht="12.75">
      <c r="A60" s="1"/>
      <c r="B60" s="18"/>
      <c r="C60" s="54">
        <v>2056</v>
      </c>
      <c r="D60" s="22"/>
      <c r="E60" s="1"/>
      <c r="F60" s="13"/>
      <c r="G60" s="61">
        <v>0</v>
      </c>
      <c r="H60" s="62">
        <v>0</v>
      </c>
      <c r="I60" s="62">
        <v>0</v>
      </c>
      <c r="J60" s="62">
        <v>6468.63</v>
      </c>
      <c r="K60" s="60">
        <f t="shared" si="2"/>
        <v>6468.63</v>
      </c>
      <c r="L60" s="49">
        <v>0</v>
      </c>
      <c r="M60" s="39"/>
      <c r="N60" s="50"/>
      <c r="O60" s="61">
        <v>0</v>
      </c>
      <c r="P60" s="62">
        <v>0</v>
      </c>
      <c r="Q60" s="62">
        <v>0</v>
      </c>
      <c r="R60" s="60">
        <v>0</v>
      </c>
      <c r="S60" s="38">
        <v>0</v>
      </c>
      <c r="T60" s="39"/>
      <c r="U60" s="40"/>
      <c r="V60" s="59">
        <v>0</v>
      </c>
      <c r="W60" s="59">
        <v>0</v>
      </c>
      <c r="X60" s="60">
        <v>6468.63</v>
      </c>
      <c r="Y60" s="59">
        <f t="shared" si="4"/>
        <v>6468.63</v>
      </c>
      <c r="Z60" s="59">
        <f>Y60/(1+0.0406)^40</f>
        <v>1316.616969180416</v>
      </c>
      <c r="AA60" s="99">
        <f>Y60/(1+0.0334)^40</f>
        <v>1738.0970489585607</v>
      </c>
      <c r="AB60" s="22"/>
    </row>
    <row r="61" spans="1:28" ht="12.75">
      <c r="A61" s="1"/>
      <c r="B61" s="18"/>
      <c r="C61" s="54">
        <v>2057</v>
      </c>
      <c r="D61" s="22"/>
      <c r="E61" s="1"/>
      <c r="F61" s="13"/>
      <c r="G61" s="61">
        <v>0</v>
      </c>
      <c r="H61" s="62">
        <v>0</v>
      </c>
      <c r="I61" s="62">
        <v>0</v>
      </c>
      <c r="J61" s="62">
        <v>5596.87</v>
      </c>
      <c r="K61" s="60">
        <f t="shared" si="2"/>
        <v>5596.87</v>
      </c>
      <c r="L61" s="49">
        <v>0</v>
      </c>
      <c r="M61" s="39"/>
      <c r="N61" s="50"/>
      <c r="O61" s="61">
        <v>0</v>
      </c>
      <c r="P61" s="62">
        <v>0</v>
      </c>
      <c r="Q61" s="62">
        <v>0</v>
      </c>
      <c r="R61" s="60">
        <v>0</v>
      </c>
      <c r="S61" s="38">
        <v>0</v>
      </c>
      <c r="T61" s="39"/>
      <c r="U61" s="40"/>
      <c r="V61" s="59">
        <v>0</v>
      </c>
      <c r="W61" s="59">
        <v>0</v>
      </c>
      <c r="X61" s="60">
        <v>5596.87</v>
      </c>
      <c r="Y61" s="59">
        <f t="shared" si="4"/>
        <v>5596.87</v>
      </c>
      <c r="Z61" s="59">
        <f>Y61/(1+0.0406)^41</f>
        <v>1094.7338212196075</v>
      </c>
      <c r="AA61" s="99">
        <f>Y61/(1+0.0334)^41</f>
        <v>1455.2529018184405</v>
      </c>
      <c r="AB61" s="22"/>
    </row>
    <row r="62" spans="1:28" ht="12.75">
      <c r="A62" s="1"/>
      <c r="B62" s="18"/>
      <c r="C62" s="54">
        <v>2058</v>
      </c>
      <c r="D62" s="22"/>
      <c r="E62" s="1"/>
      <c r="F62" s="13"/>
      <c r="G62" s="61">
        <v>0</v>
      </c>
      <c r="H62" s="62">
        <v>0</v>
      </c>
      <c r="I62" s="62">
        <v>0</v>
      </c>
      <c r="J62" s="62">
        <v>4689</v>
      </c>
      <c r="K62" s="60">
        <f t="shared" si="2"/>
        <v>4689</v>
      </c>
      <c r="L62" s="49">
        <v>0</v>
      </c>
      <c r="M62" s="39"/>
      <c r="N62" s="50"/>
      <c r="O62" s="61">
        <v>0</v>
      </c>
      <c r="P62" s="62">
        <v>0</v>
      </c>
      <c r="Q62" s="62">
        <v>0</v>
      </c>
      <c r="R62" s="60">
        <v>0</v>
      </c>
      <c r="S62" s="38">
        <v>0</v>
      </c>
      <c r="T62" s="39"/>
      <c r="U62" s="40"/>
      <c r="V62" s="59">
        <v>0</v>
      </c>
      <c r="W62" s="59">
        <v>0</v>
      </c>
      <c r="X62" s="60">
        <v>4689</v>
      </c>
      <c r="Y62" s="59">
        <f t="shared" si="4"/>
        <v>4689</v>
      </c>
      <c r="Z62" s="59">
        <f>Y62/(1+0.0406)^42</f>
        <v>881.372969613661</v>
      </c>
      <c r="AA62" s="99">
        <f>Y62/(1+0.0334)^42</f>
        <v>1179.790867133738</v>
      </c>
      <c r="AB62" s="22"/>
    </row>
    <row r="63" spans="1:28" ht="12.75">
      <c r="A63" s="1"/>
      <c r="B63" s="18"/>
      <c r="C63" s="54">
        <v>2059</v>
      </c>
      <c r="D63" s="22"/>
      <c r="E63" s="1"/>
      <c r="F63" s="13"/>
      <c r="G63" s="61">
        <v>0</v>
      </c>
      <c r="H63" s="62">
        <v>0</v>
      </c>
      <c r="I63" s="62">
        <v>0</v>
      </c>
      <c r="J63" s="62">
        <v>3742.01</v>
      </c>
      <c r="K63" s="60">
        <f t="shared" si="2"/>
        <v>3742.01</v>
      </c>
      <c r="L63" s="49">
        <v>0</v>
      </c>
      <c r="M63" s="39"/>
      <c r="N63" s="50"/>
      <c r="O63" s="61">
        <v>0</v>
      </c>
      <c r="P63" s="62">
        <v>0</v>
      </c>
      <c r="Q63" s="62">
        <v>0</v>
      </c>
      <c r="R63" s="60">
        <v>0</v>
      </c>
      <c r="S63" s="38">
        <v>0</v>
      </c>
      <c r="T63" s="39"/>
      <c r="U63" s="40"/>
      <c r="V63" s="59">
        <v>0</v>
      </c>
      <c r="W63" s="59">
        <v>0</v>
      </c>
      <c r="X63" s="60">
        <v>3742.01</v>
      </c>
      <c r="Y63" s="59">
        <f t="shared" si="4"/>
        <v>3742.01</v>
      </c>
      <c r="Z63" s="59">
        <f>Y63/(1+0.0406)^43</f>
        <v>675.9282792384809</v>
      </c>
      <c r="AA63" s="99">
        <f>Y63/(1+0.0334)^43</f>
        <v>911.0900080462726</v>
      </c>
      <c r="AB63" s="22"/>
    </row>
    <row r="64" spans="1:28" ht="12.75">
      <c r="A64" s="1"/>
      <c r="B64" s="18"/>
      <c r="C64" s="54">
        <v>2060</v>
      </c>
      <c r="D64" s="22"/>
      <c r="E64" s="1"/>
      <c r="F64" s="13"/>
      <c r="G64" s="61">
        <v>0</v>
      </c>
      <c r="H64" s="62">
        <v>0</v>
      </c>
      <c r="I64" s="62">
        <v>0</v>
      </c>
      <c r="J64" s="62">
        <v>2761.69</v>
      </c>
      <c r="K64" s="60">
        <f t="shared" si="2"/>
        <v>2761.69</v>
      </c>
      <c r="L64" s="49">
        <v>0</v>
      </c>
      <c r="M64" s="39"/>
      <c r="N64" s="50"/>
      <c r="O64" s="61">
        <v>0</v>
      </c>
      <c r="P64" s="62">
        <v>0</v>
      </c>
      <c r="Q64" s="62">
        <v>0</v>
      </c>
      <c r="R64" s="60">
        <v>0</v>
      </c>
      <c r="S64" s="38">
        <v>0</v>
      </c>
      <c r="T64" s="39"/>
      <c r="U64" s="40"/>
      <c r="V64" s="59">
        <v>0</v>
      </c>
      <c r="W64" s="59">
        <v>0</v>
      </c>
      <c r="X64" s="60">
        <v>2761.69</v>
      </c>
      <c r="Y64" s="59">
        <f t="shared" si="4"/>
        <v>2761.69</v>
      </c>
      <c r="Z64" s="59">
        <f>Y64/(1+0.0406)^44</f>
        <v>479.3875806815589</v>
      </c>
      <c r="AA64" s="99">
        <f>Y64/(1+0.0334)^44</f>
        <v>650.6730364216132</v>
      </c>
      <c r="AB64" s="22"/>
    </row>
    <row r="65" spans="1:28" ht="12.75">
      <c r="A65" s="1"/>
      <c r="B65" s="18"/>
      <c r="C65" s="54">
        <v>2061</v>
      </c>
      <c r="D65" s="22"/>
      <c r="E65" s="1"/>
      <c r="F65" s="13"/>
      <c r="G65" s="61">
        <v>0</v>
      </c>
      <c r="H65" s="62">
        <v>0</v>
      </c>
      <c r="I65" s="62">
        <v>0</v>
      </c>
      <c r="J65" s="62">
        <v>1746.95</v>
      </c>
      <c r="K65" s="60">
        <f t="shared" si="2"/>
        <v>1746.95</v>
      </c>
      <c r="L65" s="49">
        <v>0</v>
      </c>
      <c r="M65" s="39"/>
      <c r="N65" s="50"/>
      <c r="O65" s="61">
        <v>0</v>
      </c>
      <c r="P65" s="62">
        <v>0</v>
      </c>
      <c r="Q65" s="62">
        <v>0</v>
      </c>
      <c r="R65" s="60">
        <v>0</v>
      </c>
      <c r="S65" s="38">
        <v>0</v>
      </c>
      <c r="T65" s="39"/>
      <c r="U65" s="40"/>
      <c r="V65" s="59">
        <v>0</v>
      </c>
      <c r="W65" s="59">
        <v>0</v>
      </c>
      <c r="X65" s="60">
        <v>1746.95</v>
      </c>
      <c r="Y65" s="59">
        <f t="shared" si="4"/>
        <v>1746.95</v>
      </c>
      <c r="Z65" s="59">
        <f>Y65/(1+0.0406)^45</f>
        <v>291.4127202192763</v>
      </c>
      <c r="AA65" s="99">
        <f>Y65/(1+0.0334)^45</f>
        <v>398.2904567873751</v>
      </c>
      <c r="AB65" s="22"/>
    </row>
    <row r="66" spans="1:28" ht="12.75">
      <c r="A66" s="1"/>
      <c r="B66" s="18"/>
      <c r="C66" s="54">
        <v>2062</v>
      </c>
      <c r="D66" s="22"/>
      <c r="E66" s="1"/>
      <c r="F66" s="13"/>
      <c r="G66" s="61">
        <v>0</v>
      </c>
      <c r="H66" s="62">
        <v>0</v>
      </c>
      <c r="I66" s="62">
        <v>0</v>
      </c>
      <c r="J66" s="62">
        <v>696.53</v>
      </c>
      <c r="K66" s="60">
        <f t="shared" si="2"/>
        <v>696.53</v>
      </c>
      <c r="L66" s="49">
        <v>0</v>
      </c>
      <c r="M66" s="39"/>
      <c r="N66" s="50"/>
      <c r="O66" s="61">
        <v>0</v>
      </c>
      <c r="P66" s="62">
        <v>0</v>
      </c>
      <c r="Q66" s="62">
        <v>0</v>
      </c>
      <c r="R66" s="60">
        <v>0</v>
      </c>
      <c r="S66" s="38">
        <v>0</v>
      </c>
      <c r="T66" s="39"/>
      <c r="U66" s="40"/>
      <c r="V66" s="59">
        <v>0</v>
      </c>
      <c r="W66" s="59">
        <v>0</v>
      </c>
      <c r="X66" s="60">
        <v>696.53</v>
      </c>
      <c r="Y66" s="59">
        <f t="shared" si="4"/>
        <v>696.53</v>
      </c>
      <c r="Z66" s="59">
        <f>Y66/(1+0.0406)^46</f>
        <v>111.65650629235792</v>
      </c>
      <c r="AA66" s="99">
        <f>Y66/(1+0.0334)^46</f>
        <v>153.67060279739522</v>
      </c>
      <c r="AB66" s="22"/>
    </row>
    <row r="67" spans="1:28" ht="12.75">
      <c r="A67" s="1"/>
      <c r="B67" s="18"/>
      <c r="C67" s="54">
        <v>2063</v>
      </c>
      <c r="D67" s="22"/>
      <c r="E67" s="1"/>
      <c r="F67" s="13"/>
      <c r="G67" s="61">
        <v>0</v>
      </c>
      <c r="H67" s="62">
        <v>0</v>
      </c>
      <c r="I67" s="62">
        <v>0</v>
      </c>
      <c r="J67" s="62">
        <v>61.87</v>
      </c>
      <c r="K67" s="60">
        <f t="shared" si="2"/>
        <v>61.87</v>
      </c>
      <c r="L67" s="49">
        <v>0</v>
      </c>
      <c r="M67" s="39"/>
      <c r="N67" s="50"/>
      <c r="O67" s="61">
        <v>0</v>
      </c>
      <c r="P67" s="62">
        <v>0</v>
      </c>
      <c r="Q67" s="62">
        <v>0</v>
      </c>
      <c r="R67" s="60">
        <v>0</v>
      </c>
      <c r="S67" s="38">
        <v>0</v>
      </c>
      <c r="T67" s="39"/>
      <c r="U67" s="40"/>
      <c r="V67" s="59">
        <v>0</v>
      </c>
      <c r="W67" s="59">
        <v>0</v>
      </c>
      <c r="X67" s="60">
        <v>61.87</v>
      </c>
      <c r="Y67" s="59">
        <f t="shared" si="4"/>
        <v>61.87</v>
      </c>
      <c r="Z67" s="59">
        <f>Y67/(1+0.0406)^47</f>
        <v>9.531044619541037</v>
      </c>
      <c r="AA67" s="99">
        <f>Y67/(1+0.0334)^47</f>
        <v>13.208777577722971</v>
      </c>
      <c r="AB67" s="22"/>
    </row>
    <row r="68" spans="1:28" ht="12.75">
      <c r="A68" s="1"/>
      <c r="B68" s="18"/>
      <c r="C68" s="54">
        <v>2064</v>
      </c>
      <c r="D68" s="22"/>
      <c r="E68" s="1"/>
      <c r="F68" s="13"/>
      <c r="G68" s="61">
        <v>0</v>
      </c>
      <c r="H68" s="62">
        <v>0</v>
      </c>
      <c r="I68" s="62">
        <v>0</v>
      </c>
      <c r="J68" s="62">
        <v>0</v>
      </c>
      <c r="K68" s="60">
        <f t="shared" si="2"/>
        <v>0</v>
      </c>
      <c r="L68" s="49">
        <v>0</v>
      </c>
      <c r="M68" s="39"/>
      <c r="N68" s="50"/>
      <c r="O68" s="61">
        <v>0</v>
      </c>
      <c r="P68" s="62">
        <v>0</v>
      </c>
      <c r="Q68" s="62">
        <v>0</v>
      </c>
      <c r="R68" s="60">
        <v>0</v>
      </c>
      <c r="S68" s="38">
        <v>0</v>
      </c>
      <c r="T68" s="39"/>
      <c r="U68" s="40"/>
      <c r="V68" s="59">
        <v>0</v>
      </c>
      <c r="W68" s="59">
        <v>0</v>
      </c>
      <c r="X68" s="60">
        <v>0</v>
      </c>
      <c r="Y68" s="59">
        <f t="shared" si="4"/>
        <v>0</v>
      </c>
      <c r="Z68" s="59">
        <v>0</v>
      </c>
      <c r="AA68" s="59">
        <v>0</v>
      </c>
      <c r="AB68" s="22"/>
    </row>
    <row r="69" spans="1:28" ht="12.75">
      <c r="A69" s="1"/>
      <c r="B69" s="18"/>
      <c r="C69" s="54">
        <v>2065</v>
      </c>
      <c r="D69" s="22"/>
      <c r="E69" s="1"/>
      <c r="F69" s="13"/>
      <c r="G69" s="61">
        <v>0</v>
      </c>
      <c r="H69" s="62">
        <v>0</v>
      </c>
      <c r="I69" s="62">
        <v>0</v>
      </c>
      <c r="J69" s="62">
        <v>0</v>
      </c>
      <c r="K69" s="60">
        <f t="shared" si="2"/>
        <v>0</v>
      </c>
      <c r="L69" s="49">
        <v>0</v>
      </c>
      <c r="M69" s="39"/>
      <c r="N69" s="50"/>
      <c r="O69" s="61">
        <v>0</v>
      </c>
      <c r="P69" s="62">
        <v>0</v>
      </c>
      <c r="Q69" s="62">
        <v>0</v>
      </c>
      <c r="R69" s="60">
        <v>0</v>
      </c>
      <c r="S69" s="38">
        <v>0</v>
      </c>
      <c r="T69" s="39"/>
      <c r="U69" s="40"/>
      <c r="V69" s="59">
        <v>0</v>
      </c>
      <c r="W69" s="59">
        <v>0</v>
      </c>
      <c r="X69" s="60">
        <v>0</v>
      </c>
      <c r="Y69" s="59">
        <f t="shared" si="4"/>
        <v>0</v>
      </c>
      <c r="Z69" s="59">
        <v>0</v>
      </c>
      <c r="AA69" s="59">
        <v>0</v>
      </c>
      <c r="AB69" s="22"/>
    </row>
    <row r="70" spans="1:28" ht="12.75">
      <c r="A70" s="1"/>
      <c r="B70" s="18"/>
      <c r="C70" s="54">
        <v>2066</v>
      </c>
      <c r="D70" s="22"/>
      <c r="E70" s="1"/>
      <c r="F70" s="13"/>
      <c r="G70" s="61">
        <v>0</v>
      </c>
      <c r="H70" s="62">
        <v>0</v>
      </c>
      <c r="I70" s="62">
        <v>0</v>
      </c>
      <c r="J70" s="62">
        <v>0</v>
      </c>
      <c r="K70" s="60">
        <f t="shared" si="2"/>
        <v>0</v>
      </c>
      <c r="L70" s="49">
        <v>0</v>
      </c>
      <c r="M70" s="39"/>
      <c r="N70" s="50"/>
      <c r="O70" s="61">
        <v>0</v>
      </c>
      <c r="P70" s="62">
        <v>0</v>
      </c>
      <c r="Q70" s="62">
        <v>0</v>
      </c>
      <c r="R70" s="60">
        <v>0</v>
      </c>
      <c r="S70" s="38">
        <v>0</v>
      </c>
      <c r="T70" s="39"/>
      <c r="U70" s="40"/>
      <c r="V70" s="59">
        <v>0</v>
      </c>
      <c r="W70" s="59">
        <v>0</v>
      </c>
      <c r="X70" s="60">
        <v>0</v>
      </c>
      <c r="Y70" s="59">
        <f t="shared" si="4"/>
        <v>0</v>
      </c>
      <c r="Z70" s="59">
        <v>0</v>
      </c>
      <c r="AA70" s="59">
        <v>0</v>
      </c>
      <c r="AB70" s="22"/>
    </row>
    <row r="71" spans="1:28" ht="12.75">
      <c r="A71" s="1"/>
      <c r="B71" s="18"/>
      <c r="C71" s="54">
        <v>2067</v>
      </c>
      <c r="D71" s="22"/>
      <c r="E71" s="1"/>
      <c r="F71" s="13"/>
      <c r="G71" s="61">
        <v>0</v>
      </c>
      <c r="H71" s="62">
        <v>0</v>
      </c>
      <c r="I71" s="62">
        <v>0</v>
      </c>
      <c r="J71" s="62">
        <v>0</v>
      </c>
      <c r="K71" s="60">
        <f t="shared" si="2"/>
        <v>0</v>
      </c>
      <c r="L71" s="49">
        <v>0</v>
      </c>
      <c r="M71" s="39"/>
      <c r="N71" s="50"/>
      <c r="O71" s="61">
        <v>0</v>
      </c>
      <c r="P71" s="62">
        <v>0</v>
      </c>
      <c r="Q71" s="62">
        <v>0</v>
      </c>
      <c r="R71" s="60">
        <v>0</v>
      </c>
      <c r="S71" s="38">
        <v>0</v>
      </c>
      <c r="T71" s="39"/>
      <c r="U71" s="40"/>
      <c r="V71" s="59">
        <v>0</v>
      </c>
      <c r="W71" s="59">
        <v>0</v>
      </c>
      <c r="X71" s="60">
        <v>0</v>
      </c>
      <c r="Y71" s="59">
        <f t="shared" si="4"/>
        <v>0</v>
      </c>
      <c r="Z71" s="59">
        <v>0</v>
      </c>
      <c r="AA71" s="59">
        <v>0</v>
      </c>
      <c r="AB71" s="22"/>
    </row>
    <row r="72" spans="1:28" ht="12.75">
      <c r="A72" s="1"/>
      <c r="B72" s="18"/>
      <c r="C72" s="54">
        <v>2068</v>
      </c>
      <c r="D72" s="22"/>
      <c r="E72" s="1"/>
      <c r="F72" s="13"/>
      <c r="G72" s="61">
        <v>0</v>
      </c>
      <c r="H72" s="62">
        <v>0</v>
      </c>
      <c r="I72" s="62">
        <v>0</v>
      </c>
      <c r="J72" s="62">
        <v>0</v>
      </c>
      <c r="K72" s="60">
        <f t="shared" si="2"/>
        <v>0</v>
      </c>
      <c r="L72" s="49">
        <v>0</v>
      </c>
      <c r="M72" s="39"/>
      <c r="N72" s="50"/>
      <c r="O72" s="61">
        <v>0</v>
      </c>
      <c r="P72" s="62">
        <v>0</v>
      </c>
      <c r="Q72" s="62">
        <v>0</v>
      </c>
      <c r="R72" s="60">
        <v>0</v>
      </c>
      <c r="S72" s="38">
        <v>0</v>
      </c>
      <c r="T72" s="39"/>
      <c r="U72" s="40"/>
      <c r="V72" s="59">
        <v>0</v>
      </c>
      <c r="W72" s="59">
        <v>0</v>
      </c>
      <c r="X72" s="60">
        <v>0</v>
      </c>
      <c r="Y72" s="59">
        <f t="shared" si="4"/>
        <v>0</v>
      </c>
      <c r="Z72" s="59">
        <v>0</v>
      </c>
      <c r="AA72" s="59">
        <v>0</v>
      </c>
      <c r="AB72" s="22"/>
    </row>
    <row r="73" spans="1:28" ht="12.75">
      <c r="A73" s="1"/>
      <c r="B73" s="18"/>
      <c r="C73" s="54">
        <v>2069</v>
      </c>
      <c r="D73" s="22"/>
      <c r="E73" s="1"/>
      <c r="F73" s="13"/>
      <c r="G73" s="61">
        <v>0</v>
      </c>
      <c r="H73" s="62">
        <v>0</v>
      </c>
      <c r="I73" s="62">
        <v>0</v>
      </c>
      <c r="J73" s="62">
        <v>0</v>
      </c>
      <c r="K73" s="60">
        <f t="shared" si="2"/>
        <v>0</v>
      </c>
      <c r="L73" s="49">
        <v>0</v>
      </c>
      <c r="M73" s="39"/>
      <c r="N73" s="50"/>
      <c r="O73" s="61">
        <v>0</v>
      </c>
      <c r="P73" s="62">
        <v>0</v>
      </c>
      <c r="Q73" s="62">
        <v>0</v>
      </c>
      <c r="R73" s="60">
        <v>0</v>
      </c>
      <c r="S73" s="38">
        <v>0</v>
      </c>
      <c r="T73" s="39"/>
      <c r="U73" s="40"/>
      <c r="V73" s="59">
        <v>0</v>
      </c>
      <c r="W73" s="59">
        <v>0</v>
      </c>
      <c r="X73" s="60">
        <v>0</v>
      </c>
      <c r="Y73" s="59">
        <f t="shared" si="4"/>
        <v>0</v>
      </c>
      <c r="Z73" s="59">
        <v>0</v>
      </c>
      <c r="AA73" s="59">
        <v>0</v>
      </c>
      <c r="AB73" s="22"/>
    </row>
    <row r="74" spans="1:28" ht="12.75">
      <c r="A74" s="1"/>
      <c r="B74" s="18"/>
      <c r="C74" s="54">
        <v>2070</v>
      </c>
      <c r="D74" s="22"/>
      <c r="E74" s="1"/>
      <c r="F74" s="13"/>
      <c r="G74" s="61">
        <v>0</v>
      </c>
      <c r="H74" s="62">
        <v>0</v>
      </c>
      <c r="I74" s="62">
        <v>0</v>
      </c>
      <c r="J74" s="62">
        <v>0</v>
      </c>
      <c r="K74" s="60">
        <f t="shared" si="2"/>
        <v>0</v>
      </c>
      <c r="L74" s="49">
        <v>0</v>
      </c>
      <c r="M74" s="39"/>
      <c r="N74" s="50"/>
      <c r="O74" s="61">
        <v>0</v>
      </c>
      <c r="P74" s="62">
        <v>0</v>
      </c>
      <c r="Q74" s="62">
        <v>0</v>
      </c>
      <c r="R74" s="60">
        <v>0</v>
      </c>
      <c r="S74" s="38">
        <v>0</v>
      </c>
      <c r="T74" s="39"/>
      <c r="U74" s="40"/>
      <c r="V74" s="59">
        <v>0</v>
      </c>
      <c r="W74" s="59">
        <v>0</v>
      </c>
      <c r="X74" s="60">
        <v>0</v>
      </c>
      <c r="Y74" s="59">
        <f t="shared" si="4"/>
        <v>0</v>
      </c>
      <c r="Z74" s="59">
        <v>0</v>
      </c>
      <c r="AA74" s="59">
        <v>0</v>
      </c>
      <c r="AB74" s="22"/>
    </row>
    <row r="75" spans="1:28" ht="12.75">
      <c r="A75" s="1"/>
      <c r="B75" s="18"/>
      <c r="C75" s="54">
        <v>2071</v>
      </c>
      <c r="D75" s="22"/>
      <c r="E75" s="1"/>
      <c r="F75" s="13"/>
      <c r="G75" s="61">
        <v>0</v>
      </c>
      <c r="H75" s="62">
        <v>0</v>
      </c>
      <c r="I75" s="62">
        <v>0</v>
      </c>
      <c r="J75" s="62">
        <v>0</v>
      </c>
      <c r="K75" s="60">
        <f t="shared" si="2"/>
        <v>0</v>
      </c>
      <c r="L75" s="49">
        <v>0</v>
      </c>
      <c r="M75" s="39"/>
      <c r="N75" s="50"/>
      <c r="O75" s="61">
        <v>0</v>
      </c>
      <c r="P75" s="62">
        <v>0</v>
      </c>
      <c r="Q75" s="62">
        <v>0</v>
      </c>
      <c r="R75" s="60">
        <v>0</v>
      </c>
      <c r="S75" s="38">
        <v>0</v>
      </c>
      <c r="T75" s="39"/>
      <c r="U75" s="40"/>
      <c r="V75" s="59">
        <v>0</v>
      </c>
      <c r="W75" s="59">
        <v>0</v>
      </c>
      <c r="X75" s="60">
        <v>0</v>
      </c>
      <c r="Y75" s="59">
        <f t="shared" si="4"/>
        <v>0</v>
      </c>
      <c r="Z75" s="59">
        <v>0</v>
      </c>
      <c r="AA75" s="59">
        <v>0</v>
      </c>
      <c r="AB75" s="22"/>
    </row>
    <row r="76" spans="1:28" ht="13.5" thickBot="1">
      <c r="A76" s="1"/>
      <c r="B76" s="18"/>
      <c r="C76" s="54">
        <v>2072</v>
      </c>
      <c r="D76" s="22"/>
      <c r="E76" s="1"/>
      <c r="F76" s="13"/>
      <c r="G76" s="64">
        <v>0</v>
      </c>
      <c r="H76" s="65">
        <v>0</v>
      </c>
      <c r="I76" s="65">
        <v>0</v>
      </c>
      <c r="J76" s="65">
        <v>0</v>
      </c>
      <c r="K76" s="60">
        <f t="shared" si="2"/>
        <v>0</v>
      </c>
      <c r="L76" s="49">
        <v>0</v>
      </c>
      <c r="M76" s="39"/>
      <c r="N76" s="50"/>
      <c r="O76" s="64">
        <v>0</v>
      </c>
      <c r="P76" s="62">
        <v>0</v>
      </c>
      <c r="Q76" s="62">
        <v>0</v>
      </c>
      <c r="R76" s="60">
        <v>0</v>
      </c>
      <c r="S76" s="38">
        <v>0</v>
      </c>
      <c r="T76" s="39"/>
      <c r="U76" s="40"/>
      <c r="V76" s="66">
        <v>0</v>
      </c>
      <c r="W76" s="59">
        <v>0</v>
      </c>
      <c r="X76" s="60">
        <v>0</v>
      </c>
      <c r="Y76" s="59">
        <f t="shared" si="4"/>
        <v>0</v>
      </c>
      <c r="Z76" s="59">
        <v>0</v>
      </c>
      <c r="AA76" s="59">
        <v>0</v>
      </c>
      <c r="AB76" s="22"/>
    </row>
    <row r="77" spans="1:28" ht="13.5" thickBot="1">
      <c r="A77" s="1"/>
      <c r="B77" s="68"/>
      <c r="C77" s="69"/>
      <c r="D77" s="70"/>
      <c r="E77" s="1"/>
      <c r="F77" s="71"/>
      <c r="G77" s="72"/>
      <c r="H77" s="72"/>
      <c r="I77" s="72"/>
      <c r="J77" s="72"/>
      <c r="K77" s="72"/>
      <c r="L77" s="73"/>
      <c r="M77" s="1"/>
      <c r="N77" s="74"/>
      <c r="O77" s="75"/>
      <c r="P77" s="75"/>
      <c r="Q77" s="75"/>
      <c r="R77" s="75"/>
      <c r="S77" s="76"/>
      <c r="T77" s="1"/>
      <c r="U77" s="68"/>
      <c r="V77" s="69"/>
      <c r="W77" s="77"/>
      <c r="X77" s="69"/>
      <c r="Y77" s="69"/>
      <c r="Z77" s="77"/>
      <c r="AA77" s="77"/>
      <c r="AB77" s="70"/>
    </row>
    <row r="78" spans="1:28" ht="12.75">
      <c r="A78" s="1"/>
      <c r="B78" s="105" t="s">
        <v>29</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row>
    <row r="79" spans="1:28" ht="12.75">
      <c r="A79" s="67"/>
      <c r="B79" s="105" t="s">
        <v>30</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78"/>
      <c r="E81" s="78"/>
      <c r="F81" s="78"/>
      <c r="G81" s="78"/>
      <c r="H81" s="78"/>
      <c r="I81" s="78"/>
      <c r="J81" s="78"/>
      <c r="K81" s="1"/>
      <c r="L81" s="78"/>
      <c r="M81" s="78"/>
      <c r="N81" s="78"/>
      <c r="O81" s="78"/>
      <c r="P81" s="78"/>
      <c r="Q81" s="78"/>
      <c r="R81" s="78"/>
      <c r="S81" s="1"/>
      <c r="T81" s="1"/>
      <c r="U81" s="1"/>
      <c r="V81" s="1"/>
      <c r="W81" s="1"/>
      <c r="X81" s="1"/>
      <c r="Y81" s="1"/>
      <c r="Z81" s="1"/>
      <c r="AA81" s="1"/>
      <c r="AB81" s="1"/>
    </row>
  </sheetData>
  <sheetProtection/>
  <mergeCells count="5">
    <mergeCell ref="B11:AB11"/>
    <mergeCell ref="G14:K14"/>
    <mergeCell ref="O14:R14"/>
    <mergeCell ref="B78:AB78"/>
    <mergeCell ref="B79:AB79"/>
  </mergeCells>
  <printOptions/>
  <pageMargins left="0.7" right="0.7" top="0.75" bottom="0.75" header="0.3" footer="0.3"/>
  <pageSetup fitToHeight="1" fitToWidth="1" horizontalDpi="600" verticalDpi="600" orientation="portrait" scale="45" r:id="rId2"/>
  <ignoredErrors>
    <ignoredError sqref="R21:R44 K20 K21:K56 K57:K69 K70:K75"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F81"/>
  <sheetViews>
    <sheetView tabSelected="1" zoomScale="90" zoomScaleNormal="90" zoomScalePageLayoutView="0" workbookViewId="0" topLeftCell="A40">
      <selection activeCell="Z7" sqref="Z7"/>
    </sheetView>
  </sheetViews>
  <sheetFormatPr defaultColWidth="9.140625" defaultRowHeight="12.75"/>
  <cols>
    <col min="1" max="1" width="2.28125" style="0" customWidth="1"/>
    <col min="2" max="2" width="1.7109375" style="0" customWidth="1"/>
    <col min="3" max="3" width="8.57421875" style="0" customWidth="1"/>
    <col min="4" max="6" width="1.7109375" style="0" customWidth="1"/>
    <col min="7" max="7" width="11.140625" style="0" customWidth="1"/>
    <col min="8" max="8" width="13.140625" style="0" customWidth="1"/>
    <col min="9" max="9" width="11.7109375" style="0" customWidth="1"/>
    <col min="10" max="11" width="11.140625" style="0" customWidth="1"/>
    <col min="12" max="14" width="0.42578125" style="0" customWidth="1"/>
    <col min="15" max="16" width="11.140625" style="0" customWidth="1"/>
    <col min="17" max="17" width="12.8515625" style="0" customWidth="1"/>
    <col min="18" max="18" width="12.57421875" style="0" customWidth="1"/>
    <col min="19" max="21" width="0.42578125" style="0" customWidth="1"/>
    <col min="22" max="23" width="12.421875" style="0" customWidth="1"/>
    <col min="24" max="24" width="10.00390625" style="0" customWidth="1"/>
    <col min="25" max="27" width="12.421875" style="0" customWidth="1"/>
    <col min="28" max="28" width="0.42578125" style="0" customWidth="1"/>
    <col min="29" max="29" width="9.421875" style="0" bestFit="1" customWidth="1"/>
    <col min="32" max="32" width="10.28125" style="0" bestFit="1" customWidth="1"/>
  </cols>
  <sheetData>
    <row r="1" spans="1:28" ht="12.75">
      <c r="A1" s="1"/>
      <c r="B1" s="1"/>
      <c r="C1" s="1"/>
      <c r="D1" s="1"/>
      <c r="E1" s="1"/>
      <c r="F1" s="1"/>
      <c r="G1" s="1"/>
      <c r="H1" s="1"/>
      <c r="I1" s="1"/>
      <c r="J1" s="1"/>
      <c r="K1" s="1"/>
      <c r="L1" s="1"/>
      <c r="M1" s="1"/>
      <c r="N1" s="1"/>
      <c r="O1" s="1"/>
      <c r="P1" s="1"/>
      <c r="Q1" s="1"/>
      <c r="R1" s="1"/>
      <c r="S1" s="1"/>
      <c r="T1" s="1"/>
      <c r="U1" s="1"/>
      <c r="V1" s="1"/>
      <c r="W1" s="1"/>
      <c r="X1" s="1"/>
      <c r="Y1" s="63"/>
      <c r="Z1" s="63"/>
      <c r="AA1" s="63"/>
      <c r="AB1" s="63"/>
    </row>
    <row r="2" spans="1:28" ht="12.75">
      <c r="A2" s="1"/>
      <c r="B2" s="63"/>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28" ht="12.75">
      <c r="A3" s="1"/>
      <c r="B3" s="63"/>
      <c r="C3" s="63"/>
      <c r="D3" s="63"/>
      <c r="E3" s="63"/>
      <c r="F3" s="63"/>
      <c r="G3" s="63"/>
      <c r="H3" s="63"/>
      <c r="I3" s="63"/>
      <c r="J3" s="63"/>
      <c r="K3" s="63"/>
      <c r="L3" s="63"/>
      <c r="M3" s="63"/>
      <c r="N3" s="63"/>
      <c r="O3" s="63"/>
      <c r="P3" s="63"/>
      <c r="Q3" s="81" t="s">
        <v>0</v>
      </c>
      <c r="R3" s="81" t="s">
        <v>1</v>
      </c>
      <c r="S3" s="63"/>
      <c r="T3" s="63"/>
      <c r="U3" s="63"/>
      <c r="V3" s="63"/>
      <c r="W3" s="63"/>
      <c r="X3" s="63"/>
      <c r="Y3" s="63"/>
      <c r="Z3" s="63"/>
      <c r="AA3" s="63"/>
      <c r="AB3" s="63"/>
    </row>
    <row r="4" spans="1:28" ht="12.75">
      <c r="A4" s="1"/>
      <c r="B4" s="63"/>
      <c r="C4" s="63"/>
      <c r="D4" s="80" t="s">
        <v>2</v>
      </c>
      <c r="E4" s="80"/>
      <c r="F4" s="63"/>
      <c r="G4" s="63"/>
      <c r="H4" s="63" t="s">
        <v>32</v>
      </c>
      <c r="I4" s="63"/>
      <c r="J4" s="63"/>
      <c r="K4" s="93"/>
      <c r="L4" s="63"/>
      <c r="M4" s="63"/>
      <c r="N4" s="63"/>
      <c r="O4" s="2" t="s">
        <v>3</v>
      </c>
      <c r="P4" s="82"/>
      <c r="Q4" s="83">
        <f>+Q5-Q6</f>
        <v>0.0334</v>
      </c>
      <c r="R4" s="84">
        <v>0.0406</v>
      </c>
      <c r="S4" s="63"/>
      <c r="T4" s="63"/>
      <c r="U4" s="63"/>
      <c r="V4" s="63"/>
      <c r="W4" s="63"/>
      <c r="X4" s="63"/>
      <c r="Y4" s="63"/>
      <c r="Z4" s="63"/>
      <c r="AA4" s="63"/>
      <c r="AB4" s="63"/>
    </row>
    <row r="5" spans="1:28" ht="12.75">
      <c r="A5" s="1"/>
      <c r="B5" s="63"/>
      <c r="C5" s="63"/>
      <c r="D5" s="80" t="s">
        <v>4</v>
      </c>
      <c r="E5" s="80"/>
      <c r="F5" s="63"/>
      <c r="G5" s="63"/>
      <c r="H5" s="63" t="s">
        <v>33</v>
      </c>
      <c r="I5" s="63"/>
      <c r="J5" s="63"/>
      <c r="K5" s="93"/>
      <c r="L5" s="80"/>
      <c r="M5" s="63"/>
      <c r="N5" s="63"/>
      <c r="O5" s="2" t="s">
        <v>5</v>
      </c>
      <c r="P5" s="82"/>
      <c r="Q5" s="84">
        <v>0.0357</v>
      </c>
      <c r="R5" s="85">
        <v>0.0406</v>
      </c>
      <c r="S5" s="63"/>
      <c r="T5" s="63"/>
      <c r="U5" s="63"/>
      <c r="V5" s="63"/>
      <c r="W5" s="63"/>
      <c r="X5" s="63"/>
      <c r="Y5" s="63"/>
      <c r="Z5" s="63"/>
      <c r="AA5" s="63"/>
      <c r="AB5" s="63"/>
    </row>
    <row r="6" spans="1:28" ht="12.75">
      <c r="A6" s="1"/>
      <c r="B6" s="63"/>
      <c r="C6" s="63"/>
      <c r="D6" s="80" t="s">
        <v>6</v>
      </c>
      <c r="E6" s="80"/>
      <c r="F6" s="63"/>
      <c r="G6" s="63"/>
      <c r="H6" s="86">
        <v>42669</v>
      </c>
      <c r="I6" s="63"/>
      <c r="J6" s="63"/>
      <c r="K6" s="93"/>
      <c r="L6" s="80"/>
      <c r="M6" s="63"/>
      <c r="N6" s="63"/>
      <c r="O6" s="3" t="s">
        <v>7</v>
      </c>
      <c r="P6" s="63"/>
      <c r="Q6" s="87">
        <v>0.0023</v>
      </c>
      <c r="R6" s="88"/>
      <c r="S6" s="63"/>
      <c r="T6" s="63"/>
      <c r="U6" s="63"/>
      <c r="V6" s="63"/>
      <c r="W6" s="63"/>
      <c r="X6" s="63"/>
      <c r="Y6" s="63"/>
      <c r="Z6" s="63"/>
      <c r="AA6" s="63"/>
      <c r="AB6" s="63"/>
    </row>
    <row r="7" spans="1:28" ht="12.75">
      <c r="A7" s="1"/>
      <c r="B7" s="63"/>
      <c r="C7" s="63"/>
      <c r="D7" s="80" t="s">
        <v>8</v>
      </c>
      <c r="E7" s="80"/>
      <c r="F7" s="63"/>
      <c r="G7" s="63"/>
      <c r="H7" s="86">
        <v>42607</v>
      </c>
      <c r="I7" s="63"/>
      <c r="J7" s="63"/>
      <c r="K7" s="93"/>
      <c r="L7" s="80"/>
      <c r="M7" s="63"/>
      <c r="N7" s="63"/>
      <c r="O7" s="3" t="s">
        <v>9</v>
      </c>
      <c r="P7" s="63"/>
      <c r="Q7" s="89">
        <f>+V18</f>
        <v>1192565.750000001</v>
      </c>
      <c r="R7" s="63"/>
      <c r="S7" s="63"/>
      <c r="T7" s="89"/>
      <c r="U7" s="63"/>
      <c r="V7" s="63"/>
      <c r="W7" s="63"/>
      <c r="X7" s="63"/>
      <c r="Y7" s="63"/>
      <c r="Z7" s="63"/>
      <c r="AA7" s="63"/>
      <c r="AB7" s="63"/>
    </row>
    <row r="8" spans="1:28" ht="12.75">
      <c r="A8" s="1"/>
      <c r="B8" s="63"/>
      <c r="C8" s="63"/>
      <c r="D8" s="80" t="s">
        <v>10</v>
      </c>
      <c r="E8" s="80"/>
      <c r="F8" s="63"/>
      <c r="G8" s="63"/>
      <c r="H8" s="97">
        <v>9480648.47</v>
      </c>
      <c r="I8" s="63"/>
      <c r="J8" s="63"/>
      <c r="K8" s="93"/>
      <c r="L8" s="80"/>
      <c r="M8" s="63"/>
      <c r="N8" s="63"/>
      <c r="O8" s="3" t="s">
        <v>12</v>
      </c>
      <c r="P8" s="63"/>
      <c r="Q8" s="89">
        <f>+Y18</f>
        <v>1550820.2899999935</v>
      </c>
      <c r="R8" s="88"/>
      <c r="S8" s="63"/>
      <c r="T8" s="63"/>
      <c r="U8" s="63"/>
      <c r="V8" s="63"/>
      <c r="W8" s="63"/>
      <c r="X8" s="63"/>
      <c r="Y8" s="63"/>
      <c r="Z8" s="63"/>
      <c r="AA8" s="63"/>
      <c r="AB8" s="63"/>
    </row>
    <row r="9" spans="1:28" ht="12.75">
      <c r="A9" s="1"/>
      <c r="B9" s="63"/>
      <c r="C9" s="63"/>
      <c r="D9" s="80" t="s">
        <v>11</v>
      </c>
      <c r="E9" s="80"/>
      <c r="F9" s="63"/>
      <c r="G9" s="63"/>
      <c r="H9" s="90" t="s">
        <v>34</v>
      </c>
      <c r="I9" s="63"/>
      <c r="J9" s="63"/>
      <c r="K9" s="93"/>
      <c r="L9" s="80"/>
      <c r="M9" s="63"/>
      <c r="N9" s="63"/>
      <c r="O9" s="3"/>
      <c r="P9" s="63"/>
      <c r="Q9" s="89"/>
      <c r="R9" s="91"/>
      <c r="S9" s="63"/>
      <c r="T9" s="63"/>
      <c r="U9" s="63"/>
      <c r="V9" s="92"/>
      <c r="W9" s="92"/>
      <c r="X9" s="63"/>
      <c r="Y9" s="63"/>
      <c r="Z9" s="63"/>
      <c r="AA9" s="63"/>
      <c r="AB9" s="63"/>
    </row>
    <row r="10" spans="1:28" ht="12.75">
      <c r="A10" s="1"/>
      <c r="B10" s="63"/>
      <c r="C10" s="63"/>
      <c r="D10" s="63"/>
      <c r="E10" s="63"/>
      <c r="F10" s="63"/>
      <c r="G10" s="63"/>
      <c r="H10" s="98" t="s">
        <v>39</v>
      </c>
      <c r="I10" s="63"/>
      <c r="J10" s="63"/>
      <c r="K10" s="93"/>
      <c r="L10" s="63"/>
      <c r="M10" s="63"/>
      <c r="N10" s="63"/>
      <c r="O10" s="63"/>
      <c r="P10" s="63"/>
      <c r="Q10" s="63"/>
      <c r="R10" s="92"/>
      <c r="S10" s="63"/>
      <c r="T10" s="63"/>
      <c r="U10" s="63"/>
      <c r="V10" s="92"/>
      <c r="W10" s="92"/>
      <c r="X10" s="63"/>
      <c r="Y10" s="63"/>
      <c r="Z10" s="63"/>
      <c r="AA10" s="63"/>
      <c r="AB10" s="63"/>
    </row>
    <row r="11" spans="1:28" ht="18.75">
      <c r="A11" s="1"/>
      <c r="B11" s="100" t="s">
        <v>13</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row>
    <row r="12" spans="1:28" ht="13.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4.5" customHeight="1" thickBot="1">
      <c r="A13" s="1"/>
      <c r="B13" s="1"/>
      <c r="C13" s="1"/>
      <c r="D13" s="1"/>
      <c r="E13" s="1"/>
      <c r="F13" s="4"/>
      <c r="G13" s="5"/>
      <c r="H13" s="5"/>
      <c r="I13" s="5"/>
      <c r="J13" s="5"/>
      <c r="K13" s="5"/>
      <c r="L13" s="6"/>
      <c r="M13" s="1"/>
      <c r="N13" s="7"/>
      <c r="O13" s="8"/>
      <c r="P13" s="8"/>
      <c r="Q13" s="8"/>
      <c r="R13" s="8"/>
      <c r="S13" s="9"/>
      <c r="T13" s="1"/>
      <c r="U13" s="10"/>
      <c r="V13" s="11"/>
      <c r="W13" s="11"/>
      <c r="X13" s="11"/>
      <c r="Y13" s="11"/>
      <c r="Z13" s="11"/>
      <c r="AA13" s="11"/>
      <c r="AB13" s="12"/>
    </row>
    <row r="14" spans="1:28" ht="13.5" thickBot="1">
      <c r="A14" s="1"/>
      <c r="B14" s="1"/>
      <c r="C14" s="1"/>
      <c r="D14" s="1"/>
      <c r="E14" s="1"/>
      <c r="F14" s="13"/>
      <c r="G14" s="102" t="s">
        <v>0</v>
      </c>
      <c r="H14" s="103"/>
      <c r="I14" s="103"/>
      <c r="J14" s="103"/>
      <c r="K14" s="104"/>
      <c r="L14" s="14"/>
      <c r="M14" s="15"/>
      <c r="N14" s="16"/>
      <c r="O14" s="102" t="s">
        <v>1</v>
      </c>
      <c r="P14" s="103"/>
      <c r="Q14" s="103"/>
      <c r="R14" s="104"/>
      <c r="S14" s="17"/>
      <c r="T14" s="1"/>
      <c r="U14" s="18"/>
      <c r="V14" s="19" t="s">
        <v>14</v>
      </c>
      <c r="W14" s="20" t="s">
        <v>15</v>
      </c>
      <c r="X14" s="20" t="s">
        <v>16</v>
      </c>
      <c r="Y14" s="19" t="s">
        <v>17</v>
      </c>
      <c r="Z14" s="21" t="s">
        <v>35</v>
      </c>
      <c r="AA14" s="21" t="s">
        <v>35</v>
      </c>
      <c r="AB14" s="22"/>
    </row>
    <row r="15" spans="1:28" ht="12.75">
      <c r="A15" s="1"/>
      <c r="B15" s="1"/>
      <c r="C15" s="23"/>
      <c r="D15" s="1"/>
      <c r="E15" s="1"/>
      <c r="F15" s="13"/>
      <c r="G15" s="24" t="s">
        <v>18</v>
      </c>
      <c r="H15" s="25" t="s">
        <v>15</v>
      </c>
      <c r="I15" s="25" t="s">
        <v>14</v>
      </c>
      <c r="J15" s="25" t="s">
        <v>19</v>
      </c>
      <c r="K15" s="21" t="s">
        <v>19</v>
      </c>
      <c r="L15" s="14"/>
      <c r="M15" s="15"/>
      <c r="N15" s="16"/>
      <c r="O15" s="24" t="s">
        <v>18</v>
      </c>
      <c r="P15" s="25" t="s">
        <v>15</v>
      </c>
      <c r="Q15" s="25" t="s">
        <v>14</v>
      </c>
      <c r="R15" s="21" t="s">
        <v>19</v>
      </c>
      <c r="S15" s="17"/>
      <c r="T15" s="1"/>
      <c r="U15" s="18"/>
      <c r="V15" s="26" t="s">
        <v>20</v>
      </c>
      <c r="W15" s="21" t="s">
        <v>21</v>
      </c>
      <c r="X15" s="21" t="s">
        <v>22</v>
      </c>
      <c r="Y15" s="26" t="s">
        <v>23</v>
      </c>
      <c r="Z15" s="21" t="s">
        <v>36</v>
      </c>
      <c r="AA15" s="21" t="s">
        <v>36</v>
      </c>
      <c r="AB15" s="22"/>
    </row>
    <row r="16" spans="1:28" ht="13.5" thickBot="1">
      <c r="A16" s="1"/>
      <c r="B16" s="1"/>
      <c r="C16" s="27"/>
      <c r="D16" s="1"/>
      <c r="E16" s="1"/>
      <c r="F16" s="13"/>
      <c r="G16" s="28" t="s">
        <v>24</v>
      </c>
      <c r="H16" s="29" t="s">
        <v>25</v>
      </c>
      <c r="I16" s="29" t="s">
        <v>20</v>
      </c>
      <c r="J16" s="29" t="s">
        <v>16</v>
      </c>
      <c r="K16" s="30" t="s">
        <v>26</v>
      </c>
      <c r="L16" s="14"/>
      <c r="M16" s="15"/>
      <c r="N16" s="16"/>
      <c r="O16" s="28" t="s">
        <v>24</v>
      </c>
      <c r="P16" s="29" t="s">
        <v>25</v>
      </c>
      <c r="Q16" s="29" t="s">
        <v>20</v>
      </c>
      <c r="R16" s="30" t="s">
        <v>26</v>
      </c>
      <c r="S16" s="17"/>
      <c r="T16" s="1"/>
      <c r="U16" s="18"/>
      <c r="V16" s="31" t="s">
        <v>27</v>
      </c>
      <c r="W16" s="30" t="s">
        <v>27</v>
      </c>
      <c r="X16" s="30" t="s">
        <v>28</v>
      </c>
      <c r="Y16" s="31" t="s">
        <v>27</v>
      </c>
      <c r="Z16" s="21" t="s">
        <v>37</v>
      </c>
      <c r="AA16" s="21" t="s">
        <v>38</v>
      </c>
      <c r="AB16" s="22"/>
    </row>
    <row r="17" spans="1:28" ht="4.5" customHeight="1" thickBot="1">
      <c r="A17" s="1"/>
      <c r="B17" s="10"/>
      <c r="C17" s="32"/>
      <c r="D17" s="12"/>
      <c r="E17" s="1"/>
      <c r="F17" s="13"/>
      <c r="G17" s="33"/>
      <c r="H17" s="33"/>
      <c r="I17" s="33"/>
      <c r="J17" s="33"/>
      <c r="K17" s="33"/>
      <c r="L17" s="34"/>
      <c r="M17" s="35"/>
      <c r="N17" s="36"/>
      <c r="O17" s="37"/>
      <c r="P17" s="37"/>
      <c r="Q17" s="37"/>
      <c r="R17" s="37"/>
      <c r="S17" s="38"/>
      <c r="T17" s="39"/>
      <c r="U17" s="40"/>
      <c r="V17" s="41"/>
      <c r="W17" s="41"/>
      <c r="X17" s="42"/>
      <c r="Y17" s="42"/>
      <c r="Z17" s="41"/>
      <c r="AA17" s="41"/>
      <c r="AB17" s="22"/>
    </row>
    <row r="18" spans="1:30" ht="13.5" thickBot="1">
      <c r="A18" s="1"/>
      <c r="B18" s="18"/>
      <c r="C18" s="79">
        <v>42521</v>
      </c>
      <c r="D18" s="22"/>
      <c r="E18" s="1"/>
      <c r="F18" s="13"/>
      <c r="G18" s="43"/>
      <c r="H18" s="44">
        <f>SUM(H20:H76)</f>
        <v>-9485648.469999999</v>
      </c>
      <c r="I18" s="44">
        <f>SUM(I20:I76)</f>
        <v>-3869021.9699999997</v>
      </c>
      <c r="J18" s="44">
        <f>SUM(J20:J76)</f>
        <v>363254.54000000004</v>
      </c>
      <c r="K18" s="44">
        <f>SUM(K20:K76)</f>
        <v>-12991415.900000002</v>
      </c>
      <c r="L18" s="34">
        <v>-153261115.74</v>
      </c>
      <c r="M18" s="35"/>
      <c r="N18" s="36"/>
      <c r="O18" s="43"/>
      <c r="P18" s="44">
        <f>SUM(P20:P76)</f>
        <v>-9480648.47</v>
      </c>
      <c r="Q18" s="44">
        <f>SUM(Q20:Q76)</f>
        <v>-5061587.720000001</v>
      </c>
      <c r="R18" s="45">
        <f>SUM(R20:R76)</f>
        <v>-14542236.189999996</v>
      </c>
      <c r="S18" s="38">
        <v>-141210023.47999996</v>
      </c>
      <c r="T18" s="39"/>
      <c r="U18" s="40"/>
      <c r="V18" s="46">
        <f>I18-Q18</f>
        <v>1192565.750000001</v>
      </c>
      <c r="W18" s="46">
        <f>H18-P18</f>
        <v>-4999.999999998137</v>
      </c>
      <c r="X18" s="47">
        <f>SUM(X20:X76)</f>
        <v>363250.82</v>
      </c>
      <c r="Y18" s="46">
        <f>K18-R18</f>
        <v>1550820.2899999935</v>
      </c>
      <c r="Z18" s="46">
        <f>SUM(Z20:Z44)</f>
        <v>552854.2576367232</v>
      </c>
      <c r="AA18" s="46">
        <f>SUM(AA20:AA44)</f>
        <v>647791.438100877</v>
      </c>
      <c r="AB18" s="22"/>
      <c r="AD18" s="94"/>
    </row>
    <row r="19" spans="1:30" ht="4.5" customHeight="1" thickBot="1">
      <c r="A19" s="1"/>
      <c r="B19" s="18"/>
      <c r="C19" s="32"/>
      <c r="D19" s="22"/>
      <c r="E19" s="1"/>
      <c r="F19" s="13"/>
      <c r="G19" s="48"/>
      <c r="H19" s="48"/>
      <c r="I19" s="48"/>
      <c r="J19" s="48"/>
      <c r="K19" s="48"/>
      <c r="L19" s="49"/>
      <c r="M19" s="39"/>
      <c r="N19" s="50"/>
      <c r="O19" s="51"/>
      <c r="P19" s="51"/>
      <c r="Q19" s="51"/>
      <c r="R19" s="51"/>
      <c r="S19" s="38"/>
      <c r="T19" s="39"/>
      <c r="U19" s="40"/>
      <c r="V19" s="52"/>
      <c r="W19" s="52"/>
      <c r="X19" s="53"/>
      <c r="Y19" s="53"/>
      <c r="Z19" s="52"/>
      <c r="AA19" s="52"/>
      <c r="AB19" s="22"/>
      <c r="AD19" s="94"/>
    </row>
    <row r="20" spans="1:30" ht="12.75">
      <c r="A20" s="1"/>
      <c r="B20" s="18"/>
      <c r="C20" s="54">
        <v>2016</v>
      </c>
      <c r="D20" s="22"/>
      <c r="E20" s="1"/>
      <c r="F20" s="13"/>
      <c r="G20" s="55">
        <v>9485648.47</v>
      </c>
      <c r="H20" s="56">
        <v>0</v>
      </c>
      <c r="I20" s="56">
        <v>0</v>
      </c>
      <c r="J20" s="56">
        <v>0</v>
      </c>
      <c r="K20" s="57">
        <f>SUM(H20:I20)</f>
        <v>0</v>
      </c>
      <c r="L20" s="49">
        <v>0</v>
      </c>
      <c r="M20" s="39"/>
      <c r="N20" s="50"/>
      <c r="O20" s="55">
        <v>9480648.460730417</v>
      </c>
      <c r="P20" s="56">
        <v>0</v>
      </c>
      <c r="Q20" s="56">
        <v>0</v>
      </c>
      <c r="R20" s="57">
        <v>0</v>
      </c>
      <c r="S20" s="38">
        <v>0</v>
      </c>
      <c r="T20" s="39"/>
      <c r="U20" s="40"/>
      <c r="V20" s="58">
        <f>I20-Q20</f>
        <v>0</v>
      </c>
      <c r="W20" s="59">
        <f>H20-P20</f>
        <v>0</v>
      </c>
      <c r="X20" s="57">
        <v>0</v>
      </c>
      <c r="Y20" s="58">
        <v>0</v>
      </c>
      <c r="Z20" s="59">
        <v>0</v>
      </c>
      <c r="AA20" s="59">
        <v>0</v>
      </c>
      <c r="AB20" s="22"/>
      <c r="AC20" s="62"/>
      <c r="AD20" s="94"/>
    </row>
    <row r="21" spans="1:30" ht="12.75">
      <c r="A21" s="1"/>
      <c r="B21" s="18"/>
      <c r="C21" s="54">
        <v>2017</v>
      </c>
      <c r="D21" s="22"/>
      <c r="E21" s="1"/>
      <c r="F21" s="13"/>
      <c r="G21" s="61">
        <v>9299534.23</v>
      </c>
      <c r="H21" s="62">
        <v>-186114.24</v>
      </c>
      <c r="I21" s="62">
        <v>-145449.89</v>
      </c>
      <c r="J21" s="62">
        <v>6875.32</v>
      </c>
      <c r="K21" s="60">
        <f>SUM(H21:J21)</f>
        <v>-324688.81</v>
      </c>
      <c r="L21" s="49">
        <v>-6049205.140000001</v>
      </c>
      <c r="M21" s="39"/>
      <c r="N21" s="50"/>
      <c r="O21" s="61">
        <v>9348564.82</v>
      </c>
      <c r="P21" s="62">
        <v>-132083.64</v>
      </c>
      <c r="Q21" s="62">
        <v>-187580.16</v>
      </c>
      <c r="R21" s="60">
        <f>SUM(P21:Q21)</f>
        <v>-319663.80000000005</v>
      </c>
      <c r="S21" s="38">
        <v>-6516895</v>
      </c>
      <c r="T21" s="39"/>
      <c r="U21" s="40"/>
      <c r="V21" s="59">
        <f aca="true" t="shared" si="0" ref="V21:V46">+I21-Q21</f>
        <v>42130.26999999999</v>
      </c>
      <c r="W21" s="59">
        <f aca="true" t="shared" si="1" ref="W21:W45">+H21-P21</f>
        <v>-54030.59999999998</v>
      </c>
      <c r="X21" s="60">
        <v>6873.46</v>
      </c>
      <c r="Y21" s="96">
        <f>+K21-R21</f>
        <v>-5025.009999999951</v>
      </c>
      <c r="Z21" s="96">
        <f>Y21/(1+0.0406)^1</f>
        <v>-4828.954449356093</v>
      </c>
      <c r="AA21" s="99">
        <f>Y21/(1+0.0334)^1</f>
        <v>-4862.599187149169</v>
      </c>
      <c r="AB21" s="22"/>
      <c r="AC21" s="61"/>
      <c r="AD21" s="94"/>
    </row>
    <row r="22" spans="1:30" ht="12.75">
      <c r="A22" s="1"/>
      <c r="B22" s="18"/>
      <c r="C22" s="54">
        <v>2018</v>
      </c>
      <c r="D22" s="22"/>
      <c r="E22" s="1"/>
      <c r="F22" s="13"/>
      <c r="G22" s="61">
        <v>8963329.65</v>
      </c>
      <c r="H22" s="62">
        <v>-336204.58</v>
      </c>
      <c r="I22" s="62">
        <v>-318026.08</v>
      </c>
      <c r="J22" s="62">
        <v>14934.68</v>
      </c>
      <c r="K22" s="60">
        <f aca="true" t="shared" si="2" ref="K22:K76">SUM(H22:J22)</f>
        <v>-639295.98</v>
      </c>
      <c r="L22" s="49">
        <v>-9059194.5</v>
      </c>
      <c r="M22" s="39"/>
      <c r="N22" s="50"/>
      <c r="O22" s="61">
        <v>9078369.03</v>
      </c>
      <c r="P22" s="62">
        <v>-270195.79</v>
      </c>
      <c r="Q22" s="62">
        <v>-369131.82</v>
      </c>
      <c r="R22" s="60">
        <f aca="true" t="shared" si="3" ref="R22:R44">SUM(P22:Q22)</f>
        <v>-639327.61</v>
      </c>
      <c r="S22" s="38">
        <v>-7752622.8100000005</v>
      </c>
      <c r="T22" s="39"/>
      <c r="U22" s="40"/>
      <c r="V22" s="59">
        <f t="shared" si="0"/>
        <v>51105.73999999999</v>
      </c>
      <c r="W22" s="59">
        <f t="shared" si="1"/>
        <v>-66008.79000000004</v>
      </c>
      <c r="X22" s="60">
        <v>14934.68</v>
      </c>
      <c r="Y22" s="59">
        <f aca="true" t="shared" si="4" ref="Y22:Y76">+K22-R22</f>
        <v>31.630000000004657</v>
      </c>
      <c r="Z22" s="59">
        <f>Y22/(1+0.0406)^2</f>
        <v>29.20999944997346</v>
      </c>
      <c r="AA22" s="99">
        <f>Y22/(1+0.0334)^2</f>
        <v>29.618446612019262</v>
      </c>
      <c r="AB22" s="22"/>
      <c r="AC22" s="61"/>
      <c r="AD22" s="94"/>
    </row>
    <row r="23" spans="1:30" ht="12.75">
      <c r="A23" s="1"/>
      <c r="B23" s="18"/>
      <c r="C23" s="54">
        <v>2019</v>
      </c>
      <c r="D23" s="22"/>
      <c r="E23" s="1"/>
      <c r="F23" s="13"/>
      <c r="G23" s="61">
        <v>8617807.71</v>
      </c>
      <c r="H23" s="62">
        <v>-345521.94</v>
      </c>
      <c r="I23" s="62">
        <v>-308244.8</v>
      </c>
      <c r="J23" s="62">
        <v>14475.35</v>
      </c>
      <c r="K23" s="60">
        <f t="shared" si="2"/>
        <v>-639291.39</v>
      </c>
      <c r="L23" s="49">
        <v>-9059194.5</v>
      </c>
      <c r="M23" s="39"/>
      <c r="N23" s="50"/>
      <c r="O23" s="61">
        <v>8798138.28</v>
      </c>
      <c r="P23" s="62">
        <v>-280230.76</v>
      </c>
      <c r="Q23" s="62">
        <v>-359096.84</v>
      </c>
      <c r="R23" s="60">
        <f t="shared" si="3"/>
        <v>-639327.6000000001</v>
      </c>
      <c r="S23" s="38">
        <v>-7659720.35</v>
      </c>
      <c r="T23" s="39"/>
      <c r="U23" s="40"/>
      <c r="V23" s="59">
        <f t="shared" si="0"/>
        <v>50852.04000000004</v>
      </c>
      <c r="W23" s="59">
        <f t="shared" si="1"/>
        <v>-65291.17999999999</v>
      </c>
      <c r="X23" s="60">
        <v>14475.35</v>
      </c>
      <c r="Y23" s="59">
        <f t="shared" si="4"/>
        <v>36.21000000007916</v>
      </c>
      <c r="Z23" s="59">
        <f>Y23/(1+0.0406)^3</f>
        <v>32.13490794409921</v>
      </c>
      <c r="AA23" s="99">
        <f>Y23/(1+0.0334)^3</f>
        <v>32.81127850573043</v>
      </c>
      <c r="AB23" s="22"/>
      <c r="AC23" s="61"/>
      <c r="AD23" s="94"/>
    </row>
    <row r="24" spans="1:30" ht="12.75">
      <c r="A24" s="1"/>
      <c r="B24" s="18"/>
      <c r="C24" s="54">
        <v>2020</v>
      </c>
      <c r="D24" s="22"/>
      <c r="E24" s="1"/>
      <c r="F24" s="13"/>
      <c r="G24" s="61">
        <v>8263275.39</v>
      </c>
      <c r="H24" s="62">
        <v>-354532.32</v>
      </c>
      <c r="I24" s="62">
        <v>-298745.2</v>
      </c>
      <c r="J24" s="62">
        <v>13991.66</v>
      </c>
      <c r="K24" s="60">
        <f t="shared" si="2"/>
        <v>-639285.86</v>
      </c>
      <c r="L24" s="49">
        <v>-9059194.5</v>
      </c>
      <c r="M24" s="39"/>
      <c r="N24" s="50"/>
      <c r="O24" s="61">
        <v>8507963.13</v>
      </c>
      <c r="P24" s="62">
        <v>-290175.14</v>
      </c>
      <c r="Q24" s="62">
        <v>-349152.46</v>
      </c>
      <c r="R24" s="60">
        <f t="shared" si="3"/>
        <v>-639327.6000000001</v>
      </c>
      <c r="S24" s="38">
        <v>-7566422.57</v>
      </c>
      <c r="T24" s="39"/>
      <c r="U24" s="40"/>
      <c r="V24" s="59">
        <f t="shared" si="0"/>
        <v>50407.26000000001</v>
      </c>
      <c r="W24" s="59">
        <f t="shared" si="1"/>
        <v>-64357.17999999999</v>
      </c>
      <c r="X24" s="60">
        <v>13991.66</v>
      </c>
      <c r="Y24" s="59">
        <f t="shared" si="4"/>
        <v>41.7400000001071</v>
      </c>
      <c r="Z24" s="59">
        <f>Y24/(1+0.0406)^4</f>
        <v>35.59730818275954</v>
      </c>
      <c r="AA24" s="99">
        <f>Y24/(1+0.0334)^4</f>
        <v>36.59979188422641</v>
      </c>
      <c r="AB24" s="22"/>
      <c r="AC24" s="61"/>
      <c r="AD24" s="94" t="s">
        <v>31</v>
      </c>
    </row>
    <row r="25" spans="1:30" ht="12.75">
      <c r="A25" s="1"/>
      <c r="B25" s="18"/>
      <c r="C25" s="54">
        <v>2021</v>
      </c>
      <c r="D25" s="22"/>
      <c r="E25" s="1"/>
      <c r="F25" s="13"/>
      <c r="G25" s="61">
        <v>7897267.97</v>
      </c>
      <c r="H25" s="62">
        <v>-366007.42</v>
      </c>
      <c r="I25" s="62">
        <v>-286737.2</v>
      </c>
      <c r="J25" s="62">
        <v>13465.34</v>
      </c>
      <c r="K25" s="60">
        <f t="shared" si="2"/>
        <v>-639279.28</v>
      </c>
      <c r="L25" s="49">
        <v>-9059194.5</v>
      </c>
      <c r="M25" s="39"/>
      <c r="N25" s="50"/>
      <c r="O25" s="61">
        <v>8205684.07</v>
      </c>
      <c r="P25" s="62">
        <v>-302279.05</v>
      </c>
      <c r="Q25" s="62">
        <v>-337048.55</v>
      </c>
      <c r="R25" s="60">
        <f t="shared" si="3"/>
        <v>-639327.6</v>
      </c>
      <c r="S25" s="38">
        <v>-7458275.369999999</v>
      </c>
      <c r="T25" s="39"/>
      <c r="U25" s="40"/>
      <c r="V25" s="59">
        <f t="shared" si="0"/>
        <v>50311.34999999998</v>
      </c>
      <c r="W25" s="59">
        <f t="shared" si="1"/>
        <v>-63728.369999999995</v>
      </c>
      <c r="X25" s="60">
        <v>13465.34</v>
      </c>
      <c r="Y25" s="59">
        <f t="shared" si="4"/>
        <v>48.31999999994878</v>
      </c>
      <c r="Z25" s="59">
        <f>Y25/(1+0.0406)^5</f>
        <v>39.60115182214235</v>
      </c>
      <c r="AA25" s="99">
        <f>Y25/(1+0.0334)^5</f>
        <v>41.00007390529129</v>
      </c>
      <c r="AB25" s="22"/>
      <c r="AC25" s="61"/>
      <c r="AD25" s="94"/>
    </row>
    <row r="26" spans="1:30" ht="12.75">
      <c r="A26" s="1"/>
      <c r="B26" s="18"/>
      <c r="C26" s="54">
        <v>2022</v>
      </c>
      <c r="D26" s="22"/>
      <c r="E26" s="1"/>
      <c r="F26" s="13"/>
      <c r="G26" s="61">
        <v>7519687.41</v>
      </c>
      <c r="H26" s="62">
        <v>-377580.56</v>
      </c>
      <c r="I26" s="62">
        <v>-274585.07</v>
      </c>
      <c r="J26" s="62">
        <v>12894.66</v>
      </c>
      <c r="K26" s="60">
        <f t="shared" si="2"/>
        <v>-639270.97</v>
      </c>
      <c r="L26" s="49">
        <v>-9059194.5</v>
      </c>
      <c r="M26" s="39"/>
      <c r="N26" s="50"/>
      <c r="O26" s="61">
        <v>7892415.93</v>
      </c>
      <c r="P26" s="62">
        <v>-313268.15</v>
      </c>
      <c r="Q26" s="62">
        <v>-326059.45</v>
      </c>
      <c r="R26" s="60">
        <f t="shared" si="3"/>
        <v>-639327.6000000001</v>
      </c>
      <c r="S26" s="38">
        <v>-7356177.32</v>
      </c>
      <c r="T26" s="39"/>
      <c r="U26" s="40"/>
      <c r="V26" s="59">
        <f t="shared" si="0"/>
        <v>51474.380000000005</v>
      </c>
      <c r="W26" s="59">
        <f t="shared" si="1"/>
        <v>-64312.409999999974</v>
      </c>
      <c r="X26" s="60">
        <v>12894.66</v>
      </c>
      <c r="Y26" s="59">
        <f t="shared" si="4"/>
        <v>56.63000000012107</v>
      </c>
      <c r="Z26" s="59">
        <f>Y26/(1+0.0406)^6</f>
        <v>44.60090101194272</v>
      </c>
      <c r="AA26" s="99">
        <f>Y26/(1+0.0334)^6</f>
        <v>46.49816543955221</v>
      </c>
      <c r="AB26" s="22"/>
      <c r="AC26" s="61"/>
      <c r="AD26" s="94"/>
    </row>
    <row r="27" spans="1:30" ht="12.75">
      <c r="A27" s="1"/>
      <c r="B27" s="18"/>
      <c r="C27" s="54">
        <v>2023</v>
      </c>
      <c r="D27" s="22"/>
      <c r="E27" s="1"/>
      <c r="F27" s="13"/>
      <c r="G27" s="61">
        <v>7129984.16</v>
      </c>
      <c r="H27" s="62">
        <v>-389703.25</v>
      </c>
      <c r="I27" s="62">
        <v>-261854.41</v>
      </c>
      <c r="J27" s="62">
        <v>12296.83</v>
      </c>
      <c r="K27" s="60">
        <f t="shared" si="2"/>
        <v>-639260.8300000001</v>
      </c>
      <c r="L27" s="49">
        <v>-9059194.5</v>
      </c>
      <c r="M27" s="39"/>
      <c r="N27" s="50"/>
      <c r="O27" s="61">
        <v>7567077.06</v>
      </c>
      <c r="P27" s="62">
        <v>-325338.87</v>
      </c>
      <c r="Q27" s="62">
        <v>-313988.73</v>
      </c>
      <c r="R27" s="60">
        <f t="shared" si="3"/>
        <v>-639327.6</v>
      </c>
      <c r="S27" s="38">
        <v>-7246087.809999999</v>
      </c>
      <c r="T27" s="39"/>
      <c r="U27" s="40"/>
      <c r="V27" s="59">
        <f t="shared" si="0"/>
        <v>52134.31999999998</v>
      </c>
      <c r="W27" s="59">
        <f t="shared" si="1"/>
        <v>-64364.380000000005</v>
      </c>
      <c r="X27" s="60">
        <v>12296.83</v>
      </c>
      <c r="Y27" s="59">
        <f t="shared" si="4"/>
        <v>66.76999999990221</v>
      </c>
      <c r="Z27" s="59">
        <f>Y27/(1+0.0406)^7</f>
        <v>50.53527406332882</v>
      </c>
      <c r="AA27" s="99">
        <f>Y27/(1+0.0334)^7</f>
        <v>53.05205067208898</v>
      </c>
      <c r="AB27" s="22"/>
      <c r="AC27" s="61"/>
      <c r="AD27" s="94"/>
    </row>
    <row r="28" spans="1:30" ht="12.75">
      <c r="A28" s="1"/>
      <c r="B28" s="18"/>
      <c r="C28" s="54">
        <v>2024</v>
      </c>
      <c r="D28" s="22"/>
      <c r="E28" s="1"/>
      <c r="F28" s="13"/>
      <c r="G28" s="61">
        <v>6728250.46</v>
      </c>
      <c r="H28" s="62">
        <v>-401733.7</v>
      </c>
      <c r="I28" s="62">
        <v>-249185.32</v>
      </c>
      <c r="J28" s="62">
        <v>11670.86</v>
      </c>
      <c r="K28" s="60">
        <f t="shared" si="2"/>
        <v>-639248.16</v>
      </c>
      <c r="L28" s="49">
        <v>-9059194.5</v>
      </c>
      <c r="M28" s="39"/>
      <c r="N28" s="50"/>
      <c r="O28" s="61">
        <v>7229582.48</v>
      </c>
      <c r="P28" s="62">
        <v>-337494.58</v>
      </c>
      <c r="Q28" s="62">
        <v>-301833.02</v>
      </c>
      <c r="R28" s="60">
        <f t="shared" si="3"/>
        <v>-639327.6000000001</v>
      </c>
      <c r="S28" s="38">
        <v>-7134230.5600000005</v>
      </c>
      <c r="T28" s="39"/>
      <c r="U28" s="40"/>
      <c r="V28" s="59">
        <f t="shared" si="0"/>
        <v>52647.70000000001</v>
      </c>
      <c r="W28" s="59">
        <f t="shared" si="1"/>
        <v>-64239.119999999995</v>
      </c>
      <c r="X28" s="60">
        <v>11670.86</v>
      </c>
      <c r="Y28" s="59">
        <f t="shared" si="4"/>
        <v>79.44000000006054</v>
      </c>
      <c r="Z28" s="59">
        <f>Y28/(1+0.0406)^8</f>
        <v>57.778819318617266</v>
      </c>
      <c r="AA28" s="99">
        <f>Y28/(1+0.0334)^8</f>
        <v>61.078952146141724</v>
      </c>
      <c r="AB28" s="22"/>
      <c r="AC28" s="61"/>
      <c r="AD28" s="94"/>
    </row>
    <row r="29" spans="1:30" ht="12.75">
      <c r="A29" s="1"/>
      <c r="B29" s="18"/>
      <c r="C29" s="54">
        <v>2025</v>
      </c>
      <c r="D29" s="22"/>
      <c r="E29" s="1"/>
      <c r="F29" s="13"/>
      <c r="G29" s="61">
        <v>6312558.05</v>
      </c>
      <c r="H29" s="62">
        <v>-415692.41</v>
      </c>
      <c r="I29" s="62">
        <v>-234555.58</v>
      </c>
      <c r="J29" s="62">
        <v>11014.86</v>
      </c>
      <c r="K29" s="60">
        <f t="shared" si="2"/>
        <v>-639233.13</v>
      </c>
      <c r="L29" s="49">
        <v>-9059194.5</v>
      </c>
      <c r="M29" s="39"/>
      <c r="N29" s="50"/>
      <c r="O29" s="61">
        <v>6877901.63</v>
      </c>
      <c r="P29" s="62">
        <v>-351680.86</v>
      </c>
      <c r="Q29" s="62">
        <v>-287646.74</v>
      </c>
      <c r="R29" s="60">
        <f t="shared" si="3"/>
        <v>-639327.6</v>
      </c>
      <c r="S29" s="38">
        <v>-7008541.659999999</v>
      </c>
      <c r="T29" s="39"/>
      <c r="U29" s="40"/>
      <c r="V29" s="59">
        <f t="shared" si="0"/>
        <v>53091.16</v>
      </c>
      <c r="W29" s="59">
        <f t="shared" si="1"/>
        <v>-64011.54999999999</v>
      </c>
      <c r="X29" s="60">
        <v>11014.86</v>
      </c>
      <c r="Y29" s="59">
        <f t="shared" si="4"/>
        <v>94.46999999997206</v>
      </c>
      <c r="Z29" s="59">
        <f>Y29/(1+0.0406)^9</f>
        <v>66.02972998457973</v>
      </c>
      <c r="AA29" s="99">
        <f>Y29/(1+0.0334)^9</f>
        <v>70.2874520867076</v>
      </c>
      <c r="AB29" s="22"/>
      <c r="AC29" s="61"/>
      <c r="AD29" s="94"/>
    </row>
    <row r="30" spans="1:30" ht="12.75">
      <c r="A30" s="1"/>
      <c r="B30" s="18"/>
      <c r="C30" s="54">
        <v>2026</v>
      </c>
      <c r="D30" s="22"/>
      <c r="E30" s="1"/>
      <c r="F30" s="13"/>
      <c r="G30" s="61">
        <v>5883008.82</v>
      </c>
      <c r="H30" s="62">
        <v>-429549.23</v>
      </c>
      <c r="I30" s="62">
        <v>-219996.44</v>
      </c>
      <c r="J30" s="62">
        <v>10331.16</v>
      </c>
      <c r="K30" s="60">
        <f t="shared" si="2"/>
        <v>-639214.5099999999</v>
      </c>
      <c r="L30" s="49">
        <v>-9059194.5</v>
      </c>
      <c r="M30" s="39"/>
      <c r="N30" s="50"/>
      <c r="O30" s="61">
        <v>6512809.38</v>
      </c>
      <c r="P30" s="62">
        <v>-365092.25</v>
      </c>
      <c r="Q30" s="62">
        <v>-274235.35</v>
      </c>
      <c r="R30" s="60">
        <f t="shared" si="3"/>
        <v>-639327.6</v>
      </c>
      <c r="S30" s="38">
        <v>-6886245.529999999</v>
      </c>
      <c r="T30" s="39"/>
      <c r="U30" s="40"/>
      <c r="V30" s="59">
        <f t="shared" si="0"/>
        <v>54238.909999999974</v>
      </c>
      <c r="W30" s="59">
        <f t="shared" si="1"/>
        <v>-64456.97999999998</v>
      </c>
      <c r="X30" s="60">
        <v>10331.16</v>
      </c>
      <c r="Y30" s="59">
        <f t="shared" si="4"/>
        <v>113.09000000008382</v>
      </c>
      <c r="Z30" s="59">
        <f>Y30/(1+0.0406)^10</f>
        <v>75.96018057226824</v>
      </c>
      <c r="AA30" s="99">
        <f>Y30/(1+0.0334)^10</f>
        <v>81.42159992683459</v>
      </c>
      <c r="AB30" s="22"/>
      <c r="AC30" s="61"/>
      <c r="AD30" s="94"/>
    </row>
    <row r="31" spans="1:30" ht="12.75">
      <c r="A31" s="1"/>
      <c r="B31" s="18"/>
      <c r="C31" s="54">
        <v>2027</v>
      </c>
      <c r="D31" s="22"/>
      <c r="E31" s="1"/>
      <c r="F31" s="13"/>
      <c r="G31" s="61">
        <v>5439047.07</v>
      </c>
      <c r="H31" s="62">
        <v>-443961.75</v>
      </c>
      <c r="I31" s="62">
        <v>-204850.04</v>
      </c>
      <c r="J31" s="62">
        <v>9619.88</v>
      </c>
      <c r="K31" s="60">
        <f t="shared" si="2"/>
        <v>-639191.91</v>
      </c>
      <c r="L31" s="49">
        <v>-9059194.5</v>
      </c>
      <c r="M31" s="39"/>
      <c r="N31" s="50"/>
      <c r="O31" s="61">
        <v>6133188.15</v>
      </c>
      <c r="P31" s="62">
        <v>-379621.24</v>
      </c>
      <c r="Q31" s="62">
        <v>-259706.37</v>
      </c>
      <c r="R31" s="60">
        <f t="shared" si="3"/>
        <v>-639327.61</v>
      </c>
      <c r="S31" s="38">
        <v>-6755687.93</v>
      </c>
      <c r="T31" s="39"/>
      <c r="U31" s="40"/>
      <c r="V31" s="59">
        <f t="shared" si="0"/>
        <v>54856.32999999999</v>
      </c>
      <c r="W31" s="59">
        <f t="shared" si="1"/>
        <v>-64340.51000000001</v>
      </c>
      <c r="X31" s="60">
        <v>9619.88</v>
      </c>
      <c r="Y31" s="59">
        <f t="shared" si="4"/>
        <v>135.69999999995343</v>
      </c>
      <c r="Z31" s="59">
        <f>Y31/(1+0.0406)^11</f>
        <v>87.59066236253015</v>
      </c>
      <c r="AA31" s="99">
        <f>Y31/(1+0.0334)^11</f>
        <v>94.54244255706321</v>
      </c>
      <c r="AB31" s="22"/>
      <c r="AC31" s="61"/>
      <c r="AD31" s="94"/>
    </row>
    <row r="32" spans="1:30" ht="12.75">
      <c r="A32" s="1"/>
      <c r="B32" s="18"/>
      <c r="C32" s="54">
        <v>2028</v>
      </c>
      <c r="D32" s="22"/>
      <c r="E32" s="1"/>
      <c r="F32" s="13"/>
      <c r="G32" s="61">
        <v>4980577.97</v>
      </c>
      <c r="H32" s="62">
        <v>-458469.1</v>
      </c>
      <c r="I32" s="62">
        <v>-189574.23</v>
      </c>
      <c r="J32" s="62">
        <v>8879.31</v>
      </c>
      <c r="K32" s="60">
        <f t="shared" si="2"/>
        <v>-639164.0199999999</v>
      </c>
      <c r="L32" s="49">
        <v>-9059194.5</v>
      </c>
      <c r="M32" s="39"/>
      <c r="N32" s="50"/>
      <c r="O32" s="61">
        <v>5738741.12</v>
      </c>
      <c r="P32" s="62">
        <v>-394447.04</v>
      </c>
      <c r="Q32" s="62">
        <v>-244880.56</v>
      </c>
      <c r="R32" s="60">
        <f t="shared" si="3"/>
        <v>-639327.6</v>
      </c>
      <c r="S32" s="38">
        <v>-6621726.909999999</v>
      </c>
      <c r="T32" s="39"/>
      <c r="U32" s="40"/>
      <c r="V32" s="59">
        <f t="shared" si="0"/>
        <v>55306.32999999999</v>
      </c>
      <c r="W32" s="59">
        <f t="shared" si="1"/>
        <v>-64022.06</v>
      </c>
      <c r="X32" s="60">
        <v>8879.31</v>
      </c>
      <c r="Y32" s="59">
        <f t="shared" si="4"/>
        <v>163.5800000000745</v>
      </c>
      <c r="Z32" s="59">
        <f>Y32/(1+0.0406)^12</f>
        <v>101.46688903101597</v>
      </c>
      <c r="AA32" s="99">
        <f>Y32/(1+0.0334)^12</f>
        <v>110.28303700968885</v>
      </c>
      <c r="AB32" s="22"/>
      <c r="AC32" s="61"/>
      <c r="AD32" s="94"/>
    </row>
    <row r="33" spans="1:30" ht="12.75">
      <c r="A33" s="1"/>
      <c r="B33" s="18"/>
      <c r="C33" s="54">
        <v>2029</v>
      </c>
      <c r="D33" s="22"/>
      <c r="E33" s="1"/>
      <c r="F33" s="13"/>
      <c r="G33" s="61">
        <v>4506007.44</v>
      </c>
      <c r="H33" s="62">
        <v>-474570.53</v>
      </c>
      <c r="I33" s="62">
        <v>-172669.68</v>
      </c>
      <c r="J33" s="62">
        <v>8108.66</v>
      </c>
      <c r="K33" s="60">
        <f t="shared" si="2"/>
        <v>-639131.5499999999</v>
      </c>
      <c r="L33" s="49">
        <v>-9059194.5</v>
      </c>
      <c r="M33" s="39"/>
      <c r="N33" s="50"/>
      <c r="O33" s="61">
        <v>5327592.33</v>
      </c>
      <c r="P33" s="62">
        <v>-411148.76</v>
      </c>
      <c r="Q33" s="62">
        <v>-228178.84</v>
      </c>
      <c r="R33" s="60">
        <f t="shared" si="3"/>
        <v>-639327.6</v>
      </c>
      <c r="S33" s="38">
        <v>-6475132.779999999</v>
      </c>
      <c r="T33" s="39"/>
      <c r="U33" s="40"/>
      <c r="V33" s="59">
        <f t="shared" si="0"/>
        <v>55509.16</v>
      </c>
      <c r="W33" s="59">
        <f t="shared" si="1"/>
        <v>-63421.77000000002</v>
      </c>
      <c r="X33" s="60">
        <v>8108.66</v>
      </c>
      <c r="Y33" s="59">
        <f t="shared" si="4"/>
        <v>196.05000000004657</v>
      </c>
      <c r="Z33" s="59">
        <f>Y33/(1+0.0406)^13</f>
        <v>116.86303644197639</v>
      </c>
      <c r="AA33" s="99">
        <f>Y33/(1+0.0334)^13</f>
        <v>127.90187257605267</v>
      </c>
      <c r="AB33" s="22"/>
      <c r="AC33" s="61"/>
      <c r="AD33" s="94"/>
    </row>
    <row r="34" spans="1:30" ht="12.75">
      <c r="A34" s="1"/>
      <c r="B34" s="18"/>
      <c r="C34" s="54">
        <v>2030</v>
      </c>
      <c r="D34" s="22"/>
      <c r="E34" s="1"/>
      <c r="F34" s="13"/>
      <c r="G34" s="61">
        <v>4015169.57</v>
      </c>
      <c r="H34" s="62">
        <v>-490837.87</v>
      </c>
      <c r="I34" s="62">
        <v>-155559.44</v>
      </c>
      <c r="J34" s="62">
        <v>7305.15</v>
      </c>
      <c r="K34" s="60">
        <f t="shared" si="2"/>
        <v>-639092.16</v>
      </c>
      <c r="L34" s="49">
        <v>-9059194.5</v>
      </c>
      <c r="M34" s="39"/>
      <c r="N34" s="50"/>
      <c r="O34" s="61">
        <v>4900107</v>
      </c>
      <c r="P34" s="62">
        <v>-427485.33</v>
      </c>
      <c r="Q34" s="62">
        <v>-211842.27</v>
      </c>
      <c r="R34" s="60">
        <f t="shared" si="3"/>
        <v>-639327.6</v>
      </c>
      <c r="S34" s="38">
        <v>-6258764.02</v>
      </c>
      <c r="T34" s="39"/>
      <c r="U34" s="40"/>
      <c r="V34" s="59">
        <f t="shared" si="0"/>
        <v>56282.82999999999</v>
      </c>
      <c r="W34" s="59">
        <f t="shared" si="1"/>
        <v>-63352.53999999998</v>
      </c>
      <c r="X34" s="60">
        <v>7305.15</v>
      </c>
      <c r="Y34" s="59">
        <f t="shared" si="4"/>
        <v>235.43999999994412</v>
      </c>
      <c r="Z34" s="59">
        <f>Y34/(1+0.0406)^14</f>
        <v>134.86732611536945</v>
      </c>
      <c r="AA34" s="99">
        <f>Y34/(1+0.0334)^14</f>
        <v>148.6352603422705</v>
      </c>
      <c r="AB34" s="22"/>
      <c r="AC34" s="61"/>
      <c r="AD34" s="94"/>
    </row>
    <row r="35" spans="1:30" ht="12.75">
      <c r="A35" s="1"/>
      <c r="B35" s="18"/>
      <c r="C35" s="54">
        <v>2031</v>
      </c>
      <c r="D35" s="22"/>
      <c r="E35" s="1"/>
      <c r="F35" s="13"/>
      <c r="G35" s="61">
        <v>3507401.76</v>
      </c>
      <c r="H35" s="62">
        <v>-507767.81</v>
      </c>
      <c r="I35" s="62">
        <v>-137746.13</v>
      </c>
      <c r="J35" s="62">
        <v>6468.63</v>
      </c>
      <c r="K35" s="60">
        <f t="shared" si="2"/>
        <v>-639045.3099999999</v>
      </c>
      <c r="L35" s="49">
        <v>-9059194.5</v>
      </c>
      <c r="M35" s="39"/>
      <c r="N35" s="50"/>
      <c r="O35" s="61">
        <v>4455123.62</v>
      </c>
      <c r="P35" s="62">
        <v>-444983.37</v>
      </c>
      <c r="Q35" s="62">
        <v>-194344.23</v>
      </c>
      <c r="R35" s="60">
        <f t="shared" si="3"/>
        <v>-639327.6</v>
      </c>
      <c r="S35" s="38">
        <v>-5896564.380000001</v>
      </c>
      <c r="T35" s="39"/>
      <c r="U35" s="40"/>
      <c r="V35" s="59">
        <f t="shared" si="0"/>
        <v>56598.100000000006</v>
      </c>
      <c r="W35" s="59">
        <f t="shared" si="1"/>
        <v>-62784.44</v>
      </c>
      <c r="X35" s="60">
        <v>6468.63</v>
      </c>
      <c r="Y35" s="59">
        <f t="shared" si="4"/>
        <v>282.29000000003725</v>
      </c>
      <c r="Z35" s="59">
        <f>Y35/(1+0.0406)^15</f>
        <v>155.3954041563299</v>
      </c>
      <c r="AA35" s="99">
        <f>Y35/(1+0.0334)^15</f>
        <v>172.45215889377624</v>
      </c>
      <c r="AB35" s="22"/>
      <c r="AC35" s="61"/>
      <c r="AD35" s="94"/>
    </row>
    <row r="36" spans="1:30" ht="12.75">
      <c r="A36" s="1"/>
      <c r="B36" s="18"/>
      <c r="C36" s="54">
        <v>2032</v>
      </c>
      <c r="D36" s="22"/>
      <c r="E36" s="1"/>
      <c r="F36" s="13"/>
      <c r="G36" s="61">
        <v>2982296.7</v>
      </c>
      <c r="H36" s="62">
        <v>-525105.06</v>
      </c>
      <c r="I36" s="62">
        <v>-119480.61</v>
      </c>
      <c r="J36" s="62">
        <v>5596.87</v>
      </c>
      <c r="K36" s="60">
        <f t="shared" si="2"/>
        <v>-638988.8</v>
      </c>
      <c r="L36" s="49">
        <v>-9059194.479999999</v>
      </c>
      <c r="M36" s="39"/>
      <c r="N36" s="50"/>
      <c r="O36" s="61">
        <v>3992089.69</v>
      </c>
      <c r="P36" s="62">
        <v>-463033.93</v>
      </c>
      <c r="Q36" s="62">
        <v>-176293.67</v>
      </c>
      <c r="R36" s="60">
        <f t="shared" si="3"/>
        <v>-639327.6</v>
      </c>
      <c r="S36" s="38">
        <v>-5747498.3100000005</v>
      </c>
      <c r="T36" s="39"/>
      <c r="U36" s="40"/>
      <c r="V36" s="59">
        <f t="shared" si="0"/>
        <v>56813.06000000001</v>
      </c>
      <c r="W36" s="59">
        <f t="shared" si="1"/>
        <v>-62071.13000000006</v>
      </c>
      <c r="X36" s="60">
        <v>5596.87</v>
      </c>
      <c r="Y36" s="59">
        <f t="shared" si="4"/>
        <v>338.79999999993015</v>
      </c>
      <c r="Z36" s="59">
        <f>Y36/(1+0.0406)^16</f>
        <v>179.2265135711406</v>
      </c>
      <c r="AA36" s="99">
        <f>Y36/(1+0.0334)^16</f>
        <v>200.284843906641</v>
      </c>
      <c r="AB36" s="22"/>
      <c r="AC36" s="61"/>
      <c r="AD36" s="94"/>
    </row>
    <row r="37" spans="1:30" ht="12.75">
      <c r="A37" s="1"/>
      <c r="B37" s="18"/>
      <c r="C37" s="54">
        <v>2033</v>
      </c>
      <c r="D37" s="22"/>
      <c r="E37" s="1"/>
      <c r="F37" s="13"/>
      <c r="G37" s="61">
        <v>2438532.64</v>
      </c>
      <c r="H37" s="62">
        <v>-543764.06</v>
      </c>
      <c r="I37" s="62">
        <v>-99849.64</v>
      </c>
      <c r="J37" s="62">
        <v>4689</v>
      </c>
      <c r="K37" s="60">
        <f t="shared" si="2"/>
        <v>-638924.7000000001</v>
      </c>
      <c r="L37" s="49">
        <v>-9059194.5</v>
      </c>
      <c r="M37" s="39"/>
      <c r="N37" s="50"/>
      <c r="O37" s="61">
        <v>3509314.96</v>
      </c>
      <c r="P37" s="62">
        <v>-482774.74</v>
      </c>
      <c r="Q37" s="62">
        <v>-156552.86</v>
      </c>
      <c r="R37" s="60">
        <f t="shared" si="3"/>
        <v>-639327.6</v>
      </c>
      <c r="S37" s="38">
        <v>-5502211.96</v>
      </c>
      <c r="T37" s="39"/>
      <c r="U37" s="40"/>
      <c r="V37" s="59">
        <f t="shared" si="0"/>
        <v>56703.21999999999</v>
      </c>
      <c r="W37" s="59">
        <f t="shared" si="1"/>
        <v>-60989.320000000065</v>
      </c>
      <c r="X37" s="60">
        <v>4689</v>
      </c>
      <c r="Y37" s="59">
        <f t="shared" si="4"/>
        <v>402.89999999990687</v>
      </c>
      <c r="Z37" s="59">
        <f>Y37/(1+0.0406)^17</f>
        <v>204.81997126184226</v>
      </c>
      <c r="AA37" s="99">
        <f>Y37/(1+0.0334)^17</f>
        <v>230.48013243723287</v>
      </c>
      <c r="AB37" s="22"/>
      <c r="AC37" s="61"/>
      <c r="AD37" s="94"/>
    </row>
    <row r="38" spans="1:32" ht="12.75">
      <c r="A38" s="1"/>
      <c r="B38" s="18"/>
      <c r="C38" s="54">
        <v>2034</v>
      </c>
      <c r="D38" s="22"/>
      <c r="E38" s="1"/>
      <c r="F38" s="13"/>
      <c r="G38" s="61">
        <v>1875626</v>
      </c>
      <c r="H38" s="62">
        <v>-562906.64</v>
      </c>
      <c r="I38" s="62">
        <v>-79684.12</v>
      </c>
      <c r="J38" s="62">
        <v>3742.01</v>
      </c>
      <c r="K38" s="60">
        <f t="shared" si="2"/>
        <v>-638848.75</v>
      </c>
      <c r="L38" s="49">
        <v>-2264798.6199999996</v>
      </c>
      <c r="M38" s="39"/>
      <c r="N38" s="50"/>
      <c r="O38" s="61">
        <v>3006670.51</v>
      </c>
      <c r="P38" s="62">
        <v>-502644.45</v>
      </c>
      <c r="Q38" s="62">
        <v>-136683.15</v>
      </c>
      <c r="R38" s="60">
        <f t="shared" si="3"/>
        <v>-639327.6</v>
      </c>
      <c r="S38" s="38">
        <v>-4913463.359999999</v>
      </c>
      <c r="T38" s="39"/>
      <c r="U38" s="40"/>
      <c r="V38" s="59">
        <f t="shared" si="0"/>
        <v>56999.03</v>
      </c>
      <c r="W38" s="59">
        <f t="shared" si="1"/>
        <v>-60262.19</v>
      </c>
      <c r="X38" s="60">
        <v>3742.01</v>
      </c>
      <c r="Y38" s="96">
        <f t="shared" si="4"/>
        <v>478.8499999999767</v>
      </c>
      <c r="Z38" s="96">
        <f>Y38/(1+0.0406)^18</f>
        <v>233.9325762686005</v>
      </c>
      <c r="AA38" s="99">
        <f>Y38/(1+0.0334)^18</f>
        <v>265.07407952300605</v>
      </c>
      <c r="AB38" s="22"/>
      <c r="AC38" s="61"/>
      <c r="AD38" s="94"/>
      <c r="AF38" s="95"/>
    </row>
    <row r="39" spans="1:32" ht="12.75">
      <c r="A39" s="1"/>
      <c r="B39" s="18"/>
      <c r="C39" s="54">
        <v>2035</v>
      </c>
      <c r="D39" s="22"/>
      <c r="E39" s="1"/>
      <c r="F39" s="13"/>
      <c r="G39" s="61">
        <v>1292911.93</v>
      </c>
      <c r="H39" s="62">
        <v>-582714.07</v>
      </c>
      <c r="I39" s="62">
        <v>-58808.85</v>
      </c>
      <c r="J39" s="62">
        <v>2761.69</v>
      </c>
      <c r="K39" s="60">
        <f t="shared" si="2"/>
        <v>-638761.23</v>
      </c>
      <c r="L39" s="49">
        <v>0</v>
      </c>
      <c r="M39" s="39"/>
      <c r="N39" s="50"/>
      <c r="O39" s="61">
        <v>2482941.36</v>
      </c>
      <c r="P39" s="62">
        <v>-523729.15</v>
      </c>
      <c r="Q39" s="62">
        <v>-115598.45</v>
      </c>
      <c r="R39" s="60">
        <f t="shared" si="3"/>
        <v>-639327.6</v>
      </c>
      <c r="S39" s="38">
        <v>-4774455.6</v>
      </c>
      <c r="T39" s="39"/>
      <c r="U39" s="40"/>
      <c r="V39" s="59">
        <f t="shared" si="0"/>
        <v>56789.6</v>
      </c>
      <c r="W39" s="59">
        <f t="shared" si="1"/>
        <v>-58984.919999999925</v>
      </c>
      <c r="X39" s="60">
        <v>2761.69</v>
      </c>
      <c r="Y39" s="59">
        <f t="shared" si="4"/>
        <v>566.3699999999953</v>
      </c>
      <c r="Z39" s="59">
        <f>Y39/(1+0.0406)^19</f>
        <v>265.8934453848947</v>
      </c>
      <c r="AA39" s="99">
        <f>Y39/(1+0.0334)^19</f>
        <v>303.3888069954609</v>
      </c>
      <c r="AB39" s="22"/>
      <c r="AC39" s="61"/>
      <c r="AD39" s="94"/>
      <c r="AF39" s="95"/>
    </row>
    <row r="40" spans="1:32" ht="12.75">
      <c r="A40" s="1"/>
      <c r="B40" s="18"/>
      <c r="C40" s="54">
        <v>2036</v>
      </c>
      <c r="D40" s="22"/>
      <c r="E40" s="1"/>
      <c r="F40" s="13"/>
      <c r="G40" s="61">
        <v>689775.68</v>
      </c>
      <c r="H40" s="62">
        <v>-603136.25</v>
      </c>
      <c r="I40" s="62">
        <v>-37269.46</v>
      </c>
      <c r="J40" s="62">
        <v>1746.95</v>
      </c>
      <c r="K40" s="60">
        <f t="shared" si="2"/>
        <v>-638658.76</v>
      </c>
      <c r="L40" s="49">
        <v>0</v>
      </c>
      <c r="M40" s="39"/>
      <c r="N40" s="50"/>
      <c r="O40" s="61">
        <v>1937266.29</v>
      </c>
      <c r="P40" s="62">
        <v>-545675.07</v>
      </c>
      <c r="Q40" s="62">
        <v>-93652.53</v>
      </c>
      <c r="R40" s="60">
        <f t="shared" si="3"/>
        <v>-639327.6</v>
      </c>
      <c r="S40" s="38">
        <v>-4630329.92</v>
      </c>
      <c r="T40" s="39"/>
      <c r="U40" s="40"/>
      <c r="V40" s="59">
        <f t="shared" si="0"/>
        <v>56383.07</v>
      </c>
      <c r="W40" s="59">
        <f t="shared" si="1"/>
        <v>-57461.18000000005</v>
      </c>
      <c r="X40" s="60">
        <v>1746.95</v>
      </c>
      <c r="Y40" s="59">
        <f t="shared" si="4"/>
        <v>668.8399999999674</v>
      </c>
      <c r="Z40" s="59">
        <f>Y40/(1+0.0406)^20</f>
        <v>301.74897741185714</v>
      </c>
      <c r="AA40" s="99">
        <f>Y40/(1+0.0334)^20</f>
        <v>346.69940315108903</v>
      </c>
      <c r="AB40" s="22"/>
      <c r="AC40" s="61"/>
      <c r="AD40" s="94"/>
      <c r="AF40" s="95"/>
    </row>
    <row r="41" spans="1:30" ht="12.75">
      <c r="A41" s="1"/>
      <c r="B41" s="18"/>
      <c r="C41" s="54">
        <v>2037</v>
      </c>
      <c r="D41" s="22"/>
      <c r="E41" s="1"/>
      <c r="F41" s="13"/>
      <c r="G41" s="61">
        <v>65364.94</v>
      </c>
      <c r="H41" s="62">
        <v>-624410.74</v>
      </c>
      <c r="I41" s="62">
        <v>-14832.36</v>
      </c>
      <c r="J41" s="62">
        <v>696.53</v>
      </c>
      <c r="K41" s="60">
        <f t="shared" si="2"/>
        <v>-638546.57</v>
      </c>
      <c r="L41" s="49">
        <v>0</v>
      </c>
      <c r="M41" s="39"/>
      <c r="N41" s="50"/>
      <c r="O41" s="61">
        <v>1368178.13</v>
      </c>
      <c r="P41" s="62">
        <v>-569088.16</v>
      </c>
      <c r="Q41" s="62">
        <v>-70239.44</v>
      </c>
      <c r="R41" s="60">
        <f t="shared" si="3"/>
        <v>-639327.6000000001</v>
      </c>
      <c r="S41" s="38">
        <v>-4478301.7</v>
      </c>
      <c r="T41" s="39"/>
      <c r="U41" s="40"/>
      <c r="V41" s="59">
        <f t="shared" si="0"/>
        <v>55407.08</v>
      </c>
      <c r="W41" s="59">
        <f t="shared" si="1"/>
        <v>-55322.57999999996</v>
      </c>
      <c r="X41" s="60">
        <v>696.53</v>
      </c>
      <c r="Y41" s="59">
        <f t="shared" si="4"/>
        <v>781.0300000001444</v>
      </c>
      <c r="Z41" s="59">
        <f>Y41/(1+0.0406)^21</f>
        <v>338.6159905389736</v>
      </c>
      <c r="AA41" s="99">
        <f>Y41/(1+0.0334)^21</f>
        <v>391.7690418115764</v>
      </c>
      <c r="AB41" s="22"/>
      <c r="AC41" s="61"/>
      <c r="AD41" s="94"/>
    </row>
    <row r="42" spans="1:30" ht="12.75">
      <c r="A42" s="1"/>
      <c r="B42" s="18"/>
      <c r="C42" s="54">
        <v>2038</v>
      </c>
      <c r="D42" s="22"/>
      <c r="E42" s="1"/>
      <c r="F42" s="13"/>
      <c r="G42" s="61">
        <v>0</v>
      </c>
      <c r="H42" s="62">
        <v>-65364.94</v>
      </c>
      <c r="I42" s="62">
        <v>-1317.42</v>
      </c>
      <c r="J42" s="62">
        <v>61.87</v>
      </c>
      <c r="K42" s="60">
        <f t="shared" si="2"/>
        <v>-66620.49</v>
      </c>
      <c r="L42" s="49">
        <v>0</v>
      </c>
      <c r="M42" s="39"/>
      <c r="N42" s="50"/>
      <c r="O42" s="61">
        <v>774951.96</v>
      </c>
      <c r="P42" s="62">
        <v>-593226.16</v>
      </c>
      <c r="Q42" s="62">
        <v>-46101.45</v>
      </c>
      <c r="R42" s="60">
        <f t="shared" si="3"/>
        <v>-639327.61</v>
      </c>
      <c r="S42" s="38">
        <v>-4321662.38</v>
      </c>
      <c r="T42" s="39"/>
      <c r="U42" s="40"/>
      <c r="V42" s="59">
        <f t="shared" si="0"/>
        <v>44784.03</v>
      </c>
      <c r="W42" s="59">
        <f t="shared" si="1"/>
        <v>527861.22</v>
      </c>
      <c r="X42" s="60">
        <v>61.87</v>
      </c>
      <c r="Y42" s="59">
        <f t="shared" si="4"/>
        <v>572707.12</v>
      </c>
      <c r="Z42" s="59">
        <f>Y42/(1+0.0406)^22</f>
        <v>238609.92710398618</v>
      </c>
      <c r="AA42" s="99">
        <f>Y42/(1+0.0334)^22</f>
        <v>277988.30389897845</v>
      </c>
      <c r="AB42" s="22"/>
      <c r="AC42" s="61"/>
      <c r="AD42" s="94"/>
    </row>
    <row r="43" spans="1:30" ht="12.75">
      <c r="A43" s="1"/>
      <c r="B43" s="18"/>
      <c r="C43" s="54">
        <v>2039</v>
      </c>
      <c r="D43" s="22"/>
      <c r="E43" s="1"/>
      <c r="F43" s="13"/>
      <c r="G43" s="61">
        <v>0</v>
      </c>
      <c r="H43" s="62">
        <v>0</v>
      </c>
      <c r="I43" s="62">
        <v>0</v>
      </c>
      <c r="J43" s="62">
        <v>0</v>
      </c>
      <c r="K43" s="60">
        <f t="shared" si="2"/>
        <v>0</v>
      </c>
      <c r="L43" s="49">
        <v>0</v>
      </c>
      <c r="M43" s="39"/>
      <c r="N43" s="50"/>
      <c r="O43" s="61">
        <v>156307.6</v>
      </c>
      <c r="P43" s="62">
        <v>-618644.38</v>
      </c>
      <c r="Q43" s="62">
        <v>-20683.22</v>
      </c>
      <c r="R43" s="60">
        <f t="shared" si="3"/>
        <v>-639327.6</v>
      </c>
      <c r="S43" s="38">
        <v>-2145147.8899999997</v>
      </c>
      <c r="T43" s="39"/>
      <c r="U43" s="40"/>
      <c r="V43" s="59">
        <f t="shared" si="0"/>
        <v>20683.22</v>
      </c>
      <c r="W43" s="59">
        <f t="shared" si="1"/>
        <v>618644.38</v>
      </c>
      <c r="X43" s="60">
        <v>0</v>
      </c>
      <c r="Y43" s="59">
        <f t="shared" si="4"/>
        <v>639327.6</v>
      </c>
      <c r="Z43" s="59">
        <f>Y43/(1+0.0406)^23</f>
        <v>255973.8246924628</v>
      </c>
      <c r="AA43" s="99">
        <f>Y43/(1+0.0334)^23</f>
        <v>300295.57842716307</v>
      </c>
      <c r="AB43" s="22"/>
      <c r="AC43" s="61"/>
      <c r="AD43" s="94"/>
    </row>
    <row r="44" spans="1:30" ht="12.75">
      <c r="A44" s="1"/>
      <c r="B44" s="18"/>
      <c r="C44" s="54">
        <v>2040</v>
      </c>
      <c r="D44" s="22"/>
      <c r="E44" s="1"/>
      <c r="F44" s="13"/>
      <c r="G44" s="61">
        <v>0</v>
      </c>
      <c r="H44" s="62">
        <v>0</v>
      </c>
      <c r="I44" s="62">
        <v>0</v>
      </c>
      <c r="J44" s="62">
        <v>0</v>
      </c>
      <c r="K44" s="60">
        <f t="shared" si="2"/>
        <v>0</v>
      </c>
      <c r="L44" s="49">
        <v>0</v>
      </c>
      <c r="M44" s="39"/>
      <c r="N44" s="50"/>
      <c r="O44" s="61">
        <v>0</v>
      </c>
      <c r="P44" s="62">
        <v>-156307.6</v>
      </c>
      <c r="Q44" s="62">
        <v>-1057.56</v>
      </c>
      <c r="R44" s="60">
        <f t="shared" si="3"/>
        <v>-157365.16</v>
      </c>
      <c r="S44" s="38">
        <v>-103857.36000000002</v>
      </c>
      <c r="T44" s="39"/>
      <c r="U44" s="40"/>
      <c r="V44" s="59">
        <f t="shared" si="0"/>
        <v>1057.56</v>
      </c>
      <c r="W44" s="59">
        <f t="shared" si="1"/>
        <v>156307.6</v>
      </c>
      <c r="X44" s="60">
        <v>0</v>
      </c>
      <c r="Y44" s="59">
        <f t="shared" si="4"/>
        <v>157365.16</v>
      </c>
      <c r="Z44" s="59">
        <f>Y44/(1+0.0406)^24</f>
        <v>60547.59122473612</v>
      </c>
      <c r="AA44" s="99">
        <f>Y44/(1+0.0334)^24</f>
        <v>71526.27607150208</v>
      </c>
      <c r="AB44" s="22"/>
      <c r="AC44" s="61"/>
      <c r="AD44" s="94"/>
    </row>
    <row r="45" spans="1:30" ht="12.75">
      <c r="A45" s="1"/>
      <c r="B45" s="18"/>
      <c r="C45" s="54">
        <v>2041</v>
      </c>
      <c r="D45" s="22"/>
      <c r="E45" s="1"/>
      <c r="F45" s="13"/>
      <c r="G45" s="61">
        <v>0</v>
      </c>
      <c r="H45" s="62">
        <v>0</v>
      </c>
      <c r="I45" s="62">
        <v>0</v>
      </c>
      <c r="J45" s="62">
        <v>0</v>
      </c>
      <c r="K45" s="60">
        <f t="shared" si="2"/>
        <v>0</v>
      </c>
      <c r="L45" s="49">
        <v>0</v>
      </c>
      <c r="M45" s="39"/>
      <c r="N45" s="50"/>
      <c r="O45" s="61">
        <v>0</v>
      </c>
      <c r="P45" s="62">
        <v>0</v>
      </c>
      <c r="Q45" s="62">
        <v>0</v>
      </c>
      <c r="R45" s="60">
        <v>0</v>
      </c>
      <c r="S45" s="38">
        <v>0</v>
      </c>
      <c r="T45" s="39"/>
      <c r="U45" s="40"/>
      <c r="V45" s="59">
        <f t="shared" si="0"/>
        <v>0</v>
      </c>
      <c r="W45" s="59">
        <f t="shared" si="1"/>
        <v>0</v>
      </c>
      <c r="X45" s="60">
        <v>0</v>
      </c>
      <c r="Y45" s="59">
        <f t="shared" si="4"/>
        <v>0</v>
      </c>
      <c r="Z45" s="59">
        <f>Y45/(1+0.0406)^25</f>
        <v>0</v>
      </c>
      <c r="AA45" s="99">
        <f>Y45/(1+0.0334)^25</f>
        <v>0</v>
      </c>
      <c r="AB45" s="22"/>
      <c r="AC45" s="61"/>
      <c r="AD45" s="94"/>
    </row>
    <row r="46" spans="1:30" ht="12.75">
      <c r="A46" s="1"/>
      <c r="B46" s="18"/>
      <c r="C46" s="54">
        <v>2042</v>
      </c>
      <c r="D46" s="22"/>
      <c r="E46" s="1"/>
      <c r="F46" s="13"/>
      <c r="G46" s="61">
        <v>0</v>
      </c>
      <c r="H46" s="62">
        <v>0</v>
      </c>
      <c r="I46" s="62">
        <v>0</v>
      </c>
      <c r="J46" s="62">
        <v>6875.32</v>
      </c>
      <c r="K46" s="60">
        <f t="shared" si="2"/>
        <v>6875.32</v>
      </c>
      <c r="L46" s="49">
        <v>0</v>
      </c>
      <c r="M46" s="39"/>
      <c r="N46" s="50"/>
      <c r="O46" s="61">
        <v>0</v>
      </c>
      <c r="P46" s="62">
        <v>0</v>
      </c>
      <c r="Q46" s="62">
        <v>0</v>
      </c>
      <c r="R46" s="60">
        <v>0</v>
      </c>
      <c r="S46" s="38">
        <v>0</v>
      </c>
      <c r="T46" s="39"/>
      <c r="U46" s="40"/>
      <c r="V46" s="59">
        <f t="shared" si="0"/>
        <v>0</v>
      </c>
      <c r="W46" s="59">
        <v>0</v>
      </c>
      <c r="X46" s="60">
        <v>6873.46</v>
      </c>
      <c r="Y46" s="59">
        <f t="shared" si="4"/>
        <v>6875.32</v>
      </c>
      <c r="Z46" s="59">
        <f>Y46/(1+0.0406)^26</f>
        <v>2442.9442487441984</v>
      </c>
      <c r="AA46" s="99">
        <f>Y46/(1+0.0334)^26</f>
        <v>2926.2607962915986</v>
      </c>
      <c r="AB46" s="22"/>
      <c r="AC46" s="62"/>
      <c r="AD46" s="94"/>
    </row>
    <row r="47" spans="1:28" ht="12.75">
      <c r="A47" s="1"/>
      <c r="B47" s="18"/>
      <c r="C47" s="54">
        <v>2043</v>
      </c>
      <c r="D47" s="22"/>
      <c r="E47" s="1"/>
      <c r="F47" s="13"/>
      <c r="G47" s="61">
        <v>0</v>
      </c>
      <c r="H47" s="62">
        <v>0</v>
      </c>
      <c r="I47" s="62">
        <v>0</v>
      </c>
      <c r="J47" s="62">
        <v>14934.68</v>
      </c>
      <c r="K47" s="60">
        <f t="shared" si="2"/>
        <v>14934.68</v>
      </c>
      <c r="L47" s="49">
        <v>0</v>
      </c>
      <c r="M47" s="39"/>
      <c r="N47" s="50"/>
      <c r="O47" s="61">
        <v>0</v>
      </c>
      <c r="P47" s="62">
        <v>0</v>
      </c>
      <c r="Q47" s="62">
        <v>0</v>
      </c>
      <c r="R47" s="60">
        <v>0</v>
      </c>
      <c r="S47" s="38">
        <v>0</v>
      </c>
      <c r="T47" s="39"/>
      <c r="U47" s="40"/>
      <c r="V47" s="59">
        <v>0</v>
      </c>
      <c r="W47" s="59">
        <v>0</v>
      </c>
      <c r="X47" s="60">
        <v>14934.68</v>
      </c>
      <c r="Y47" s="59">
        <f t="shared" si="4"/>
        <v>14934.68</v>
      </c>
      <c r="Z47" s="59">
        <f>Y47/(1+0.0406)^27</f>
        <v>5099.5603934821465</v>
      </c>
      <c r="AA47" s="99">
        <f>Y47/(1+0.0334)^27</f>
        <v>6151.026200342464</v>
      </c>
      <c r="AB47" s="22"/>
    </row>
    <row r="48" spans="1:28" ht="12.75">
      <c r="A48" s="1"/>
      <c r="B48" s="18"/>
      <c r="C48" s="54">
        <v>2044</v>
      </c>
      <c r="D48" s="22"/>
      <c r="E48" s="1"/>
      <c r="F48" s="13"/>
      <c r="G48" s="61">
        <v>0</v>
      </c>
      <c r="H48" s="62">
        <v>0</v>
      </c>
      <c r="I48" s="62">
        <v>0</v>
      </c>
      <c r="J48" s="62">
        <v>14475.35</v>
      </c>
      <c r="K48" s="60">
        <f t="shared" si="2"/>
        <v>14475.35</v>
      </c>
      <c r="L48" s="49">
        <v>0</v>
      </c>
      <c r="M48" s="39"/>
      <c r="N48" s="50"/>
      <c r="O48" s="61">
        <v>0</v>
      </c>
      <c r="P48" s="62">
        <v>0</v>
      </c>
      <c r="Q48" s="62">
        <v>0</v>
      </c>
      <c r="R48" s="60">
        <v>0</v>
      </c>
      <c r="S48" s="38">
        <v>0</v>
      </c>
      <c r="T48" s="39"/>
      <c r="U48" s="40"/>
      <c r="V48" s="59">
        <v>0</v>
      </c>
      <c r="W48" s="59">
        <v>0</v>
      </c>
      <c r="X48" s="60">
        <v>14475.35</v>
      </c>
      <c r="Y48" s="59">
        <f t="shared" si="4"/>
        <v>14475.35</v>
      </c>
      <c r="Z48" s="59">
        <f>Y48/(1+0.0406)^28</f>
        <v>4749.87378594214</v>
      </c>
      <c r="AA48" s="99">
        <f>Y48/(1+0.0334)^28</f>
        <v>5769.155852364167</v>
      </c>
      <c r="AB48" s="22"/>
    </row>
    <row r="49" spans="1:28" ht="12.75">
      <c r="A49" s="1"/>
      <c r="B49" s="18"/>
      <c r="C49" s="54">
        <v>2045</v>
      </c>
      <c r="D49" s="22"/>
      <c r="E49" s="1"/>
      <c r="F49" s="13"/>
      <c r="G49" s="61">
        <v>0</v>
      </c>
      <c r="H49" s="62">
        <v>0</v>
      </c>
      <c r="I49" s="62">
        <v>0</v>
      </c>
      <c r="J49" s="62">
        <v>13991.66</v>
      </c>
      <c r="K49" s="60">
        <f t="shared" si="2"/>
        <v>13991.66</v>
      </c>
      <c r="L49" s="49">
        <v>0</v>
      </c>
      <c r="M49" s="39"/>
      <c r="N49" s="50"/>
      <c r="O49" s="61">
        <v>0</v>
      </c>
      <c r="P49" s="62">
        <v>0</v>
      </c>
      <c r="Q49" s="62">
        <v>0</v>
      </c>
      <c r="R49" s="60">
        <v>0</v>
      </c>
      <c r="S49" s="38">
        <v>0</v>
      </c>
      <c r="T49" s="39"/>
      <c r="U49" s="40"/>
      <c r="V49" s="59">
        <v>0</v>
      </c>
      <c r="W49" s="59">
        <v>0</v>
      </c>
      <c r="X49" s="60">
        <v>13991.66</v>
      </c>
      <c r="Y49" s="59">
        <f t="shared" si="4"/>
        <v>13991.66</v>
      </c>
      <c r="Z49" s="59">
        <f>Y49/(1+0.0406)^29</f>
        <v>4412.029604981633</v>
      </c>
      <c r="AA49" s="99">
        <f>Y49/(1+0.0334)^29</f>
        <v>5396.149634332692</v>
      </c>
      <c r="AB49" s="22"/>
    </row>
    <row r="50" spans="1:28" ht="12.75">
      <c r="A50" s="1"/>
      <c r="B50" s="18"/>
      <c r="C50" s="54">
        <v>2046</v>
      </c>
      <c r="D50" s="22"/>
      <c r="E50" s="1"/>
      <c r="F50" s="13"/>
      <c r="G50" s="61">
        <v>0</v>
      </c>
      <c r="H50" s="62">
        <v>0</v>
      </c>
      <c r="I50" s="62">
        <v>0</v>
      </c>
      <c r="J50" s="62">
        <v>13465.34</v>
      </c>
      <c r="K50" s="60">
        <f t="shared" si="2"/>
        <v>13465.34</v>
      </c>
      <c r="L50" s="49">
        <v>0</v>
      </c>
      <c r="M50" s="39"/>
      <c r="N50" s="50"/>
      <c r="O50" s="61">
        <v>0</v>
      </c>
      <c r="P50" s="62">
        <v>0</v>
      </c>
      <c r="Q50" s="62">
        <v>0</v>
      </c>
      <c r="R50" s="60">
        <v>0</v>
      </c>
      <c r="S50" s="38">
        <v>0</v>
      </c>
      <c r="T50" s="39"/>
      <c r="U50" s="40"/>
      <c r="V50" s="59">
        <v>0</v>
      </c>
      <c r="W50" s="59">
        <v>0</v>
      </c>
      <c r="X50" s="60">
        <v>13465.34</v>
      </c>
      <c r="Y50" s="59">
        <f t="shared" si="4"/>
        <v>13465.34</v>
      </c>
      <c r="Z50" s="59">
        <f>Y50/(1+0.0406)^30</f>
        <v>4080.3994187323524</v>
      </c>
      <c r="AA50" s="99">
        <f>Y50/(1+0.0334)^30</f>
        <v>5025.318678122883</v>
      </c>
      <c r="AB50" s="22"/>
    </row>
    <row r="51" spans="1:28" ht="12.75">
      <c r="A51" s="1"/>
      <c r="B51" s="18"/>
      <c r="C51" s="54">
        <v>2047</v>
      </c>
      <c r="D51" s="22"/>
      <c r="E51" s="1"/>
      <c r="F51" s="13"/>
      <c r="G51" s="61">
        <v>0</v>
      </c>
      <c r="H51" s="62">
        <v>0</v>
      </c>
      <c r="I51" s="62">
        <v>0</v>
      </c>
      <c r="J51" s="62">
        <v>12894.66</v>
      </c>
      <c r="K51" s="60">
        <f t="shared" si="2"/>
        <v>12894.66</v>
      </c>
      <c r="L51" s="49">
        <v>0</v>
      </c>
      <c r="M51" s="39"/>
      <c r="N51" s="50"/>
      <c r="O51" s="61">
        <v>0</v>
      </c>
      <c r="P51" s="62">
        <v>0</v>
      </c>
      <c r="Q51" s="62">
        <v>0</v>
      </c>
      <c r="R51" s="60">
        <v>0</v>
      </c>
      <c r="S51" s="38">
        <v>0</v>
      </c>
      <c r="T51" s="39"/>
      <c r="U51" s="40"/>
      <c r="V51" s="59">
        <v>0</v>
      </c>
      <c r="W51" s="59">
        <v>0</v>
      </c>
      <c r="X51" s="60">
        <v>12894.66</v>
      </c>
      <c r="Y51" s="59">
        <f t="shared" si="4"/>
        <v>12894.66</v>
      </c>
      <c r="Z51" s="59">
        <f>Y51/(1+0.0406)^31</f>
        <v>3755.012845368965</v>
      </c>
      <c r="AA51" s="99">
        <f>Y51/(1+0.0334)^31</f>
        <v>4656.801453862988</v>
      </c>
      <c r="AB51" s="22"/>
    </row>
    <row r="52" spans="1:28" ht="12.75">
      <c r="A52" s="1"/>
      <c r="B52" s="18"/>
      <c r="C52" s="54">
        <v>2048</v>
      </c>
      <c r="D52" s="22"/>
      <c r="E52" s="1"/>
      <c r="F52" s="13"/>
      <c r="G52" s="61">
        <v>0</v>
      </c>
      <c r="H52" s="62">
        <v>0</v>
      </c>
      <c r="I52" s="62">
        <v>0</v>
      </c>
      <c r="J52" s="62">
        <v>12296.83</v>
      </c>
      <c r="K52" s="60">
        <f t="shared" si="2"/>
        <v>12296.83</v>
      </c>
      <c r="L52" s="49">
        <v>0</v>
      </c>
      <c r="M52" s="39"/>
      <c r="N52" s="50"/>
      <c r="O52" s="61">
        <v>0</v>
      </c>
      <c r="P52" s="62">
        <v>0</v>
      </c>
      <c r="Q52" s="62">
        <v>0</v>
      </c>
      <c r="R52" s="60">
        <v>0</v>
      </c>
      <c r="S52" s="38">
        <v>0</v>
      </c>
      <c r="T52" s="39"/>
      <c r="U52" s="40"/>
      <c r="V52" s="59">
        <v>0</v>
      </c>
      <c r="W52" s="59">
        <v>0</v>
      </c>
      <c r="X52" s="60">
        <v>12296.83</v>
      </c>
      <c r="Y52" s="59">
        <f t="shared" si="4"/>
        <v>12296.83</v>
      </c>
      <c r="Z52" s="59">
        <f>Y52/(1+0.0406)^32</f>
        <v>3441.2076458371266</v>
      </c>
      <c r="AA52" s="99">
        <f>Y52/(1+0.0334)^32</f>
        <v>4297.36792885083</v>
      </c>
      <c r="AB52" s="22"/>
    </row>
    <row r="53" spans="1:28" ht="12.75">
      <c r="A53" s="1"/>
      <c r="B53" s="18"/>
      <c r="C53" s="54">
        <v>2049</v>
      </c>
      <c r="D53" s="22"/>
      <c r="E53" s="1"/>
      <c r="F53" s="13"/>
      <c r="G53" s="61">
        <v>0</v>
      </c>
      <c r="H53" s="62">
        <v>0</v>
      </c>
      <c r="I53" s="62">
        <v>0</v>
      </c>
      <c r="J53" s="62">
        <v>11670.86</v>
      </c>
      <c r="K53" s="60">
        <f t="shared" si="2"/>
        <v>11670.86</v>
      </c>
      <c r="L53" s="49">
        <v>0</v>
      </c>
      <c r="M53" s="39"/>
      <c r="N53" s="50"/>
      <c r="O53" s="61">
        <v>0</v>
      </c>
      <c r="P53" s="62">
        <v>0</v>
      </c>
      <c r="Q53" s="62">
        <v>0</v>
      </c>
      <c r="R53" s="60">
        <v>0</v>
      </c>
      <c r="S53" s="38">
        <v>0</v>
      </c>
      <c r="T53" s="39"/>
      <c r="U53" s="40"/>
      <c r="V53" s="59">
        <v>0</v>
      </c>
      <c r="W53" s="59">
        <v>0</v>
      </c>
      <c r="X53" s="60">
        <v>11670.86</v>
      </c>
      <c r="Y53" s="59">
        <f t="shared" si="4"/>
        <v>11670.86</v>
      </c>
      <c r="Z53" s="59">
        <f>Y53/(1+0.0406)^33</f>
        <v>3138.6056191884227</v>
      </c>
      <c r="AA53" s="99">
        <f>Y53/(1+0.0334)^33</f>
        <v>3946.7877494345003</v>
      </c>
      <c r="AB53" s="22"/>
    </row>
    <row r="54" spans="1:28" ht="12.75">
      <c r="A54" s="1"/>
      <c r="B54" s="18"/>
      <c r="C54" s="54">
        <v>2050</v>
      </c>
      <c r="D54" s="22"/>
      <c r="E54" s="1"/>
      <c r="F54" s="13"/>
      <c r="G54" s="61">
        <v>0</v>
      </c>
      <c r="H54" s="62">
        <v>0</v>
      </c>
      <c r="I54" s="62">
        <v>0</v>
      </c>
      <c r="J54" s="62">
        <v>11014.86</v>
      </c>
      <c r="K54" s="60">
        <f t="shared" si="2"/>
        <v>11014.86</v>
      </c>
      <c r="L54" s="49">
        <v>0</v>
      </c>
      <c r="M54" s="39"/>
      <c r="N54" s="50"/>
      <c r="O54" s="61">
        <v>0</v>
      </c>
      <c r="P54" s="62">
        <v>0</v>
      </c>
      <c r="Q54" s="62">
        <v>0</v>
      </c>
      <c r="R54" s="60">
        <v>0</v>
      </c>
      <c r="S54" s="38">
        <v>0</v>
      </c>
      <c r="T54" s="39"/>
      <c r="U54" s="40"/>
      <c r="V54" s="59">
        <v>0</v>
      </c>
      <c r="W54" s="59">
        <v>0</v>
      </c>
      <c r="X54" s="60">
        <v>11014.86</v>
      </c>
      <c r="Y54" s="59">
        <f t="shared" si="4"/>
        <v>11014.86</v>
      </c>
      <c r="Z54" s="59">
        <f>Y54/(1+0.0406)^34</f>
        <v>2846.6170650193767</v>
      </c>
      <c r="AA54" s="99">
        <f>Y54/(1+0.0334)^34</f>
        <v>3604.553173103343</v>
      </c>
      <c r="AB54" s="22"/>
    </row>
    <row r="55" spans="1:28" ht="12.75">
      <c r="A55" s="1"/>
      <c r="B55" s="18"/>
      <c r="C55" s="54">
        <v>2051</v>
      </c>
      <c r="D55" s="22"/>
      <c r="E55" s="1"/>
      <c r="F55" s="13"/>
      <c r="G55" s="61">
        <v>0</v>
      </c>
      <c r="H55" s="62">
        <v>0</v>
      </c>
      <c r="I55" s="62">
        <v>0</v>
      </c>
      <c r="J55" s="62">
        <v>10331.16</v>
      </c>
      <c r="K55" s="60">
        <f t="shared" si="2"/>
        <v>10331.16</v>
      </c>
      <c r="L55" s="49">
        <v>0</v>
      </c>
      <c r="M55" s="39"/>
      <c r="N55" s="50"/>
      <c r="O55" s="61">
        <v>0</v>
      </c>
      <c r="P55" s="62">
        <v>0</v>
      </c>
      <c r="Q55" s="62">
        <v>0</v>
      </c>
      <c r="R55" s="60">
        <v>0</v>
      </c>
      <c r="S55" s="38">
        <v>0</v>
      </c>
      <c r="T55" s="39"/>
      <c r="U55" s="40"/>
      <c r="V55" s="59">
        <v>0</v>
      </c>
      <c r="W55" s="59">
        <v>0</v>
      </c>
      <c r="X55" s="60">
        <v>10331.16</v>
      </c>
      <c r="Y55" s="59">
        <f t="shared" si="4"/>
        <v>10331.16</v>
      </c>
      <c r="Z55" s="59">
        <f>Y55/(1+0.0406)^35</f>
        <v>2565.755880653136</v>
      </c>
      <c r="AA55" s="99">
        <f>Y55/(1+0.0334)^35</f>
        <v>3271.546407553434</v>
      </c>
      <c r="AB55" s="22"/>
    </row>
    <row r="56" spans="1:28" ht="12.75">
      <c r="A56" s="1"/>
      <c r="B56" s="18"/>
      <c r="C56" s="54">
        <v>2052</v>
      </c>
      <c r="D56" s="22"/>
      <c r="E56" s="1"/>
      <c r="F56" s="13"/>
      <c r="G56" s="61">
        <v>0</v>
      </c>
      <c r="H56" s="62">
        <v>0</v>
      </c>
      <c r="I56" s="62">
        <v>0</v>
      </c>
      <c r="J56" s="62">
        <v>9619.88</v>
      </c>
      <c r="K56" s="60">
        <f t="shared" si="2"/>
        <v>9619.88</v>
      </c>
      <c r="L56" s="49">
        <v>0</v>
      </c>
      <c r="M56" s="39"/>
      <c r="N56" s="50"/>
      <c r="O56" s="61">
        <v>0</v>
      </c>
      <c r="P56" s="62">
        <v>0</v>
      </c>
      <c r="Q56" s="62">
        <v>0</v>
      </c>
      <c r="R56" s="60">
        <v>0</v>
      </c>
      <c r="S56" s="38">
        <v>0</v>
      </c>
      <c r="T56" s="39"/>
      <c r="U56" s="40"/>
      <c r="V56" s="59">
        <v>0</v>
      </c>
      <c r="W56" s="59">
        <v>0</v>
      </c>
      <c r="X56" s="60">
        <v>9619.88</v>
      </c>
      <c r="Y56" s="59">
        <f t="shared" si="4"/>
        <v>9619.88</v>
      </c>
      <c r="Z56" s="59">
        <f>Y56/(1+0.0406)^36</f>
        <v>2295.8952971271424</v>
      </c>
      <c r="AA56" s="99">
        <f>Y56/(1+0.0334)^36</f>
        <v>2947.848738776052</v>
      </c>
      <c r="AB56" s="22"/>
    </row>
    <row r="57" spans="1:28" ht="12.75">
      <c r="A57" s="1"/>
      <c r="B57" s="18"/>
      <c r="C57" s="54">
        <v>2053</v>
      </c>
      <c r="D57" s="22"/>
      <c r="E57" s="1"/>
      <c r="F57" s="13"/>
      <c r="G57" s="61">
        <v>0</v>
      </c>
      <c r="H57" s="62">
        <v>0</v>
      </c>
      <c r="I57" s="62">
        <v>0</v>
      </c>
      <c r="J57" s="62">
        <v>8879.31</v>
      </c>
      <c r="K57" s="60">
        <f t="shared" si="2"/>
        <v>8879.31</v>
      </c>
      <c r="L57" s="49">
        <v>0</v>
      </c>
      <c r="M57" s="39"/>
      <c r="N57" s="50"/>
      <c r="O57" s="61">
        <v>0</v>
      </c>
      <c r="P57" s="62">
        <v>0</v>
      </c>
      <c r="Q57" s="62">
        <v>0</v>
      </c>
      <c r="R57" s="60">
        <v>0</v>
      </c>
      <c r="S57" s="38">
        <v>0</v>
      </c>
      <c r="T57" s="39"/>
      <c r="U57" s="40"/>
      <c r="V57" s="59">
        <v>0</v>
      </c>
      <c r="W57" s="59">
        <v>0</v>
      </c>
      <c r="X57" s="60">
        <v>8879.31</v>
      </c>
      <c r="Y57" s="59">
        <f t="shared" si="4"/>
        <v>8879.31</v>
      </c>
      <c r="Z57" s="59">
        <f>Y57/(1+0.0406)^37</f>
        <v>2036.4690817568849</v>
      </c>
      <c r="AA57" s="99">
        <f>Y57/(1+0.0334)^37</f>
        <v>2632.9723708730635</v>
      </c>
      <c r="AB57" s="22"/>
    </row>
    <row r="58" spans="1:28" ht="12.75">
      <c r="A58" s="1"/>
      <c r="B58" s="18"/>
      <c r="C58" s="54">
        <v>2054</v>
      </c>
      <c r="D58" s="22"/>
      <c r="E58" s="1"/>
      <c r="F58" s="13"/>
      <c r="G58" s="61">
        <v>0</v>
      </c>
      <c r="H58" s="62">
        <v>0</v>
      </c>
      <c r="I58" s="62">
        <v>0</v>
      </c>
      <c r="J58" s="62">
        <v>8108.66</v>
      </c>
      <c r="K58" s="60">
        <f t="shared" si="2"/>
        <v>8108.66</v>
      </c>
      <c r="L58" s="49">
        <v>0</v>
      </c>
      <c r="M58" s="39"/>
      <c r="N58" s="50"/>
      <c r="O58" s="61">
        <v>0</v>
      </c>
      <c r="P58" s="62">
        <v>0</v>
      </c>
      <c r="Q58" s="62">
        <v>0</v>
      </c>
      <c r="R58" s="60">
        <v>0</v>
      </c>
      <c r="S58" s="38">
        <v>0</v>
      </c>
      <c r="T58" s="39"/>
      <c r="U58" s="40"/>
      <c r="V58" s="59">
        <v>0</v>
      </c>
      <c r="W58" s="59">
        <v>0</v>
      </c>
      <c r="X58" s="60">
        <v>8108.66</v>
      </c>
      <c r="Y58" s="59">
        <f t="shared" si="4"/>
        <v>8108.66</v>
      </c>
      <c r="Z58" s="59">
        <f>Y58/(1+0.0406)^38</f>
        <v>1787.1617933159932</v>
      </c>
      <c r="AA58" s="99">
        <f>Y58/(1+0.0334)^38</f>
        <v>2326.7392531912838</v>
      </c>
      <c r="AB58" s="22"/>
    </row>
    <row r="59" spans="1:28" ht="12.75">
      <c r="A59" s="1"/>
      <c r="B59" s="18"/>
      <c r="C59" s="54">
        <v>2055</v>
      </c>
      <c r="D59" s="22"/>
      <c r="E59" s="1"/>
      <c r="F59" s="13"/>
      <c r="G59" s="61">
        <v>0</v>
      </c>
      <c r="H59" s="62">
        <v>0</v>
      </c>
      <c r="I59" s="62">
        <v>0</v>
      </c>
      <c r="J59" s="62">
        <v>7305.15</v>
      </c>
      <c r="K59" s="60">
        <f t="shared" si="2"/>
        <v>7305.15</v>
      </c>
      <c r="L59" s="49">
        <v>0</v>
      </c>
      <c r="M59" s="39"/>
      <c r="N59" s="50"/>
      <c r="O59" s="61">
        <v>0</v>
      </c>
      <c r="P59" s="62">
        <v>0</v>
      </c>
      <c r="Q59" s="62">
        <v>0</v>
      </c>
      <c r="R59" s="60">
        <v>0</v>
      </c>
      <c r="S59" s="38">
        <v>0</v>
      </c>
      <c r="T59" s="39"/>
      <c r="U59" s="40"/>
      <c r="V59" s="59">
        <v>0</v>
      </c>
      <c r="W59" s="59">
        <v>0</v>
      </c>
      <c r="X59" s="60">
        <v>7305.15</v>
      </c>
      <c r="Y59" s="59">
        <f t="shared" si="4"/>
        <v>7305.15</v>
      </c>
      <c r="Z59" s="59">
        <f>Y59/(1+0.0406)^39</f>
        <v>1547.2485953248358</v>
      </c>
      <c r="AA59" s="99">
        <f>Y59/(1+0.0334)^39</f>
        <v>2028.426645170631</v>
      </c>
      <c r="AB59" s="22"/>
    </row>
    <row r="60" spans="1:28" ht="12.75">
      <c r="A60" s="1"/>
      <c r="B60" s="18"/>
      <c r="C60" s="54">
        <v>2056</v>
      </c>
      <c r="D60" s="22"/>
      <c r="E60" s="1"/>
      <c r="F60" s="13"/>
      <c r="G60" s="61">
        <v>0</v>
      </c>
      <c r="H60" s="62">
        <v>0</v>
      </c>
      <c r="I60" s="62">
        <v>0</v>
      </c>
      <c r="J60" s="62">
        <v>6468.63</v>
      </c>
      <c r="K60" s="60">
        <f t="shared" si="2"/>
        <v>6468.63</v>
      </c>
      <c r="L60" s="49">
        <v>0</v>
      </c>
      <c r="M60" s="39"/>
      <c r="N60" s="50"/>
      <c r="O60" s="61">
        <v>0</v>
      </c>
      <c r="P60" s="62">
        <v>0</v>
      </c>
      <c r="Q60" s="62">
        <v>0</v>
      </c>
      <c r="R60" s="60">
        <v>0</v>
      </c>
      <c r="S60" s="38">
        <v>0</v>
      </c>
      <c r="T60" s="39"/>
      <c r="U60" s="40"/>
      <c r="V60" s="59">
        <v>0</v>
      </c>
      <c r="W60" s="59">
        <v>0</v>
      </c>
      <c r="X60" s="60">
        <v>6468.63</v>
      </c>
      <c r="Y60" s="59">
        <f t="shared" si="4"/>
        <v>6468.63</v>
      </c>
      <c r="Z60" s="59">
        <f>Y60/(1+0.0406)^40</f>
        <v>1316.616969180416</v>
      </c>
      <c r="AA60" s="99">
        <f>Y60/(1+0.0334)^40</f>
        <v>1738.0970489585607</v>
      </c>
      <c r="AB60" s="22"/>
    </row>
    <row r="61" spans="1:28" ht="12.75">
      <c r="A61" s="1"/>
      <c r="B61" s="18"/>
      <c r="C61" s="54">
        <v>2057</v>
      </c>
      <c r="D61" s="22"/>
      <c r="E61" s="1"/>
      <c r="F61" s="13"/>
      <c r="G61" s="61">
        <v>0</v>
      </c>
      <c r="H61" s="62">
        <v>0</v>
      </c>
      <c r="I61" s="62">
        <v>0</v>
      </c>
      <c r="J61" s="62">
        <v>5596.87</v>
      </c>
      <c r="K61" s="60">
        <f t="shared" si="2"/>
        <v>5596.87</v>
      </c>
      <c r="L61" s="49">
        <v>0</v>
      </c>
      <c r="M61" s="39"/>
      <c r="N61" s="50"/>
      <c r="O61" s="61">
        <v>0</v>
      </c>
      <c r="P61" s="62">
        <v>0</v>
      </c>
      <c r="Q61" s="62">
        <v>0</v>
      </c>
      <c r="R61" s="60">
        <v>0</v>
      </c>
      <c r="S61" s="38">
        <v>0</v>
      </c>
      <c r="T61" s="39"/>
      <c r="U61" s="40"/>
      <c r="V61" s="59">
        <v>0</v>
      </c>
      <c r="W61" s="59">
        <v>0</v>
      </c>
      <c r="X61" s="60">
        <v>5596.87</v>
      </c>
      <c r="Y61" s="59">
        <f t="shared" si="4"/>
        <v>5596.87</v>
      </c>
      <c r="Z61" s="59">
        <f>Y61/(1+0.0406)^41</f>
        <v>1094.7338212196075</v>
      </c>
      <c r="AA61" s="99">
        <f>Y61/(1+0.0334)^41</f>
        <v>1455.2529018184405</v>
      </c>
      <c r="AB61" s="22"/>
    </row>
    <row r="62" spans="1:28" ht="12.75">
      <c r="A62" s="1"/>
      <c r="B62" s="18"/>
      <c r="C62" s="54">
        <v>2058</v>
      </c>
      <c r="D62" s="22"/>
      <c r="E62" s="1"/>
      <c r="F62" s="13"/>
      <c r="G62" s="61">
        <v>0</v>
      </c>
      <c r="H62" s="62">
        <v>0</v>
      </c>
      <c r="I62" s="62">
        <v>0</v>
      </c>
      <c r="J62" s="62">
        <v>4689</v>
      </c>
      <c r="K62" s="60">
        <f t="shared" si="2"/>
        <v>4689</v>
      </c>
      <c r="L62" s="49">
        <v>0</v>
      </c>
      <c r="M62" s="39"/>
      <c r="N62" s="50"/>
      <c r="O62" s="61">
        <v>0</v>
      </c>
      <c r="P62" s="62">
        <v>0</v>
      </c>
      <c r="Q62" s="62">
        <v>0</v>
      </c>
      <c r="R62" s="60">
        <v>0</v>
      </c>
      <c r="S62" s="38">
        <v>0</v>
      </c>
      <c r="T62" s="39"/>
      <c r="U62" s="40"/>
      <c r="V62" s="59">
        <v>0</v>
      </c>
      <c r="W62" s="59">
        <v>0</v>
      </c>
      <c r="X62" s="60">
        <v>4689</v>
      </c>
      <c r="Y62" s="59">
        <f t="shared" si="4"/>
        <v>4689</v>
      </c>
      <c r="Z62" s="59">
        <f>Y62/(1+0.0406)^42</f>
        <v>881.372969613661</v>
      </c>
      <c r="AA62" s="99">
        <f>Y62/(1+0.0334)^42</f>
        <v>1179.790867133738</v>
      </c>
      <c r="AB62" s="22"/>
    </row>
    <row r="63" spans="1:28" ht="12.75">
      <c r="A63" s="1"/>
      <c r="B63" s="18"/>
      <c r="C63" s="54">
        <v>2059</v>
      </c>
      <c r="D63" s="22"/>
      <c r="E63" s="1"/>
      <c r="F63" s="13"/>
      <c r="G63" s="61">
        <v>0</v>
      </c>
      <c r="H63" s="62">
        <v>0</v>
      </c>
      <c r="I63" s="62">
        <v>0</v>
      </c>
      <c r="J63" s="62">
        <v>3742.01</v>
      </c>
      <c r="K63" s="60">
        <f t="shared" si="2"/>
        <v>3742.01</v>
      </c>
      <c r="L63" s="49">
        <v>0</v>
      </c>
      <c r="M63" s="39"/>
      <c r="N63" s="50"/>
      <c r="O63" s="61">
        <v>0</v>
      </c>
      <c r="P63" s="62">
        <v>0</v>
      </c>
      <c r="Q63" s="62">
        <v>0</v>
      </c>
      <c r="R63" s="60">
        <v>0</v>
      </c>
      <c r="S63" s="38">
        <v>0</v>
      </c>
      <c r="T63" s="39"/>
      <c r="U63" s="40"/>
      <c r="V63" s="59">
        <v>0</v>
      </c>
      <c r="W63" s="59">
        <v>0</v>
      </c>
      <c r="X63" s="60">
        <v>3742.01</v>
      </c>
      <c r="Y63" s="59">
        <f t="shared" si="4"/>
        <v>3742.01</v>
      </c>
      <c r="Z63" s="59">
        <f>Y63/(1+0.0406)^43</f>
        <v>675.9282792384809</v>
      </c>
      <c r="AA63" s="99">
        <f>Y63/(1+0.0334)^43</f>
        <v>911.0900080462726</v>
      </c>
      <c r="AB63" s="22"/>
    </row>
    <row r="64" spans="1:28" ht="12.75">
      <c r="A64" s="1"/>
      <c r="B64" s="18"/>
      <c r="C64" s="54">
        <v>2060</v>
      </c>
      <c r="D64" s="22"/>
      <c r="E64" s="1"/>
      <c r="F64" s="13"/>
      <c r="G64" s="61">
        <v>0</v>
      </c>
      <c r="H64" s="62">
        <v>0</v>
      </c>
      <c r="I64" s="62">
        <v>0</v>
      </c>
      <c r="J64" s="62">
        <v>2761.69</v>
      </c>
      <c r="K64" s="60">
        <f t="shared" si="2"/>
        <v>2761.69</v>
      </c>
      <c r="L64" s="49">
        <v>0</v>
      </c>
      <c r="M64" s="39"/>
      <c r="N64" s="50"/>
      <c r="O64" s="61">
        <v>0</v>
      </c>
      <c r="P64" s="62">
        <v>0</v>
      </c>
      <c r="Q64" s="62">
        <v>0</v>
      </c>
      <c r="R64" s="60">
        <v>0</v>
      </c>
      <c r="S64" s="38">
        <v>0</v>
      </c>
      <c r="T64" s="39"/>
      <c r="U64" s="40"/>
      <c r="V64" s="59">
        <v>0</v>
      </c>
      <c r="W64" s="59">
        <v>0</v>
      </c>
      <c r="X64" s="60">
        <v>2761.69</v>
      </c>
      <c r="Y64" s="59">
        <f t="shared" si="4"/>
        <v>2761.69</v>
      </c>
      <c r="Z64" s="59">
        <f>Y64/(1+0.0406)^44</f>
        <v>479.3875806815589</v>
      </c>
      <c r="AA64" s="99">
        <f>Y64/(1+0.0334)^44</f>
        <v>650.6730364216132</v>
      </c>
      <c r="AB64" s="22"/>
    </row>
    <row r="65" spans="1:28" ht="12.75">
      <c r="A65" s="1"/>
      <c r="B65" s="18"/>
      <c r="C65" s="54">
        <v>2061</v>
      </c>
      <c r="D65" s="22"/>
      <c r="E65" s="1"/>
      <c r="F65" s="13"/>
      <c r="G65" s="61">
        <v>0</v>
      </c>
      <c r="H65" s="62">
        <v>0</v>
      </c>
      <c r="I65" s="62">
        <v>0</v>
      </c>
      <c r="J65" s="62">
        <v>1746.95</v>
      </c>
      <c r="K65" s="60">
        <f t="shared" si="2"/>
        <v>1746.95</v>
      </c>
      <c r="L65" s="49">
        <v>0</v>
      </c>
      <c r="M65" s="39"/>
      <c r="N65" s="50"/>
      <c r="O65" s="61">
        <v>0</v>
      </c>
      <c r="P65" s="62">
        <v>0</v>
      </c>
      <c r="Q65" s="62">
        <v>0</v>
      </c>
      <c r="R65" s="60">
        <v>0</v>
      </c>
      <c r="S65" s="38">
        <v>0</v>
      </c>
      <c r="T65" s="39"/>
      <c r="U65" s="40"/>
      <c r="V65" s="59">
        <v>0</v>
      </c>
      <c r="W65" s="59">
        <v>0</v>
      </c>
      <c r="X65" s="60">
        <v>1746.95</v>
      </c>
      <c r="Y65" s="59">
        <f t="shared" si="4"/>
        <v>1746.95</v>
      </c>
      <c r="Z65" s="59">
        <f>Y65/(1+0.0406)^45</f>
        <v>291.4127202192763</v>
      </c>
      <c r="AA65" s="99">
        <f>Y65/(1+0.0334)^45</f>
        <v>398.2904567873751</v>
      </c>
      <c r="AB65" s="22"/>
    </row>
    <row r="66" spans="1:28" ht="12.75">
      <c r="A66" s="1"/>
      <c r="B66" s="18"/>
      <c r="C66" s="54">
        <v>2062</v>
      </c>
      <c r="D66" s="22"/>
      <c r="E66" s="1"/>
      <c r="F66" s="13"/>
      <c r="G66" s="61">
        <v>0</v>
      </c>
      <c r="H66" s="62">
        <v>0</v>
      </c>
      <c r="I66" s="62">
        <v>0</v>
      </c>
      <c r="J66" s="62">
        <v>696.53</v>
      </c>
      <c r="K66" s="60">
        <f t="shared" si="2"/>
        <v>696.53</v>
      </c>
      <c r="L66" s="49">
        <v>0</v>
      </c>
      <c r="M66" s="39"/>
      <c r="N66" s="50"/>
      <c r="O66" s="61">
        <v>0</v>
      </c>
      <c r="P66" s="62">
        <v>0</v>
      </c>
      <c r="Q66" s="62">
        <v>0</v>
      </c>
      <c r="R66" s="60">
        <v>0</v>
      </c>
      <c r="S66" s="38">
        <v>0</v>
      </c>
      <c r="T66" s="39"/>
      <c r="U66" s="40"/>
      <c r="V66" s="59">
        <v>0</v>
      </c>
      <c r="W66" s="59">
        <v>0</v>
      </c>
      <c r="X66" s="60">
        <v>696.53</v>
      </c>
      <c r="Y66" s="59">
        <f t="shared" si="4"/>
        <v>696.53</v>
      </c>
      <c r="Z66" s="59">
        <f>Y66/(1+0.0406)^46</f>
        <v>111.65650629235792</v>
      </c>
      <c r="AA66" s="99">
        <f>Y66/(1+0.0334)^46</f>
        <v>153.67060279739522</v>
      </c>
      <c r="AB66" s="22"/>
    </row>
    <row r="67" spans="1:28" ht="12.75">
      <c r="A67" s="1"/>
      <c r="B67" s="18"/>
      <c r="C67" s="54">
        <v>2063</v>
      </c>
      <c r="D67" s="22"/>
      <c r="E67" s="1"/>
      <c r="F67" s="13"/>
      <c r="G67" s="61">
        <v>0</v>
      </c>
      <c r="H67" s="62">
        <v>0</v>
      </c>
      <c r="I67" s="62">
        <v>0</v>
      </c>
      <c r="J67" s="62">
        <v>61.87</v>
      </c>
      <c r="K67" s="60">
        <f t="shared" si="2"/>
        <v>61.87</v>
      </c>
      <c r="L67" s="49">
        <v>0</v>
      </c>
      <c r="M67" s="39"/>
      <c r="N67" s="50"/>
      <c r="O67" s="61">
        <v>0</v>
      </c>
      <c r="P67" s="62">
        <v>0</v>
      </c>
      <c r="Q67" s="62">
        <v>0</v>
      </c>
      <c r="R67" s="60">
        <v>0</v>
      </c>
      <c r="S67" s="38">
        <v>0</v>
      </c>
      <c r="T67" s="39"/>
      <c r="U67" s="40"/>
      <c r="V67" s="59">
        <v>0</v>
      </c>
      <c r="W67" s="59">
        <v>0</v>
      </c>
      <c r="X67" s="60">
        <v>61.87</v>
      </c>
      <c r="Y67" s="59">
        <f t="shared" si="4"/>
        <v>61.87</v>
      </c>
      <c r="Z67" s="59">
        <f>Y67/(1+0.0406)^47</f>
        <v>9.531044619541037</v>
      </c>
      <c r="AA67" s="99">
        <f>Y67/(1+0.0334)^47</f>
        <v>13.208777577722971</v>
      </c>
      <c r="AB67" s="22"/>
    </row>
    <row r="68" spans="1:28" ht="12.75">
      <c r="A68" s="1"/>
      <c r="B68" s="18"/>
      <c r="C68" s="54">
        <v>2064</v>
      </c>
      <c r="D68" s="22"/>
      <c r="E68" s="1"/>
      <c r="F68" s="13"/>
      <c r="G68" s="61">
        <v>0</v>
      </c>
      <c r="H68" s="62">
        <v>0</v>
      </c>
      <c r="I68" s="62">
        <v>0</v>
      </c>
      <c r="J68" s="62">
        <v>0</v>
      </c>
      <c r="K68" s="60">
        <f t="shared" si="2"/>
        <v>0</v>
      </c>
      <c r="L68" s="49">
        <v>0</v>
      </c>
      <c r="M68" s="39"/>
      <c r="N68" s="50"/>
      <c r="O68" s="61">
        <v>0</v>
      </c>
      <c r="P68" s="62">
        <v>0</v>
      </c>
      <c r="Q68" s="62">
        <v>0</v>
      </c>
      <c r="R68" s="60">
        <v>0</v>
      </c>
      <c r="S68" s="38">
        <v>0</v>
      </c>
      <c r="T68" s="39"/>
      <c r="U68" s="40"/>
      <c r="V68" s="59">
        <v>0</v>
      </c>
      <c r="W68" s="59">
        <v>0</v>
      </c>
      <c r="X68" s="60">
        <v>0</v>
      </c>
      <c r="Y68" s="59">
        <f t="shared" si="4"/>
        <v>0</v>
      </c>
      <c r="Z68" s="59">
        <v>0</v>
      </c>
      <c r="AA68" s="59">
        <v>0</v>
      </c>
      <c r="AB68" s="22"/>
    </row>
    <row r="69" spans="1:28" ht="12.75">
      <c r="A69" s="1"/>
      <c r="B69" s="18"/>
      <c r="C69" s="54">
        <v>2065</v>
      </c>
      <c r="D69" s="22"/>
      <c r="E69" s="1"/>
      <c r="F69" s="13"/>
      <c r="G69" s="61">
        <v>0</v>
      </c>
      <c r="H69" s="62">
        <v>0</v>
      </c>
      <c r="I69" s="62">
        <v>0</v>
      </c>
      <c r="J69" s="62">
        <v>0</v>
      </c>
      <c r="K69" s="60">
        <f t="shared" si="2"/>
        <v>0</v>
      </c>
      <c r="L69" s="49">
        <v>0</v>
      </c>
      <c r="M69" s="39"/>
      <c r="N69" s="50"/>
      <c r="O69" s="61">
        <v>0</v>
      </c>
      <c r="P69" s="62">
        <v>0</v>
      </c>
      <c r="Q69" s="62">
        <v>0</v>
      </c>
      <c r="R69" s="60">
        <v>0</v>
      </c>
      <c r="S69" s="38">
        <v>0</v>
      </c>
      <c r="T69" s="39"/>
      <c r="U69" s="40"/>
      <c r="V69" s="59">
        <v>0</v>
      </c>
      <c r="W69" s="59">
        <v>0</v>
      </c>
      <c r="X69" s="60">
        <v>0</v>
      </c>
      <c r="Y69" s="59">
        <f t="shared" si="4"/>
        <v>0</v>
      </c>
      <c r="Z69" s="59">
        <v>0</v>
      </c>
      <c r="AA69" s="59">
        <v>0</v>
      </c>
      <c r="AB69" s="22"/>
    </row>
    <row r="70" spans="1:28" ht="12.75">
      <c r="A70" s="1"/>
      <c r="B70" s="18"/>
      <c r="C70" s="54">
        <v>2066</v>
      </c>
      <c r="D70" s="22"/>
      <c r="E70" s="1"/>
      <c r="F70" s="13"/>
      <c r="G70" s="61">
        <v>0</v>
      </c>
      <c r="H70" s="62">
        <v>0</v>
      </c>
      <c r="I70" s="62">
        <v>0</v>
      </c>
      <c r="J70" s="62">
        <v>0</v>
      </c>
      <c r="K70" s="60">
        <f t="shared" si="2"/>
        <v>0</v>
      </c>
      <c r="L70" s="49">
        <v>0</v>
      </c>
      <c r="M70" s="39"/>
      <c r="N70" s="50"/>
      <c r="O70" s="61">
        <v>0</v>
      </c>
      <c r="P70" s="62">
        <v>0</v>
      </c>
      <c r="Q70" s="62">
        <v>0</v>
      </c>
      <c r="R70" s="60">
        <v>0</v>
      </c>
      <c r="S70" s="38">
        <v>0</v>
      </c>
      <c r="T70" s="39"/>
      <c r="U70" s="40"/>
      <c r="V70" s="59">
        <v>0</v>
      </c>
      <c r="W70" s="59">
        <v>0</v>
      </c>
      <c r="X70" s="60">
        <v>0</v>
      </c>
      <c r="Y70" s="59">
        <f t="shared" si="4"/>
        <v>0</v>
      </c>
      <c r="Z70" s="59">
        <v>0</v>
      </c>
      <c r="AA70" s="59">
        <v>0</v>
      </c>
      <c r="AB70" s="22"/>
    </row>
    <row r="71" spans="1:28" ht="12.75">
      <c r="A71" s="1"/>
      <c r="B71" s="18"/>
      <c r="C71" s="54">
        <v>2067</v>
      </c>
      <c r="D71" s="22"/>
      <c r="E71" s="1"/>
      <c r="F71" s="13"/>
      <c r="G71" s="61">
        <v>0</v>
      </c>
      <c r="H71" s="62">
        <v>0</v>
      </c>
      <c r="I71" s="62">
        <v>0</v>
      </c>
      <c r="J71" s="62">
        <v>0</v>
      </c>
      <c r="K71" s="60">
        <f t="shared" si="2"/>
        <v>0</v>
      </c>
      <c r="L71" s="49">
        <v>0</v>
      </c>
      <c r="M71" s="39"/>
      <c r="N71" s="50"/>
      <c r="O71" s="61">
        <v>0</v>
      </c>
      <c r="P71" s="62">
        <v>0</v>
      </c>
      <c r="Q71" s="62">
        <v>0</v>
      </c>
      <c r="R71" s="60">
        <v>0</v>
      </c>
      <c r="S71" s="38">
        <v>0</v>
      </c>
      <c r="T71" s="39"/>
      <c r="U71" s="40"/>
      <c r="V71" s="59">
        <v>0</v>
      </c>
      <c r="W71" s="59">
        <v>0</v>
      </c>
      <c r="X71" s="60">
        <v>0</v>
      </c>
      <c r="Y71" s="59">
        <f t="shared" si="4"/>
        <v>0</v>
      </c>
      <c r="Z71" s="59">
        <v>0</v>
      </c>
      <c r="AA71" s="59">
        <v>0</v>
      </c>
      <c r="AB71" s="22"/>
    </row>
    <row r="72" spans="1:28" ht="12.75">
      <c r="A72" s="1"/>
      <c r="B72" s="18"/>
      <c r="C72" s="54">
        <v>2068</v>
      </c>
      <c r="D72" s="22"/>
      <c r="E72" s="1"/>
      <c r="F72" s="13"/>
      <c r="G72" s="61">
        <v>0</v>
      </c>
      <c r="H72" s="62">
        <v>0</v>
      </c>
      <c r="I72" s="62">
        <v>0</v>
      </c>
      <c r="J72" s="62">
        <v>0</v>
      </c>
      <c r="K72" s="60">
        <f t="shared" si="2"/>
        <v>0</v>
      </c>
      <c r="L72" s="49">
        <v>0</v>
      </c>
      <c r="M72" s="39"/>
      <c r="N72" s="50"/>
      <c r="O72" s="61">
        <v>0</v>
      </c>
      <c r="P72" s="62">
        <v>0</v>
      </c>
      <c r="Q72" s="62">
        <v>0</v>
      </c>
      <c r="R72" s="60">
        <v>0</v>
      </c>
      <c r="S72" s="38">
        <v>0</v>
      </c>
      <c r="T72" s="39"/>
      <c r="U72" s="40"/>
      <c r="V72" s="59">
        <v>0</v>
      </c>
      <c r="W72" s="59">
        <v>0</v>
      </c>
      <c r="X72" s="60">
        <v>0</v>
      </c>
      <c r="Y72" s="59">
        <f t="shared" si="4"/>
        <v>0</v>
      </c>
      <c r="Z72" s="59">
        <v>0</v>
      </c>
      <c r="AA72" s="59">
        <v>0</v>
      </c>
      <c r="AB72" s="22"/>
    </row>
    <row r="73" spans="1:28" ht="12.75">
      <c r="A73" s="1"/>
      <c r="B73" s="18"/>
      <c r="C73" s="54">
        <v>2069</v>
      </c>
      <c r="D73" s="22"/>
      <c r="E73" s="1"/>
      <c r="F73" s="13"/>
      <c r="G73" s="61">
        <v>0</v>
      </c>
      <c r="H73" s="62">
        <v>0</v>
      </c>
      <c r="I73" s="62">
        <v>0</v>
      </c>
      <c r="J73" s="62">
        <v>0</v>
      </c>
      <c r="K73" s="60">
        <f t="shared" si="2"/>
        <v>0</v>
      </c>
      <c r="L73" s="49">
        <v>0</v>
      </c>
      <c r="M73" s="39"/>
      <c r="N73" s="50"/>
      <c r="O73" s="61">
        <v>0</v>
      </c>
      <c r="P73" s="62">
        <v>0</v>
      </c>
      <c r="Q73" s="62">
        <v>0</v>
      </c>
      <c r="R73" s="60">
        <v>0</v>
      </c>
      <c r="S73" s="38">
        <v>0</v>
      </c>
      <c r="T73" s="39"/>
      <c r="U73" s="40"/>
      <c r="V73" s="59">
        <v>0</v>
      </c>
      <c r="W73" s="59">
        <v>0</v>
      </c>
      <c r="X73" s="60">
        <v>0</v>
      </c>
      <c r="Y73" s="59">
        <f t="shared" si="4"/>
        <v>0</v>
      </c>
      <c r="Z73" s="59">
        <v>0</v>
      </c>
      <c r="AA73" s="59">
        <v>0</v>
      </c>
      <c r="AB73" s="22"/>
    </row>
    <row r="74" spans="1:28" ht="12.75">
      <c r="A74" s="1"/>
      <c r="B74" s="18"/>
      <c r="C74" s="54">
        <v>2070</v>
      </c>
      <c r="D74" s="22"/>
      <c r="E74" s="1"/>
      <c r="F74" s="13"/>
      <c r="G74" s="61">
        <v>0</v>
      </c>
      <c r="H74" s="62">
        <v>0</v>
      </c>
      <c r="I74" s="62">
        <v>0</v>
      </c>
      <c r="J74" s="62">
        <v>0</v>
      </c>
      <c r="K74" s="60">
        <f t="shared" si="2"/>
        <v>0</v>
      </c>
      <c r="L74" s="49">
        <v>0</v>
      </c>
      <c r="M74" s="39"/>
      <c r="N74" s="50"/>
      <c r="O74" s="61">
        <v>0</v>
      </c>
      <c r="P74" s="62">
        <v>0</v>
      </c>
      <c r="Q74" s="62">
        <v>0</v>
      </c>
      <c r="R74" s="60">
        <v>0</v>
      </c>
      <c r="S74" s="38">
        <v>0</v>
      </c>
      <c r="T74" s="39"/>
      <c r="U74" s="40"/>
      <c r="V74" s="59">
        <v>0</v>
      </c>
      <c r="W74" s="59">
        <v>0</v>
      </c>
      <c r="X74" s="60">
        <v>0</v>
      </c>
      <c r="Y74" s="59">
        <f t="shared" si="4"/>
        <v>0</v>
      </c>
      <c r="Z74" s="59">
        <v>0</v>
      </c>
      <c r="AA74" s="59">
        <v>0</v>
      </c>
      <c r="AB74" s="22"/>
    </row>
    <row r="75" spans="1:28" ht="12.75">
      <c r="A75" s="1"/>
      <c r="B75" s="18"/>
      <c r="C75" s="54">
        <v>2071</v>
      </c>
      <c r="D75" s="22"/>
      <c r="E75" s="1"/>
      <c r="F75" s="13"/>
      <c r="G75" s="61">
        <v>0</v>
      </c>
      <c r="H75" s="62">
        <v>0</v>
      </c>
      <c r="I75" s="62">
        <v>0</v>
      </c>
      <c r="J75" s="62">
        <v>0</v>
      </c>
      <c r="K75" s="60">
        <f t="shared" si="2"/>
        <v>0</v>
      </c>
      <c r="L75" s="49">
        <v>0</v>
      </c>
      <c r="M75" s="39"/>
      <c r="N75" s="50"/>
      <c r="O75" s="61">
        <v>0</v>
      </c>
      <c r="P75" s="62">
        <v>0</v>
      </c>
      <c r="Q75" s="62">
        <v>0</v>
      </c>
      <c r="R75" s="60">
        <v>0</v>
      </c>
      <c r="S75" s="38">
        <v>0</v>
      </c>
      <c r="T75" s="39"/>
      <c r="U75" s="40"/>
      <c r="V75" s="59">
        <v>0</v>
      </c>
      <c r="W75" s="59">
        <v>0</v>
      </c>
      <c r="X75" s="60">
        <v>0</v>
      </c>
      <c r="Y75" s="59">
        <f t="shared" si="4"/>
        <v>0</v>
      </c>
      <c r="Z75" s="59">
        <v>0</v>
      </c>
      <c r="AA75" s="59">
        <v>0</v>
      </c>
      <c r="AB75" s="22"/>
    </row>
    <row r="76" spans="1:28" ht="13.5" thickBot="1">
      <c r="A76" s="1"/>
      <c r="B76" s="18"/>
      <c r="C76" s="54">
        <v>2072</v>
      </c>
      <c r="D76" s="22"/>
      <c r="E76" s="1"/>
      <c r="F76" s="13"/>
      <c r="G76" s="64">
        <v>0</v>
      </c>
      <c r="H76" s="65">
        <v>0</v>
      </c>
      <c r="I76" s="65">
        <v>0</v>
      </c>
      <c r="J76" s="65">
        <v>0</v>
      </c>
      <c r="K76" s="60">
        <f t="shared" si="2"/>
        <v>0</v>
      </c>
      <c r="L76" s="49">
        <v>0</v>
      </c>
      <c r="M76" s="39"/>
      <c r="N76" s="50"/>
      <c r="O76" s="64">
        <v>0</v>
      </c>
      <c r="P76" s="62">
        <v>0</v>
      </c>
      <c r="Q76" s="62">
        <v>0</v>
      </c>
      <c r="R76" s="60">
        <v>0</v>
      </c>
      <c r="S76" s="38">
        <v>0</v>
      </c>
      <c r="T76" s="39"/>
      <c r="U76" s="40"/>
      <c r="V76" s="66">
        <v>0</v>
      </c>
      <c r="W76" s="59">
        <v>0</v>
      </c>
      <c r="X76" s="60">
        <v>0</v>
      </c>
      <c r="Y76" s="59">
        <f t="shared" si="4"/>
        <v>0</v>
      </c>
      <c r="Z76" s="59">
        <v>0</v>
      </c>
      <c r="AA76" s="59">
        <v>0</v>
      </c>
      <c r="AB76" s="22"/>
    </row>
    <row r="77" spans="1:28" ht="13.5" thickBot="1">
      <c r="A77" s="1"/>
      <c r="B77" s="68"/>
      <c r="C77" s="69"/>
      <c r="D77" s="70"/>
      <c r="E77" s="1"/>
      <c r="F77" s="71"/>
      <c r="G77" s="72"/>
      <c r="H77" s="72"/>
      <c r="I77" s="72"/>
      <c r="J77" s="72"/>
      <c r="K77" s="72"/>
      <c r="L77" s="73"/>
      <c r="M77" s="1"/>
      <c r="N77" s="74"/>
      <c r="O77" s="75"/>
      <c r="P77" s="75"/>
      <c r="Q77" s="75"/>
      <c r="R77" s="75"/>
      <c r="S77" s="76"/>
      <c r="T77" s="1"/>
      <c r="U77" s="68"/>
      <c r="V77" s="69"/>
      <c r="W77" s="77"/>
      <c r="X77" s="69"/>
      <c r="Y77" s="69"/>
      <c r="Z77" s="77"/>
      <c r="AA77" s="77"/>
      <c r="AB77" s="70"/>
    </row>
    <row r="78" spans="1:28" ht="12.75">
      <c r="A78" s="1"/>
      <c r="B78" s="105" t="s">
        <v>29</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row>
    <row r="79" spans="1:28" ht="12.75">
      <c r="A79" s="67"/>
      <c r="B79" s="105" t="s">
        <v>30</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78"/>
      <c r="E81" s="78"/>
      <c r="F81" s="78"/>
      <c r="G81" s="78"/>
      <c r="H81" s="78"/>
      <c r="I81" s="78"/>
      <c r="J81" s="78"/>
      <c r="K81" s="1"/>
      <c r="L81" s="78"/>
      <c r="M81" s="78"/>
      <c r="N81" s="78"/>
      <c r="O81" s="78"/>
      <c r="P81" s="78"/>
      <c r="Q81" s="78"/>
      <c r="R81" s="78"/>
      <c r="S81" s="1"/>
      <c r="T81" s="1"/>
      <c r="U81" s="1"/>
      <c r="V81" s="1"/>
      <c r="W81" s="1"/>
      <c r="X81" s="1"/>
      <c r="Y81" s="1"/>
      <c r="Z81" s="1"/>
      <c r="AA81" s="1"/>
      <c r="AB81" s="1"/>
    </row>
  </sheetData>
  <sheetProtection/>
  <mergeCells count="5">
    <mergeCell ref="B11:AB11"/>
    <mergeCell ref="G14:K14"/>
    <mergeCell ref="O14:R14"/>
    <mergeCell ref="B78:AB78"/>
    <mergeCell ref="B79:AB79"/>
  </mergeCells>
  <printOptions/>
  <pageMargins left="0.7" right="0.7" top="0.75" bottom="0.75" header="0.3" footer="0.3"/>
  <pageSetup fitToHeight="1" fitToWidth="1" horizontalDpi="600" verticalDpi="600" orientation="portrait" scale="45" r:id="rId2"/>
  <ignoredErrors>
    <ignoredError sqref="K20:K36 K37:K52 K53:K76 R21:R4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NRUCFC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MacDonald</dc:creator>
  <cp:keywords/>
  <dc:description/>
  <cp:lastModifiedBy>Elaine MacDonald</cp:lastModifiedBy>
  <cp:lastPrinted>2016-08-24T14:42:51Z</cp:lastPrinted>
  <dcterms:created xsi:type="dcterms:W3CDTF">2016-08-07T23:38:46Z</dcterms:created>
  <dcterms:modified xsi:type="dcterms:W3CDTF">2016-10-27T12:46:36Z</dcterms:modified>
  <cp:category/>
  <cp:version/>
  <cp:contentType/>
  <cp:contentStatus/>
</cp:coreProperties>
</file>