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09" activeTab="0"/>
  </bookViews>
  <sheets>
    <sheet name="Project 23" sheetId="1" r:id="rId1"/>
    <sheet name="Project 24" sheetId="2" r:id="rId2"/>
    <sheet name="Project 25" sheetId="3" r:id="rId3"/>
    <sheet name="Project 26" sheetId="4" r:id="rId4"/>
    <sheet name="Project 27" sheetId="5" r:id="rId5"/>
  </sheets>
  <definedNames>
    <definedName name="_xlnm.Print_Area" localSheetId="0">'Project 23'!$A$1:$J$15</definedName>
    <definedName name="_xlnm.Print_Area" localSheetId="4">'Project 27'!$A$1:$L$33</definedName>
  </definedNames>
  <calcPr fullCalcOnLoad="1"/>
</workbook>
</file>

<file path=xl/sharedStrings.xml><?xml version="1.0" encoding="utf-8"?>
<sst xmlns="http://schemas.openxmlformats.org/spreadsheetml/2006/main" count="159" uniqueCount="45">
  <si>
    <t>Month</t>
  </si>
  <si>
    <t>Plant Balance</t>
  </si>
  <si>
    <t>Book Depreciation</t>
  </si>
  <si>
    <t>Tax Depreciation</t>
  </si>
  <si>
    <t>Deferred Tax</t>
  </si>
  <si>
    <t>Income Tax Rate</t>
  </si>
  <si>
    <t>Louisville Gas and Electric Company</t>
  </si>
  <si>
    <t>Deferred Taxes on Retirements</t>
  </si>
  <si>
    <t>Accumulated Deferred Taxes</t>
  </si>
  <si>
    <t>Temporary Difference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</si>
  <si>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</si>
  <si>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</si>
  <si>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</si>
  <si>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</si>
  <si>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</si>
  <si>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</si>
  <si>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</si>
  <si>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</si>
  <si>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</si>
  <si>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32 - Trimble County CCP Storage (Landfill - Phase I)</t>
  </si>
  <si>
    <t xml:space="preserve">Due to Bonus Depreciation for tax purposes taken on certain components of Project 25,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</si>
  <si>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</si>
  <si>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</si>
  <si>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</si>
  <si>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</si>
  <si>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</si>
  <si>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</si>
  <si>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</si>
  <si>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</si>
  <si>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</si>
  <si>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</si>
  <si>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</si>
  <si>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</si>
  <si>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</si>
  <si>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</si>
  <si>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</si>
  <si>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 xml:space="preserve">Due to Bonus Depreciation for tax purposes taken on certain components of Project 24, the deferred tax calculation for this project </t>
  </si>
  <si>
    <t xml:space="preserve">Due to Bonus Depreciation for tax purposes taken on certain components of Project 26, the deferred tax calculation for this project </t>
  </si>
  <si>
    <t>depreciation, which reduces the Federal tax basis to 50% of the plant balance.  A sample calculation of deferred taxes for Feb 2016</t>
  </si>
  <si>
    <t xml:space="preserve">Due to Bonus Depreciation for tax purposes taken on certain components of Project 27, the deferred tax calculation for this project </t>
  </si>
  <si>
    <t>Project 27 - Trimble County Unit 1 Air Compliance</t>
  </si>
  <si>
    <t>Note:</t>
  </si>
  <si>
    <t>effects of the retroactive bonus depreciation.</t>
  </si>
  <si>
    <t xml:space="preserve">of the 50% bonus tax depreciation retroactive to January 1, 2015. In December 2015, the deferred tax amounts reflect the </t>
  </si>
  <si>
    <t>In December 2015, the Protecting Americans from Tax Hikes Act of 2015 was passed into law. Included was an extension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</si>
</sst>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-yy;@"/>
    <numFmt numFmtId="167" formatCode="0.0000%"/>
    <numFmt numFmtId="168" formatCode="[$-409]mmm\-yy;@"/>
    <numFmt numFmtId="169" formatCode="_(* #,##0.0_);_(* \(#,##0.0\);_(* &quot;-&quot;??_);_(@_)"/>
    <numFmt numFmtId="170" formatCode="_(* #,##0_);_(* \(#,##0\);_(* &quot;-&quot;??_);_(@_)"/>
    <numFmt numFmtId="171" formatCode="#,##0.0_);[Red]\(#,##0.0\)"/>
    <numFmt numFmtId="172" formatCode="_(* #,##0.0000_);_(* \(#,##0.0000\);_(* &quot;-&quot;????_);_(@_)"/>
    <numFmt numFmtId="173" formatCode="_(* #,##0.000_);_(* \(#,##0.000\);_(* &quot;-&quot;?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41" fontId="0" fillId="0" borderId="0" xfId="0" applyNumberFormat="1" applyAlignment="1">
      <alignment/>
    </xf>
    <xf numFmtId="170" fontId="0" fillId="0" borderId="0" xfId="42" applyNumberFormat="1" applyAlignment="1">
      <alignment/>
    </xf>
    <xf numFmtId="0" fontId="2" fillId="0" borderId="0" xfId="0" applyFont="1" applyFill="1" applyAlignment="1">
      <alignment horizontal="centerContinuous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0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 applyProtection="1" quotePrefix="1">
      <alignment horizontal="left"/>
      <protection/>
    </xf>
    <xf numFmtId="38" fontId="0" fillId="0" borderId="0" xfId="0" applyNumberFormat="1" applyAlignment="1">
      <alignment/>
    </xf>
    <xf numFmtId="168" fontId="0" fillId="0" borderId="0" xfId="63" applyNumberFormat="1" applyFont="1" applyAlignment="1">
      <alignment horizontal="left"/>
      <protection/>
    </xf>
    <xf numFmtId="168" fontId="0" fillId="0" borderId="0" xfId="63" applyNumberFormat="1" applyFont="1" applyFill="1" applyAlignment="1">
      <alignment horizontal="left"/>
      <protection/>
    </xf>
    <xf numFmtId="168" fontId="1" fillId="0" borderId="0" xfId="0" applyNumberFormat="1" applyFont="1" applyFill="1" applyBorder="1" applyAlignment="1" quotePrefix="1">
      <alignment horizontal="left"/>
    </xf>
    <xf numFmtId="168" fontId="2" fillId="0" borderId="0" xfId="0" applyNumberFormat="1" applyFont="1" applyFill="1" applyAlignment="1" quotePrefix="1">
      <alignment horizontal="left"/>
    </xf>
    <xf numFmtId="41" fontId="0" fillId="0" borderId="0" xfId="0" applyNumberFormat="1" applyFont="1" applyAlignment="1" quotePrefix="1">
      <alignment horizontal="left"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67" fontId="0" fillId="0" borderId="0" xfId="0" applyNumberFormat="1" applyFill="1" applyAlignment="1">
      <alignment/>
    </xf>
    <xf numFmtId="170" fontId="0" fillId="0" borderId="0" xfId="42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70" fontId="0" fillId="0" borderId="0" xfId="42" applyNumberFormat="1" applyFont="1" applyFill="1" applyAlignment="1">
      <alignment/>
    </xf>
    <xf numFmtId="168" fontId="0" fillId="0" borderId="0" xfId="0" applyNumberFormat="1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9" t="s">
        <v>14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695467</v>
      </c>
    </row>
    <row r="10" spans="1:10" ht="12.75">
      <c r="A10" s="22">
        <v>42256</v>
      </c>
      <c r="C10" s="12">
        <v>9599354</v>
      </c>
      <c r="D10" s="13">
        <v>19647</v>
      </c>
      <c r="E10" s="14">
        <v>45707</v>
      </c>
      <c r="F10" s="12">
        <f aca="true" t="shared" si="0" ref="F10:F15">E10-D10</f>
        <v>26060</v>
      </c>
      <c r="G10" s="3">
        <v>0.389</v>
      </c>
      <c r="H10" s="9">
        <f aca="true" t="shared" si="1" ref="H10:H15">ROUND(F10*G10,0)</f>
        <v>10137</v>
      </c>
      <c r="I10" s="15">
        <f>I9+H10</f>
        <v>705604</v>
      </c>
      <c r="J10" s="9">
        <v>0</v>
      </c>
    </row>
    <row r="11" spans="1:11" ht="12.75">
      <c r="A11" s="21">
        <v>42278</v>
      </c>
      <c r="C11" s="12">
        <v>9599354</v>
      </c>
      <c r="D11" s="13">
        <v>19647</v>
      </c>
      <c r="E11" s="14">
        <v>45708</v>
      </c>
      <c r="F11" s="12">
        <f t="shared" si="0"/>
        <v>26061</v>
      </c>
      <c r="G11" s="3">
        <v>0.389</v>
      </c>
      <c r="H11" s="9">
        <f t="shared" si="1"/>
        <v>10138</v>
      </c>
      <c r="I11" s="15">
        <f>I10+H11</f>
        <v>715742</v>
      </c>
      <c r="J11" s="9">
        <v>0</v>
      </c>
      <c r="K11" s="9"/>
    </row>
    <row r="12" spans="1:10" ht="12.75">
      <c r="A12" s="21">
        <v>42309</v>
      </c>
      <c r="C12" s="12">
        <v>9599354</v>
      </c>
      <c r="D12" s="13">
        <v>19647</v>
      </c>
      <c r="E12" s="14">
        <v>45707</v>
      </c>
      <c r="F12" s="12">
        <f t="shared" si="0"/>
        <v>26060</v>
      </c>
      <c r="G12" s="3">
        <v>0.389</v>
      </c>
      <c r="H12" s="9">
        <f t="shared" si="1"/>
        <v>10137</v>
      </c>
      <c r="I12" s="15">
        <f>I11+H12</f>
        <v>725879</v>
      </c>
      <c r="J12" s="9">
        <v>0</v>
      </c>
    </row>
    <row r="13" spans="1:11" ht="12.75">
      <c r="A13" s="21">
        <v>42339</v>
      </c>
      <c r="C13" s="12">
        <v>9599354</v>
      </c>
      <c r="D13" s="13">
        <v>19647</v>
      </c>
      <c r="E13" s="14">
        <v>45708</v>
      </c>
      <c r="F13" s="12">
        <f t="shared" si="0"/>
        <v>26061</v>
      </c>
      <c r="G13" s="3">
        <v>0.389</v>
      </c>
      <c r="H13" s="9">
        <f t="shared" si="1"/>
        <v>10138</v>
      </c>
      <c r="I13" s="15">
        <f>I12+H13</f>
        <v>736017</v>
      </c>
      <c r="J13" s="9">
        <v>0</v>
      </c>
      <c r="K13" s="17" t="s">
        <v>18</v>
      </c>
    </row>
    <row r="14" spans="1:11" ht="12.75">
      <c r="A14" s="21">
        <v>42370</v>
      </c>
      <c r="C14" s="12">
        <v>9599354</v>
      </c>
      <c r="D14" s="13">
        <v>19647</v>
      </c>
      <c r="E14" s="14">
        <v>42285</v>
      </c>
      <c r="F14" s="12">
        <f t="shared" si="0"/>
        <v>22638</v>
      </c>
      <c r="G14" s="3">
        <v>0.389</v>
      </c>
      <c r="H14" s="9">
        <f t="shared" si="1"/>
        <v>8806</v>
      </c>
      <c r="I14" s="15">
        <f>I13+H14-1</f>
        <v>744822</v>
      </c>
      <c r="J14" s="9">
        <v>0</v>
      </c>
      <c r="K14" s="12"/>
    </row>
    <row r="15" spans="1:10" ht="12.75">
      <c r="A15" s="21">
        <v>42401</v>
      </c>
      <c r="C15" s="12">
        <v>9599354</v>
      </c>
      <c r="D15" s="13">
        <v>19647</v>
      </c>
      <c r="E15" s="14">
        <v>42285</v>
      </c>
      <c r="F15" s="12">
        <f t="shared" si="0"/>
        <v>22638</v>
      </c>
      <c r="G15" s="3">
        <v>0.389</v>
      </c>
      <c r="H15" s="9">
        <f t="shared" si="1"/>
        <v>8806</v>
      </c>
      <c r="I15" s="15">
        <f>I14+H15</f>
        <v>753628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</sheetData>
  <sheetProtection/>
  <printOptions/>
  <pageMargins left="0.5" right="0.5" top="1.5" bottom="0.5" header="0.5" footer="0.5"/>
  <pageSetup fitToHeight="1" fitToWidth="1" horizontalDpi="600" verticalDpi="600" orientation="portrait" scale="85" r:id="rId1"/>
  <headerFooter alignWithMargins="0">
    <oddHeader>&amp;R&amp;"Times New Roman,Bold"&amp;12Attachment to Response to Question No. 3
Page 1 of 5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23" t="s">
        <v>13</v>
      </c>
    </row>
    <row r="6" ht="12.75">
      <c r="A6" s="24" t="s">
        <v>19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428284</v>
      </c>
    </row>
    <row r="10" spans="1:10" ht="12.75">
      <c r="A10" s="22">
        <v>42256</v>
      </c>
      <c r="C10" s="12">
        <v>4067717</v>
      </c>
      <c r="D10" s="13">
        <v>8304</v>
      </c>
      <c r="E10" s="14">
        <v>191802</v>
      </c>
      <c r="F10" s="12">
        <f aca="true" t="shared" si="0" ref="F10:F15">E10-D10</f>
        <v>183498</v>
      </c>
      <c r="G10" s="3">
        <v>0.389</v>
      </c>
      <c r="H10" s="9">
        <f aca="true" t="shared" si="1" ref="H10:H15">ROUND(F10*G10,0)</f>
        <v>71381</v>
      </c>
      <c r="I10" s="15">
        <f>I9+H10</f>
        <v>499665</v>
      </c>
      <c r="J10" s="9">
        <v>0</v>
      </c>
    </row>
    <row r="11" spans="1:11" ht="12.75">
      <c r="A11" s="21">
        <v>42278</v>
      </c>
      <c r="C11" s="12">
        <v>4067717</v>
      </c>
      <c r="D11" s="13">
        <v>8304</v>
      </c>
      <c r="E11" s="14">
        <v>191802</v>
      </c>
      <c r="F11" s="12">
        <f t="shared" si="0"/>
        <v>183498</v>
      </c>
      <c r="G11" s="3">
        <v>0.389</v>
      </c>
      <c r="H11" s="9">
        <f t="shared" si="1"/>
        <v>71381</v>
      </c>
      <c r="I11" s="15">
        <f>I10+H11</f>
        <v>571046</v>
      </c>
      <c r="J11" s="9">
        <v>0</v>
      </c>
      <c r="K11" s="9"/>
    </row>
    <row r="12" spans="1:10" ht="12.75">
      <c r="A12" s="21">
        <v>42309</v>
      </c>
      <c r="C12" s="12">
        <v>4067717</v>
      </c>
      <c r="D12" s="13">
        <v>8304</v>
      </c>
      <c r="E12" s="14">
        <v>191802</v>
      </c>
      <c r="F12" s="12">
        <f t="shared" si="0"/>
        <v>183498</v>
      </c>
      <c r="G12" s="3">
        <v>0.389</v>
      </c>
      <c r="H12" s="9">
        <f t="shared" si="1"/>
        <v>71381</v>
      </c>
      <c r="I12" s="15">
        <f>I11+H12</f>
        <v>642427</v>
      </c>
      <c r="J12" s="9">
        <v>0</v>
      </c>
    </row>
    <row r="13" spans="1:11" ht="12.75">
      <c r="A13" s="21">
        <v>42339</v>
      </c>
      <c r="C13" s="12">
        <v>4067717</v>
      </c>
      <c r="D13" s="13">
        <v>8304</v>
      </c>
      <c r="E13" s="14">
        <v>191800</v>
      </c>
      <c r="F13" s="12">
        <f t="shared" si="0"/>
        <v>183496</v>
      </c>
      <c r="G13" s="3">
        <v>0.389</v>
      </c>
      <c r="H13" s="9">
        <f t="shared" si="1"/>
        <v>71380</v>
      </c>
      <c r="I13" s="15">
        <f>I12+H13</f>
        <v>713807</v>
      </c>
      <c r="J13" s="9">
        <v>0</v>
      </c>
      <c r="K13" s="17" t="s">
        <v>18</v>
      </c>
    </row>
    <row r="14" spans="1:11" ht="12.75">
      <c r="A14" s="21">
        <v>42370</v>
      </c>
      <c r="C14" s="12">
        <v>4067717</v>
      </c>
      <c r="D14" s="13">
        <v>8304</v>
      </c>
      <c r="E14" s="14">
        <v>13465</v>
      </c>
      <c r="F14" s="12">
        <f t="shared" si="0"/>
        <v>5161</v>
      </c>
      <c r="G14" s="3">
        <v>0.389</v>
      </c>
      <c r="H14" s="9">
        <f t="shared" si="1"/>
        <v>2008</v>
      </c>
      <c r="I14" s="15">
        <f>I13+H14-1</f>
        <v>715814</v>
      </c>
      <c r="J14" s="9">
        <v>0</v>
      </c>
      <c r="K14" s="12"/>
    </row>
    <row r="15" spans="1:10" ht="12.75">
      <c r="A15" s="21">
        <v>42401</v>
      </c>
      <c r="C15" s="12">
        <v>4067717</v>
      </c>
      <c r="D15" s="13">
        <v>8304</v>
      </c>
      <c r="E15" s="14">
        <v>13460</v>
      </c>
      <c r="F15" s="12">
        <f t="shared" si="0"/>
        <v>5156</v>
      </c>
      <c r="G15" s="3">
        <v>0.389</v>
      </c>
      <c r="H15" s="9">
        <f t="shared" si="1"/>
        <v>2006</v>
      </c>
      <c r="I15" s="15">
        <f>I14+H15</f>
        <v>717820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25" t="s">
        <v>36</v>
      </c>
      <c r="D18" s="14"/>
      <c r="E18" s="26"/>
      <c r="F18" s="9"/>
      <c r="G18" s="3"/>
      <c r="H18" s="9"/>
      <c r="I18" s="9"/>
      <c r="J18" s="9"/>
    </row>
    <row r="19" spans="3:10" ht="12.75">
      <c r="C19" s="25" t="s">
        <v>21</v>
      </c>
      <c r="D19" s="14"/>
      <c r="E19" s="26"/>
      <c r="F19" s="9"/>
      <c r="G19" s="3"/>
      <c r="H19" s="9"/>
      <c r="I19" s="9"/>
      <c r="J19" s="9"/>
    </row>
    <row r="20" spans="3:10" ht="12.75">
      <c r="C20" s="25" t="s">
        <v>38</v>
      </c>
      <c r="D20" s="14"/>
      <c r="E20" s="26"/>
      <c r="F20" s="9"/>
      <c r="G20" s="3"/>
      <c r="H20" s="9"/>
      <c r="I20" s="9"/>
      <c r="J20" s="9"/>
    </row>
    <row r="21" spans="3:10" ht="12.75">
      <c r="C21" s="9" t="s">
        <v>22</v>
      </c>
      <c r="D21" s="14"/>
      <c r="E21" s="26"/>
      <c r="F21" s="9"/>
      <c r="G21" s="3"/>
      <c r="H21" s="9"/>
      <c r="I21" s="9"/>
      <c r="J21" s="9"/>
    </row>
    <row r="22" spans="3:10" ht="12.75">
      <c r="C22" s="18"/>
      <c r="D22" s="14"/>
      <c r="E22" s="14"/>
      <c r="H22" s="27"/>
      <c r="I22" s="27"/>
      <c r="J22" s="27"/>
    </row>
    <row r="23" spans="1:10" s="29" customFormat="1" ht="12.75">
      <c r="A23" s="28"/>
      <c r="C23" s="15" t="s">
        <v>23</v>
      </c>
      <c r="D23" s="30" t="s">
        <v>24</v>
      </c>
      <c r="E23" s="31" t="s">
        <v>25</v>
      </c>
      <c r="F23" s="15" t="s">
        <v>26</v>
      </c>
      <c r="G23" s="32" t="s">
        <v>27</v>
      </c>
      <c r="H23" s="15" t="s">
        <v>28</v>
      </c>
      <c r="I23" s="15"/>
      <c r="J23" s="15"/>
    </row>
    <row r="24" spans="1:10" s="29" customFormat="1" ht="12.75">
      <c r="A24" s="28"/>
      <c r="C24" s="15">
        <v>2033858</v>
      </c>
      <c r="D24" s="33">
        <v>8304</v>
      </c>
      <c r="E24" s="33">
        <v>12235</v>
      </c>
      <c r="F24" s="15">
        <f>E24-D24</f>
        <v>3931</v>
      </c>
      <c r="G24" s="32">
        <v>0.35</v>
      </c>
      <c r="H24" s="15">
        <f>F24*G24</f>
        <v>1375.85</v>
      </c>
      <c r="I24" s="15"/>
      <c r="J24" s="15"/>
    </row>
    <row r="25" spans="1:10" s="29" customFormat="1" ht="12.75">
      <c r="A25" s="28"/>
      <c r="C25" s="15" t="s">
        <v>29</v>
      </c>
      <c r="D25" s="33" t="s">
        <v>24</v>
      </c>
      <c r="E25" s="31" t="s">
        <v>30</v>
      </c>
      <c r="F25" s="15" t="s">
        <v>31</v>
      </c>
      <c r="G25" s="32" t="s">
        <v>32</v>
      </c>
      <c r="H25" s="15" t="s">
        <v>33</v>
      </c>
      <c r="I25" s="15"/>
      <c r="J25" s="15"/>
    </row>
    <row r="26" spans="1:10" s="29" customFormat="1" ht="12.75">
      <c r="A26" s="28"/>
      <c r="C26" s="15">
        <v>4067717</v>
      </c>
      <c r="D26" s="33">
        <v>8304</v>
      </c>
      <c r="E26" s="33">
        <v>24471</v>
      </c>
      <c r="F26" s="15">
        <f>E26-D26</f>
        <v>16167</v>
      </c>
      <c r="G26" s="32">
        <v>0.06</v>
      </c>
      <c r="H26" s="15">
        <f>F26*G26</f>
        <v>970.02</v>
      </c>
      <c r="I26" s="15"/>
      <c r="J26" s="15"/>
    </row>
    <row r="27" spans="1:10" s="29" customFormat="1" ht="12.75">
      <c r="A27" s="28"/>
      <c r="C27" s="15"/>
      <c r="D27" s="33"/>
      <c r="E27" s="31"/>
      <c r="F27" s="15"/>
      <c r="G27" s="32"/>
      <c r="H27" s="32" t="s">
        <v>34</v>
      </c>
      <c r="I27" s="15"/>
      <c r="J27" s="15"/>
    </row>
    <row r="28" spans="1:10" s="29" customFormat="1" ht="12.75">
      <c r="A28" s="28"/>
      <c r="C28" s="15"/>
      <c r="D28" s="33"/>
      <c r="E28" s="31"/>
      <c r="F28" s="15"/>
      <c r="G28" s="32"/>
      <c r="H28" s="15">
        <f>SUM(H26:H26)*-0.35</f>
        <v>-339.50699999999995</v>
      </c>
      <c r="I28" s="15"/>
      <c r="J28" s="15"/>
    </row>
    <row r="29" spans="1:9" s="29" customFormat="1" ht="12.75">
      <c r="A29" s="28"/>
      <c r="H29" s="15"/>
      <c r="I29" s="15"/>
    </row>
    <row r="30" spans="1:9" s="29" customFormat="1" ht="12.75">
      <c r="A30" s="28"/>
      <c r="H30" s="15" t="s">
        <v>35</v>
      </c>
      <c r="I30" s="15"/>
    </row>
    <row r="31" spans="1:9" s="29" customFormat="1" ht="12.75">
      <c r="A31" s="28"/>
      <c r="H31" s="15">
        <f>SUM(H24:H24)+SUM(H26:H26)+H28</f>
        <v>2006.3629999999998</v>
      </c>
      <c r="I31" s="15"/>
    </row>
    <row r="32" s="29" customFormat="1" ht="12.75">
      <c r="A32" s="28"/>
    </row>
    <row r="33" s="29" customFormat="1" ht="12.75">
      <c r="A33" s="28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2 of 5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9" t="s">
        <v>17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906010</v>
      </c>
    </row>
    <row r="10" spans="1:11" ht="12.75">
      <c r="A10" s="22">
        <v>42256</v>
      </c>
      <c r="C10" s="12">
        <v>4556730</v>
      </c>
      <c r="D10" s="13">
        <v>9078</v>
      </c>
      <c r="E10" s="14">
        <v>12810</v>
      </c>
      <c r="F10" s="12">
        <f aca="true" t="shared" si="0" ref="F10:F15">E10-D10</f>
        <v>3732</v>
      </c>
      <c r="G10" s="3">
        <v>0.389</v>
      </c>
      <c r="H10" s="9">
        <f aca="true" t="shared" si="1" ref="H10:H15">ROUND(F10*G10,0)</f>
        <v>1452</v>
      </c>
      <c r="I10" s="15">
        <f>I9+H10</f>
        <v>907462</v>
      </c>
      <c r="J10" s="9"/>
      <c r="K10" s="9"/>
    </row>
    <row r="11" spans="1:11" ht="12.75">
      <c r="A11" s="21">
        <v>42278</v>
      </c>
      <c r="C11" s="12">
        <v>4556730</v>
      </c>
      <c r="D11" s="13">
        <v>9078</v>
      </c>
      <c r="E11" s="14">
        <v>12809</v>
      </c>
      <c r="F11" s="12">
        <f t="shared" si="0"/>
        <v>3731</v>
      </c>
      <c r="G11" s="3">
        <v>0.389</v>
      </c>
      <c r="H11" s="9">
        <f t="shared" si="1"/>
        <v>1451</v>
      </c>
      <c r="I11" s="15">
        <f>I10+H11</f>
        <v>908913</v>
      </c>
      <c r="J11" s="9"/>
      <c r="K11" s="9"/>
    </row>
    <row r="12" spans="1:10" ht="12.75">
      <c r="A12" s="21">
        <v>42309</v>
      </c>
      <c r="C12" s="12">
        <v>4556730</v>
      </c>
      <c r="D12" s="13">
        <v>9078</v>
      </c>
      <c r="E12" s="14">
        <v>12810</v>
      </c>
      <c r="F12" s="12">
        <f t="shared" si="0"/>
        <v>3732</v>
      </c>
      <c r="G12" s="3">
        <v>0.389</v>
      </c>
      <c r="H12" s="9">
        <f t="shared" si="1"/>
        <v>1452</v>
      </c>
      <c r="I12" s="15">
        <f>I11+H12</f>
        <v>910365</v>
      </c>
      <c r="J12" s="9"/>
    </row>
    <row r="13" spans="1:10" ht="12.75">
      <c r="A13" s="21">
        <v>42339</v>
      </c>
      <c r="C13" s="12">
        <v>4556730</v>
      </c>
      <c r="D13" s="13">
        <v>9078</v>
      </c>
      <c r="E13" s="14">
        <v>-21632</v>
      </c>
      <c r="F13" s="12">
        <f t="shared" si="0"/>
        <v>-30710</v>
      </c>
      <c r="G13" s="3">
        <v>0.389</v>
      </c>
      <c r="H13" s="9">
        <f t="shared" si="1"/>
        <v>-11946</v>
      </c>
      <c r="I13" s="15">
        <f>I12+H13</f>
        <v>898419</v>
      </c>
      <c r="J13" s="9"/>
    </row>
    <row r="14" spans="1:10" ht="12.75">
      <c r="A14" s="21">
        <v>42370</v>
      </c>
      <c r="C14" s="12">
        <v>4556730</v>
      </c>
      <c r="D14" s="13">
        <v>9078</v>
      </c>
      <c r="E14" s="14">
        <v>11882</v>
      </c>
      <c r="F14" s="12">
        <f t="shared" si="0"/>
        <v>2804</v>
      </c>
      <c r="G14" s="3">
        <v>0.389</v>
      </c>
      <c r="H14" s="9">
        <f t="shared" si="1"/>
        <v>1091</v>
      </c>
      <c r="I14" s="15">
        <f>I13+H14-1</f>
        <v>899509</v>
      </c>
      <c r="J14" s="9"/>
    </row>
    <row r="15" spans="1:10" ht="12.75">
      <c r="A15" s="21">
        <v>42401</v>
      </c>
      <c r="C15" s="12">
        <v>4556730</v>
      </c>
      <c r="D15" s="13">
        <v>9078</v>
      </c>
      <c r="E15" s="14">
        <v>11881</v>
      </c>
      <c r="F15" s="12">
        <f t="shared" si="0"/>
        <v>2803</v>
      </c>
      <c r="G15" s="3">
        <v>0.389</v>
      </c>
      <c r="H15" s="9">
        <f t="shared" si="1"/>
        <v>1090</v>
      </c>
      <c r="I15" s="15">
        <f>I14+H15</f>
        <v>900599</v>
      </c>
      <c r="J15" s="9"/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38" t="s">
        <v>41</v>
      </c>
      <c r="C17" s="12" t="s">
        <v>44</v>
      </c>
      <c r="D17" s="13"/>
      <c r="E17" s="14"/>
      <c r="F17" s="12"/>
      <c r="G17" s="3"/>
      <c r="H17" s="9"/>
      <c r="I17" s="15"/>
      <c r="J17" s="9"/>
    </row>
    <row r="18" spans="1:10" ht="12.75">
      <c r="A18" s="38"/>
      <c r="C18" s="12" t="s">
        <v>43</v>
      </c>
      <c r="D18" s="13"/>
      <c r="E18" s="14"/>
      <c r="F18" s="12"/>
      <c r="G18" s="3"/>
      <c r="H18" s="9"/>
      <c r="I18" s="15"/>
      <c r="J18" s="9"/>
    </row>
    <row r="19" spans="1:10" ht="12.75">
      <c r="A19" s="38"/>
      <c r="C19" s="12" t="s">
        <v>42</v>
      </c>
      <c r="D19" s="13"/>
      <c r="E19" s="14"/>
      <c r="F19" s="12"/>
      <c r="G19" s="3"/>
      <c r="H19" s="9"/>
      <c r="I19" s="15"/>
      <c r="J19" s="9"/>
    </row>
    <row r="20" spans="1:10" ht="12.75">
      <c r="A20" s="16"/>
      <c r="C20" s="12"/>
      <c r="D20" s="13"/>
      <c r="E20" s="14"/>
      <c r="F20" s="12"/>
      <c r="G20" s="3"/>
      <c r="H20" s="9"/>
      <c r="I20" s="15"/>
      <c r="J20" s="9"/>
    </row>
    <row r="21" spans="1:10" ht="12.75">
      <c r="A21" s="16"/>
      <c r="C21" s="25" t="s">
        <v>20</v>
      </c>
      <c r="D21" s="14"/>
      <c r="E21" s="26"/>
      <c r="F21" s="9"/>
      <c r="G21" s="3"/>
      <c r="H21" s="9"/>
      <c r="I21" s="9"/>
      <c r="J21" s="9"/>
    </row>
    <row r="22" spans="3:10" ht="12.75">
      <c r="C22" s="25" t="s">
        <v>21</v>
      </c>
      <c r="D22" s="14"/>
      <c r="E22" s="26"/>
      <c r="F22" s="9"/>
      <c r="G22" s="3"/>
      <c r="H22" s="9"/>
      <c r="I22" s="9"/>
      <c r="J22" s="9"/>
    </row>
    <row r="23" spans="3:10" ht="12.75">
      <c r="C23" s="25" t="s">
        <v>38</v>
      </c>
      <c r="D23" s="14"/>
      <c r="E23" s="26"/>
      <c r="F23" s="9"/>
      <c r="G23" s="3"/>
      <c r="H23" s="9"/>
      <c r="I23" s="9"/>
      <c r="J23" s="9"/>
    </row>
    <row r="24" spans="3:10" ht="12.75">
      <c r="C24" s="9" t="s">
        <v>22</v>
      </c>
      <c r="D24" s="14"/>
      <c r="E24" s="26"/>
      <c r="F24" s="9"/>
      <c r="G24" s="3"/>
      <c r="H24" s="9"/>
      <c r="I24" s="9"/>
      <c r="J24" s="9"/>
    </row>
    <row r="25" spans="3:11" ht="12.75">
      <c r="C25" s="18"/>
      <c r="D25" s="14"/>
      <c r="E25" s="14"/>
      <c r="H25" s="27"/>
      <c r="I25" s="27"/>
      <c r="J25" s="27"/>
      <c r="K25" s="27"/>
    </row>
    <row r="26" spans="1:10" s="29" customFormat="1" ht="12.75">
      <c r="A26" s="28"/>
      <c r="C26" s="15" t="s">
        <v>23</v>
      </c>
      <c r="D26" s="30" t="s">
        <v>24</v>
      </c>
      <c r="E26" s="31" t="s">
        <v>25</v>
      </c>
      <c r="F26" s="15" t="s">
        <v>26</v>
      </c>
      <c r="G26" s="32" t="s">
        <v>27</v>
      </c>
      <c r="H26" s="15" t="s">
        <v>28</v>
      </c>
      <c r="I26" s="15"/>
      <c r="J26" s="15"/>
    </row>
    <row r="27" spans="1:10" s="29" customFormat="1" ht="12.75">
      <c r="A27" s="28"/>
      <c r="C27" s="15">
        <v>2318136</v>
      </c>
      <c r="D27" s="33">
        <v>9078</v>
      </c>
      <c r="E27" s="33">
        <v>10797</v>
      </c>
      <c r="F27" s="15">
        <f>E27-D27</f>
        <v>1719</v>
      </c>
      <c r="G27" s="32">
        <v>0.35</v>
      </c>
      <c r="H27" s="15">
        <f>F27*G27</f>
        <v>601.65</v>
      </c>
      <c r="I27" s="15"/>
      <c r="J27" s="15"/>
    </row>
    <row r="28" spans="1:10" s="29" customFormat="1" ht="12.75">
      <c r="A28" s="28"/>
      <c r="C28" s="15" t="s">
        <v>29</v>
      </c>
      <c r="D28" s="33" t="s">
        <v>24</v>
      </c>
      <c r="E28" s="31" t="s">
        <v>30</v>
      </c>
      <c r="F28" s="15" t="s">
        <v>31</v>
      </c>
      <c r="G28" s="32" t="s">
        <v>32</v>
      </c>
      <c r="H28" s="15" t="s">
        <v>33</v>
      </c>
      <c r="I28" s="15"/>
      <c r="J28" s="15"/>
    </row>
    <row r="29" spans="1:10" s="29" customFormat="1" ht="12.75">
      <c r="A29" s="28"/>
      <c r="C29" s="15">
        <v>4556730</v>
      </c>
      <c r="D29" s="33">
        <v>9078</v>
      </c>
      <c r="E29" s="33">
        <v>21594</v>
      </c>
      <c r="F29" s="15">
        <f>E29-D29</f>
        <v>12516</v>
      </c>
      <c r="G29" s="32">
        <v>0.06</v>
      </c>
      <c r="H29" s="15">
        <f>F29*G29</f>
        <v>750.9599999999999</v>
      </c>
      <c r="I29" s="15"/>
      <c r="J29" s="15"/>
    </row>
    <row r="30" spans="1:10" s="29" customFormat="1" ht="12.75">
      <c r="A30" s="28"/>
      <c r="C30" s="15"/>
      <c r="D30" s="33"/>
      <c r="E30" s="31"/>
      <c r="F30" s="15"/>
      <c r="G30" s="32"/>
      <c r="H30" s="32" t="s">
        <v>34</v>
      </c>
      <c r="I30" s="15"/>
      <c r="J30" s="15"/>
    </row>
    <row r="31" spans="1:10" s="29" customFormat="1" ht="12.75">
      <c r="A31" s="28"/>
      <c r="C31" s="15"/>
      <c r="D31" s="33"/>
      <c r="E31" s="31"/>
      <c r="F31" s="15"/>
      <c r="G31" s="32"/>
      <c r="H31" s="15">
        <f>SUM(H29:H29)*-0.35</f>
        <v>-262.83599999999996</v>
      </c>
      <c r="I31" s="15"/>
      <c r="J31" s="15"/>
    </row>
    <row r="32" spans="1:9" s="29" customFormat="1" ht="12.75">
      <c r="A32" s="28"/>
      <c r="H32" s="15"/>
      <c r="I32" s="15"/>
    </row>
    <row r="33" spans="1:9" s="29" customFormat="1" ht="12.75">
      <c r="A33" s="28"/>
      <c r="H33" s="15" t="s">
        <v>35</v>
      </c>
      <c r="I33" s="15"/>
    </row>
    <row r="34" spans="1:9" s="29" customFormat="1" ht="12.75">
      <c r="A34" s="28"/>
      <c r="H34" s="15">
        <f>SUM(H27:H27)+SUM(H29:H29)+H31</f>
        <v>1089.774</v>
      </c>
      <c r="I34" s="15"/>
    </row>
    <row r="35" s="29" customFormat="1" ht="12.75">
      <c r="A35" s="28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3 of 5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customWidth="1"/>
    <col min="12" max="12" width="11.710937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9" t="s">
        <v>15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87071841</v>
      </c>
    </row>
    <row r="10" spans="1:10" ht="12.75">
      <c r="A10" s="22">
        <v>42256</v>
      </c>
      <c r="C10" s="12">
        <v>718543575</v>
      </c>
      <c r="D10" s="13">
        <v>1280518</v>
      </c>
      <c r="E10" s="14">
        <v>19592151</v>
      </c>
      <c r="F10" s="12">
        <f aca="true" t="shared" si="0" ref="F10:F15">E10-D10</f>
        <v>18311633</v>
      </c>
      <c r="G10" s="3">
        <v>0.389</v>
      </c>
      <c r="H10" s="9">
        <f aca="true" t="shared" si="1" ref="H10:H15">ROUND(F10*G10,0)</f>
        <v>7123225</v>
      </c>
      <c r="I10" s="15">
        <f aca="true" t="shared" si="2" ref="I10:I15">I9+H10</f>
        <v>94195066</v>
      </c>
      <c r="J10" s="15"/>
    </row>
    <row r="11" spans="1:11" ht="12.75">
      <c r="A11" s="21">
        <v>42278</v>
      </c>
      <c r="C11" s="12">
        <v>718605052</v>
      </c>
      <c r="D11" s="13">
        <v>1297451</v>
      </c>
      <c r="E11" s="14">
        <v>19609846</v>
      </c>
      <c r="F11" s="12">
        <f t="shared" si="0"/>
        <v>18312395</v>
      </c>
      <c r="G11" s="3">
        <v>0.389</v>
      </c>
      <c r="H11" s="9">
        <f t="shared" si="1"/>
        <v>7123522</v>
      </c>
      <c r="I11" s="15">
        <f t="shared" si="2"/>
        <v>101318588</v>
      </c>
      <c r="J11" s="9"/>
      <c r="K11" s="9"/>
    </row>
    <row r="12" spans="1:12" ht="12.75">
      <c r="A12" s="21">
        <v>42309</v>
      </c>
      <c r="C12" s="12">
        <v>718605052</v>
      </c>
      <c r="D12" s="13">
        <v>1297453</v>
      </c>
      <c r="E12" s="14">
        <v>19609848</v>
      </c>
      <c r="F12" s="12">
        <f t="shared" si="0"/>
        <v>18312395</v>
      </c>
      <c r="G12" s="3">
        <v>0.389</v>
      </c>
      <c r="H12" s="9">
        <f t="shared" si="1"/>
        <v>7123522</v>
      </c>
      <c r="I12" s="15">
        <f t="shared" si="2"/>
        <v>108442110</v>
      </c>
      <c r="J12" s="9"/>
      <c r="L12" s="9"/>
    </row>
    <row r="13" spans="1:11" ht="12.75">
      <c r="A13" s="21">
        <v>42339</v>
      </c>
      <c r="C13" s="12">
        <v>718605052</v>
      </c>
      <c r="D13" s="13">
        <v>1297453</v>
      </c>
      <c r="E13" s="14">
        <v>69581262</v>
      </c>
      <c r="F13" s="12">
        <f t="shared" si="0"/>
        <v>68283809</v>
      </c>
      <c r="G13" s="3">
        <v>0.389</v>
      </c>
      <c r="H13" s="9">
        <f t="shared" si="1"/>
        <v>26562402</v>
      </c>
      <c r="I13" s="15">
        <f t="shared" si="2"/>
        <v>135004512</v>
      </c>
      <c r="J13" s="9"/>
      <c r="K13" s="9"/>
    </row>
    <row r="14" spans="1:12" ht="12.75">
      <c r="A14" s="21">
        <v>42370</v>
      </c>
      <c r="C14" s="12">
        <v>718605052</v>
      </c>
      <c r="D14" s="13">
        <v>1297453</v>
      </c>
      <c r="E14" s="14">
        <v>4392460</v>
      </c>
      <c r="F14" s="12">
        <f t="shared" si="0"/>
        <v>3095007</v>
      </c>
      <c r="G14" s="3">
        <v>0.389</v>
      </c>
      <c r="H14" s="9">
        <f t="shared" si="1"/>
        <v>1203958</v>
      </c>
      <c r="I14" s="15">
        <f t="shared" si="2"/>
        <v>136208470</v>
      </c>
      <c r="J14" s="9"/>
      <c r="L14" s="9"/>
    </row>
    <row r="15" spans="1:12" ht="12.75">
      <c r="A15" s="21">
        <v>42401</v>
      </c>
      <c r="C15" s="12">
        <v>718605052</v>
      </c>
      <c r="D15" s="13">
        <v>1297453</v>
      </c>
      <c r="E15" s="14">
        <v>4392460</v>
      </c>
      <c r="F15" s="12">
        <f t="shared" si="0"/>
        <v>3095007</v>
      </c>
      <c r="G15" s="3">
        <v>0.389</v>
      </c>
      <c r="H15" s="9">
        <f t="shared" si="1"/>
        <v>1203958</v>
      </c>
      <c r="I15" s="15">
        <f t="shared" si="2"/>
        <v>137412428</v>
      </c>
      <c r="J15" s="9"/>
      <c r="K15" s="9"/>
      <c r="L15" s="20"/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38" t="s">
        <v>41</v>
      </c>
      <c r="C17" s="12" t="s">
        <v>44</v>
      </c>
      <c r="D17" s="13"/>
      <c r="E17" s="14"/>
      <c r="F17" s="12"/>
      <c r="G17" s="3"/>
      <c r="H17" s="9"/>
      <c r="I17" s="15"/>
      <c r="J17" s="9"/>
    </row>
    <row r="18" spans="1:10" ht="12.75">
      <c r="A18" s="38"/>
      <c r="C18" s="12" t="s">
        <v>43</v>
      </c>
      <c r="D18" s="13"/>
      <c r="E18" s="14"/>
      <c r="F18" s="12"/>
      <c r="G18" s="3"/>
      <c r="H18" s="9"/>
      <c r="I18" s="15"/>
      <c r="J18" s="9"/>
    </row>
    <row r="19" spans="1:10" ht="12.75">
      <c r="A19" s="38"/>
      <c r="C19" s="12" t="s">
        <v>42</v>
      </c>
      <c r="D19" s="13"/>
      <c r="E19" s="14"/>
      <c r="F19" s="12"/>
      <c r="G19" s="3"/>
      <c r="H19" s="9"/>
      <c r="I19" s="15"/>
      <c r="J19" s="9"/>
    </row>
    <row r="20" spans="1:10" ht="12.75">
      <c r="A20" s="16"/>
      <c r="C20" s="12"/>
      <c r="D20" s="13"/>
      <c r="E20" s="14"/>
      <c r="F20" s="12" t="s">
        <v>18</v>
      </c>
      <c r="G20" s="3"/>
      <c r="H20" s="9"/>
      <c r="I20" s="15"/>
      <c r="J20" s="9"/>
    </row>
    <row r="21" spans="1:10" ht="12.75">
      <c r="A21" s="16"/>
      <c r="C21" s="25" t="s">
        <v>37</v>
      </c>
      <c r="D21" s="14"/>
      <c r="E21" s="26"/>
      <c r="F21" s="9"/>
      <c r="G21" s="3"/>
      <c r="H21" s="9"/>
      <c r="I21" s="9"/>
      <c r="J21" s="9"/>
    </row>
    <row r="22" spans="3:10" ht="12.75">
      <c r="C22" s="25" t="s">
        <v>21</v>
      </c>
      <c r="D22" s="14"/>
      <c r="E22" s="26"/>
      <c r="F22" s="9"/>
      <c r="G22" s="3"/>
      <c r="H22" s="9"/>
      <c r="I22" s="9"/>
      <c r="J22" s="9"/>
    </row>
    <row r="23" spans="3:10" ht="12.75">
      <c r="C23" s="25" t="s">
        <v>38</v>
      </c>
      <c r="D23" s="14"/>
      <c r="E23" s="26"/>
      <c r="F23" s="9"/>
      <c r="G23" s="3"/>
      <c r="H23" s="9"/>
      <c r="I23" s="9"/>
      <c r="J23" s="9"/>
    </row>
    <row r="24" spans="3:10" ht="12.75">
      <c r="C24" s="9" t="s">
        <v>22</v>
      </c>
      <c r="D24" s="14"/>
      <c r="E24" s="26"/>
      <c r="F24" s="9"/>
      <c r="G24" s="3"/>
      <c r="H24" s="9"/>
      <c r="I24" s="9"/>
      <c r="J24" s="9"/>
    </row>
    <row r="25" spans="3:11" ht="12.75">
      <c r="C25" s="18"/>
      <c r="D25" s="14"/>
      <c r="E25" s="14"/>
      <c r="H25" s="27"/>
      <c r="I25" s="27"/>
      <c r="J25" s="27"/>
      <c r="K25" s="27"/>
    </row>
    <row r="26" spans="1:10" s="29" customFormat="1" ht="12.75">
      <c r="A26" s="28"/>
      <c r="C26" s="15" t="s">
        <v>23</v>
      </c>
      <c r="D26" s="30" t="s">
        <v>24</v>
      </c>
      <c r="E26" s="31" t="s">
        <v>25</v>
      </c>
      <c r="F26" s="15" t="s">
        <v>26</v>
      </c>
      <c r="G26" s="32" t="s">
        <v>27</v>
      </c>
      <c r="H26" s="15" t="s">
        <v>28</v>
      </c>
      <c r="I26" s="15"/>
      <c r="J26" s="15"/>
    </row>
    <row r="27" spans="1:10" s="29" customFormat="1" ht="12.75">
      <c r="A27" s="28"/>
      <c r="C27" s="15">
        <v>982514</v>
      </c>
      <c r="D27" s="33">
        <v>1297453</v>
      </c>
      <c r="E27" s="33">
        <v>4678</v>
      </c>
      <c r="F27" s="15">
        <f aca="true" t="shared" si="3" ref="F27:F37">E27-D27</f>
        <v>-1292775</v>
      </c>
      <c r="G27" s="32">
        <v>0.35</v>
      </c>
      <c r="H27" s="15">
        <f aca="true" t="shared" si="4" ref="H27:H35">F27*G27</f>
        <v>-452471.25</v>
      </c>
      <c r="I27" s="15"/>
      <c r="J27" s="15"/>
    </row>
    <row r="28" spans="1:10" s="29" customFormat="1" ht="12.75">
      <c r="A28" s="28"/>
      <c r="C28" s="15">
        <v>9378</v>
      </c>
      <c r="D28" s="33"/>
      <c r="E28" s="33">
        <v>90</v>
      </c>
      <c r="F28" s="15">
        <f t="shared" si="3"/>
        <v>90</v>
      </c>
      <c r="G28" s="32">
        <v>0.35</v>
      </c>
      <c r="H28" s="15">
        <f t="shared" si="4"/>
        <v>31.499999999999996</v>
      </c>
      <c r="I28" s="15"/>
      <c r="J28" s="15"/>
    </row>
    <row r="29" spans="1:10" s="29" customFormat="1" ht="12.75">
      <c r="A29" s="28"/>
      <c r="C29" s="15">
        <v>2975818</v>
      </c>
      <c r="D29" s="33"/>
      <c r="E29" s="33">
        <v>15318</v>
      </c>
      <c r="F29" s="15">
        <f t="shared" si="3"/>
        <v>15318</v>
      </c>
      <c r="G29" s="32">
        <v>0.35</v>
      </c>
      <c r="H29" s="15">
        <f t="shared" si="4"/>
        <v>5361.299999999999</v>
      </c>
      <c r="I29" s="15"/>
      <c r="J29" s="15"/>
    </row>
    <row r="30" spans="1:10" s="29" customFormat="1" ht="12.75">
      <c r="A30" s="28"/>
      <c r="C30" s="15">
        <v>-5631</v>
      </c>
      <c r="D30" s="33"/>
      <c r="E30" s="33">
        <v>-31</v>
      </c>
      <c r="F30" s="15">
        <f t="shared" si="3"/>
        <v>-31</v>
      </c>
      <c r="G30" s="32">
        <v>0.35</v>
      </c>
      <c r="H30" s="15">
        <f t="shared" si="4"/>
        <v>-10.85</v>
      </c>
      <c r="I30" s="15"/>
      <c r="J30" s="15"/>
    </row>
    <row r="31" spans="1:10" s="29" customFormat="1" ht="12.75">
      <c r="A31" s="28"/>
      <c r="C31" s="15">
        <v>162474132</v>
      </c>
      <c r="D31" s="33"/>
      <c r="E31" s="33">
        <v>1522143</v>
      </c>
      <c r="F31" s="15">
        <f t="shared" si="3"/>
        <v>1522143</v>
      </c>
      <c r="G31" s="32">
        <v>0.35</v>
      </c>
      <c r="H31" s="15">
        <f t="shared" si="4"/>
        <v>532750.0499999999</v>
      </c>
      <c r="I31" s="15"/>
      <c r="J31" s="15"/>
    </row>
    <row r="32" spans="1:10" s="29" customFormat="1" ht="12.75">
      <c r="A32" s="28"/>
      <c r="C32" s="15">
        <v>3354199</v>
      </c>
      <c r="D32" s="33"/>
      <c r="E32" s="33">
        <v>18663</v>
      </c>
      <c r="F32" s="15">
        <f t="shared" si="3"/>
        <v>18663</v>
      </c>
      <c r="G32" s="32">
        <v>0.35</v>
      </c>
      <c r="H32" s="15">
        <f t="shared" si="4"/>
        <v>6532.049999999999</v>
      </c>
      <c r="I32" s="15"/>
      <c r="J32" s="15"/>
    </row>
    <row r="33" spans="1:10" s="29" customFormat="1" ht="12.75">
      <c r="A33" s="28"/>
      <c r="C33" s="15">
        <v>6872946</v>
      </c>
      <c r="D33" s="33"/>
      <c r="E33" s="33">
        <v>65631</v>
      </c>
      <c r="F33" s="15">
        <f t="shared" si="3"/>
        <v>65631</v>
      </c>
      <c r="G33" s="32">
        <v>0.35</v>
      </c>
      <c r="H33" s="15">
        <f t="shared" si="4"/>
        <v>22970.85</v>
      </c>
      <c r="I33" s="15"/>
      <c r="J33" s="15"/>
    </row>
    <row r="34" spans="1:10" s="29" customFormat="1" ht="12.75">
      <c r="A34" s="28"/>
      <c r="C34" s="15">
        <v>73250212</v>
      </c>
      <c r="D34" s="33"/>
      <c r="E34" s="33">
        <v>440661</v>
      </c>
      <c r="F34" s="15">
        <f t="shared" si="3"/>
        <v>440661</v>
      </c>
      <c r="G34" s="32">
        <v>0.35</v>
      </c>
      <c r="H34" s="15">
        <f t="shared" si="4"/>
        <v>154231.34999999998</v>
      </c>
      <c r="I34" s="15"/>
      <c r="J34" s="15"/>
    </row>
    <row r="35" spans="1:10" s="29" customFormat="1" ht="12.75">
      <c r="A35" s="28"/>
      <c r="C35" s="15">
        <v>109875319</v>
      </c>
      <c r="D35" s="33"/>
      <c r="E35" s="33">
        <v>1831255</v>
      </c>
      <c r="F35" s="15">
        <f t="shared" si="3"/>
        <v>1831255</v>
      </c>
      <c r="G35" s="32">
        <v>0.35</v>
      </c>
      <c r="H35" s="15">
        <f t="shared" si="4"/>
        <v>640939.25</v>
      </c>
      <c r="I35" s="15"/>
      <c r="J35" s="15"/>
    </row>
    <row r="36" spans="1:10" s="29" customFormat="1" ht="12.75">
      <c r="A36" s="28"/>
      <c r="C36" s="15">
        <v>7414732</v>
      </c>
      <c r="D36" s="33"/>
      <c r="E36" s="33">
        <v>91990</v>
      </c>
      <c r="F36" s="15">
        <f t="shared" si="3"/>
        <v>91990</v>
      </c>
      <c r="G36" s="32">
        <v>0.35</v>
      </c>
      <c r="H36" s="15">
        <f>F36*G36</f>
        <v>32196.499999999996</v>
      </c>
      <c r="I36" s="15"/>
      <c r="J36" s="15"/>
    </row>
    <row r="37" spans="1:10" s="29" customFormat="1" ht="12.75">
      <c r="A37" s="28"/>
      <c r="C37" s="15">
        <v>2030923</v>
      </c>
      <c r="D37" s="33"/>
      <c r="E37" s="33">
        <v>19177</v>
      </c>
      <c r="F37" s="15">
        <f t="shared" si="3"/>
        <v>19177</v>
      </c>
      <c r="G37" s="32">
        <v>0.35</v>
      </c>
      <c r="H37" s="15">
        <f>F37*G37</f>
        <v>6711.95</v>
      </c>
      <c r="I37" s="15"/>
      <c r="J37" s="15"/>
    </row>
    <row r="38" spans="1:10" s="29" customFormat="1" ht="12.75">
      <c r="A38" s="28"/>
      <c r="C38" s="15" t="s">
        <v>29</v>
      </c>
      <c r="D38" s="33" t="s">
        <v>24</v>
      </c>
      <c r="E38" s="31" t="s">
        <v>30</v>
      </c>
      <c r="F38" s="15" t="s">
        <v>31</v>
      </c>
      <c r="G38" s="32" t="s">
        <v>32</v>
      </c>
      <c r="H38" s="15" t="s">
        <v>33</v>
      </c>
      <c r="I38" s="15"/>
      <c r="J38" s="15"/>
    </row>
    <row r="39" spans="1:10" s="29" customFormat="1" ht="12.75">
      <c r="A39" s="28"/>
      <c r="C39" s="15">
        <v>1965028</v>
      </c>
      <c r="D39" s="33">
        <v>1297453</v>
      </c>
      <c r="E39" s="33">
        <v>9355</v>
      </c>
      <c r="F39" s="15">
        <f aca="true" t="shared" si="5" ref="F39:F49">E39-D39</f>
        <v>-1288098</v>
      </c>
      <c r="G39" s="32">
        <v>0.06</v>
      </c>
      <c r="H39" s="15">
        <f aca="true" t="shared" si="6" ref="H39:H46">F39*G39</f>
        <v>-77285.87999999999</v>
      </c>
      <c r="I39" s="15"/>
      <c r="J39" s="15"/>
    </row>
    <row r="40" spans="1:10" s="29" customFormat="1" ht="12.75">
      <c r="A40" s="28"/>
      <c r="C40" s="15">
        <v>18756</v>
      </c>
      <c r="D40" s="33"/>
      <c r="E40" s="33">
        <v>180</v>
      </c>
      <c r="F40" s="15">
        <f t="shared" si="5"/>
        <v>180</v>
      </c>
      <c r="G40" s="32">
        <v>0.06</v>
      </c>
      <c r="H40" s="15">
        <f t="shared" si="6"/>
        <v>10.799999999999999</v>
      </c>
      <c r="I40" s="15"/>
      <c r="J40" s="15"/>
    </row>
    <row r="41" spans="1:10" s="29" customFormat="1" ht="12.75">
      <c r="A41" s="28"/>
      <c r="C41" s="15">
        <v>3107474</v>
      </c>
      <c r="D41" s="33"/>
      <c r="E41" s="33">
        <v>15996</v>
      </c>
      <c r="F41" s="15">
        <f t="shared" si="5"/>
        <v>15996</v>
      </c>
      <c r="G41" s="32">
        <v>0.06</v>
      </c>
      <c r="H41" s="15">
        <f t="shared" si="6"/>
        <v>959.76</v>
      </c>
      <c r="I41" s="15"/>
      <c r="J41" s="15"/>
    </row>
    <row r="42" spans="1:10" s="29" customFormat="1" ht="12.75">
      <c r="A42" s="28"/>
      <c r="C42" s="15">
        <v>-5725</v>
      </c>
      <c r="D42" s="33"/>
      <c r="E42" s="33">
        <v>-32</v>
      </c>
      <c r="F42" s="15">
        <f t="shared" si="5"/>
        <v>-32</v>
      </c>
      <c r="G42" s="32">
        <v>0.06</v>
      </c>
      <c r="H42" s="15">
        <f t="shared" si="6"/>
        <v>-1.92</v>
      </c>
      <c r="I42" s="15"/>
      <c r="J42" s="15"/>
    </row>
    <row r="43" spans="1:10" s="29" customFormat="1" ht="12.75">
      <c r="A43" s="28"/>
      <c r="C43" s="15">
        <v>319795834</v>
      </c>
      <c r="D43" s="33"/>
      <c r="E43" s="33">
        <v>2996015</v>
      </c>
      <c r="F43" s="15">
        <f t="shared" si="5"/>
        <v>2996015</v>
      </c>
      <c r="G43" s="32">
        <v>0.06</v>
      </c>
      <c r="H43" s="15">
        <f t="shared" si="6"/>
        <v>179760.9</v>
      </c>
      <c r="I43" s="15"/>
      <c r="J43" s="15"/>
    </row>
    <row r="44" spans="1:10" s="29" customFormat="1" ht="12.75">
      <c r="A44" s="28"/>
      <c r="C44" s="15">
        <v>3354199</v>
      </c>
      <c r="D44" s="33"/>
      <c r="E44" s="33">
        <v>18663</v>
      </c>
      <c r="F44" s="15">
        <f t="shared" si="5"/>
        <v>18663</v>
      </c>
      <c r="G44" s="32">
        <v>0.06</v>
      </c>
      <c r="H44" s="15">
        <f t="shared" si="6"/>
        <v>1119.78</v>
      </c>
      <c r="I44" s="15"/>
      <c r="J44" s="15"/>
    </row>
    <row r="45" spans="1:10" s="29" customFormat="1" ht="12.75">
      <c r="A45" s="28"/>
      <c r="C45" s="15">
        <v>13527934</v>
      </c>
      <c r="D45" s="33"/>
      <c r="E45" s="33">
        <v>129181</v>
      </c>
      <c r="F45" s="15">
        <f t="shared" si="5"/>
        <v>129181</v>
      </c>
      <c r="G45" s="32">
        <v>0.06</v>
      </c>
      <c r="H45" s="15">
        <f t="shared" si="6"/>
        <v>7750.86</v>
      </c>
      <c r="I45" s="15"/>
      <c r="J45" s="15"/>
    </row>
    <row r="46" spans="1:10" s="29" customFormat="1" ht="12.75">
      <c r="A46" s="28"/>
      <c r="C46" s="15">
        <v>358045567</v>
      </c>
      <c r="D46" s="33"/>
      <c r="E46" s="33">
        <v>4442033</v>
      </c>
      <c r="F46" s="15">
        <f t="shared" si="5"/>
        <v>4442033</v>
      </c>
      <c r="G46" s="32">
        <v>0.06</v>
      </c>
      <c r="H46" s="15">
        <f t="shared" si="6"/>
        <v>266521.98</v>
      </c>
      <c r="I46" s="15"/>
      <c r="J46" s="15"/>
    </row>
    <row r="47" spans="1:10" s="29" customFormat="1" ht="12.75">
      <c r="A47" s="28"/>
      <c r="C47" s="15">
        <v>14497224</v>
      </c>
      <c r="D47" s="33"/>
      <c r="E47" s="33">
        <v>179857</v>
      </c>
      <c r="F47" s="15">
        <f t="shared" si="5"/>
        <v>179857</v>
      </c>
      <c r="G47" s="32">
        <v>0.06</v>
      </c>
      <c r="H47" s="15">
        <f>F47*G47</f>
        <v>10791.42</v>
      </c>
      <c r="I47" s="15"/>
      <c r="J47" s="15"/>
    </row>
    <row r="48" spans="1:10" s="29" customFormat="1" ht="12.75">
      <c r="A48" s="28"/>
      <c r="C48" s="15">
        <v>3876437</v>
      </c>
      <c r="D48" s="33"/>
      <c r="E48" s="33">
        <v>37017</v>
      </c>
      <c r="F48" s="15">
        <f t="shared" si="5"/>
        <v>37017</v>
      </c>
      <c r="G48" s="32">
        <v>0.06</v>
      </c>
      <c r="H48" s="15">
        <f>F48*G48</f>
        <v>2221.02</v>
      </c>
      <c r="I48" s="15"/>
      <c r="J48" s="15"/>
    </row>
    <row r="49" spans="1:10" s="29" customFormat="1" ht="12.75">
      <c r="A49" s="28"/>
      <c r="C49" s="15">
        <v>61477</v>
      </c>
      <c r="D49" s="33"/>
      <c r="E49" s="33">
        <v>370</v>
      </c>
      <c r="F49" s="15">
        <f t="shared" si="5"/>
        <v>370</v>
      </c>
      <c r="G49" s="32">
        <v>0.06</v>
      </c>
      <c r="H49" s="15">
        <f>F49*G49</f>
        <v>22.2</v>
      </c>
      <c r="I49" s="15"/>
      <c r="J49" s="15"/>
    </row>
    <row r="50" spans="1:10" s="29" customFormat="1" ht="12.75">
      <c r="A50" s="28"/>
      <c r="C50" s="15"/>
      <c r="D50" s="33"/>
      <c r="E50" s="31"/>
      <c r="F50" s="15"/>
      <c r="G50" s="32"/>
      <c r="H50" s="32" t="s">
        <v>34</v>
      </c>
      <c r="I50" s="15"/>
      <c r="J50" s="15"/>
    </row>
    <row r="51" spans="1:10" s="29" customFormat="1" ht="12.75">
      <c r="A51" s="28"/>
      <c r="C51" s="15"/>
      <c r="D51" s="33"/>
      <c r="E51" s="31"/>
      <c r="F51" s="15"/>
      <c r="G51" s="32"/>
      <c r="H51" s="15">
        <f>SUM(H39:H49)*-0.35</f>
        <v>-137154.822</v>
      </c>
      <c r="I51" s="15"/>
      <c r="J51" s="15"/>
    </row>
    <row r="52" spans="1:9" s="29" customFormat="1" ht="12.75">
      <c r="A52" s="28"/>
      <c r="H52" s="15"/>
      <c r="I52" s="15"/>
    </row>
    <row r="53" spans="1:9" s="29" customFormat="1" ht="12.75">
      <c r="A53" s="28"/>
      <c r="H53" s="15" t="s">
        <v>35</v>
      </c>
      <c r="I53" s="15"/>
    </row>
    <row r="54" spans="1:9" s="29" customFormat="1" ht="12.75">
      <c r="A54" s="28"/>
      <c r="H54" s="15">
        <f>SUM(H27:H37)+SUM(H39:H49)+H51</f>
        <v>1203958.798</v>
      </c>
      <c r="I54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4 of 5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customWidth="1"/>
    <col min="12" max="12" width="11.710937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9" t="s">
        <v>40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/>
    </row>
    <row r="10" spans="1:10" ht="12.75">
      <c r="A10" s="22">
        <v>42256</v>
      </c>
      <c r="C10" s="12"/>
      <c r="D10" s="13"/>
      <c r="E10" s="14"/>
      <c r="F10" s="12">
        <f aca="true" t="shared" si="0" ref="F10:F15">E10-D10</f>
        <v>0</v>
      </c>
      <c r="G10" s="3">
        <v>0.389</v>
      </c>
      <c r="H10" s="9">
        <f aca="true" t="shared" si="1" ref="H10:H15">ROUND(F10*G10,0)</f>
        <v>0</v>
      </c>
      <c r="I10" s="15">
        <f aca="true" t="shared" si="2" ref="I10:I15">I9+H10</f>
        <v>0</v>
      </c>
      <c r="J10" s="15"/>
    </row>
    <row r="11" spans="1:11" ht="12.75">
      <c r="A11" s="21">
        <v>42278</v>
      </c>
      <c r="C11" s="12"/>
      <c r="D11" s="13"/>
      <c r="E11" s="14"/>
      <c r="F11" s="12">
        <f t="shared" si="0"/>
        <v>0</v>
      </c>
      <c r="G11" s="3">
        <v>0.389</v>
      </c>
      <c r="H11" s="9">
        <f t="shared" si="1"/>
        <v>0</v>
      </c>
      <c r="I11" s="15">
        <f t="shared" si="2"/>
        <v>0</v>
      </c>
      <c r="J11" s="9"/>
      <c r="K11" s="9"/>
    </row>
    <row r="12" spans="1:12" ht="12.75">
      <c r="A12" s="21">
        <v>42309</v>
      </c>
      <c r="C12" s="12"/>
      <c r="D12" s="13"/>
      <c r="E12" s="14"/>
      <c r="F12" s="12">
        <f t="shared" si="0"/>
        <v>0</v>
      </c>
      <c r="G12" s="3">
        <v>0.389</v>
      </c>
      <c r="H12" s="9">
        <f t="shared" si="1"/>
        <v>0</v>
      </c>
      <c r="I12" s="15">
        <f t="shared" si="2"/>
        <v>0</v>
      </c>
      <c r="J12" s="9"/>
      <c r="L12" s="9"/>
    </row>
    <row r="13" spans="1:11" ht="12.75">
      <c r="A13" s="21">
        <v>42339</v>
      </c>
      <c r="C13" s="12">
        <v>97235467</v>
      </c>
      <c r="D13" s="13">
        <v>102872</v>
      </c>
      <c r="E13" s="14">
        <v>44927928</v>
      </c>
      <c r="F13" s="12">
        <f t="shared" si="0"/>
        <v>44825056</v>
      </c>
      <c r="G13" s="3">
        <v>0.389</v>
      </c>
      <c r="H13" s="9">
        <f t="shared" si="1"/>
        <v>17436947</v>
      </c>
      <c r="I13" s="15">
        <f t="shared" si="2"/>
        <v>17436947</v>
      </c>
      <c r="J13" s="9">
        <v>1646060</v>
      </c>
      <c r="K13" s="9"/>
    </row>
    <row r="14" spans="1:12" ht="12.75">
      <c r="A14" s="21">
        <v>42370</v>
      </c>
      <c r="C14" s="12">
        <v>97235467</v>
      </c>
      <c r="D14" s="13">
        <v>205743</v>
      </c>
      <c r="E14" s="14">
        <v>510805</v>
      </c>
      <c r="F14" s="12">
        <f t="shared" si="0"/>
        <v>305062</v>
      </c>
      <c r="G14" s="3">
        <v>0.389</v>
      </c>
      <c r="H14" s="9">
        <f t="shared" si="1"/>
        <v>118669</v>
      </c>
      <c r="I14" s="15">
        <f t="shared" si="2"/>
        <v>17555616</v>
      </c>
      <c r="J14" s="9">
        <v>1646060</v>
      </c>
      <c r="L14" s="9"/>
    </row>
    <row r="15" spans="1:12" ht="12.75">
      <c r="A15" s="21">
        <v>42401</v>
      </c>
      <c r="C15" s="12">
        <v>97235467</v>
      </c>
      <c r="D15" s="13">
        <v>205743</v>
      </c>
      <c r="E15" s="14">
        <v>510805</v>
      </c>
      <c r="F15" s="12">
        <f t="shared" si="0"/>
        <v>305062</v>
      </c>
      <c r="G15" s="3">
        <v>0.389</v>
      </c>
      <c r="H15" s="9">
        <f t="shared" si="1"/>
        <v>118669</v>
      </c>
      <c r="I15" s="15">
        <f t="shared" si="2"/>
        <v>17674285</v>
      </c>
      <c r="J15" s="9">
        <v>1646060</v>
      </c>
      <c r="K15" s="9"/>
      <c r="L15" s="20"/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 t="s">
        <v>18</v>
      </c>
      <c r="G17" s="3"/>
      <c r="H17" s="9"/>
      <c r="I17" s="15"/>
      <c r="J17" s="9"/>
    </row>
    <row r="18" spans="1:10" s="29" customFormat="1" ht="12.75">
      <c r="A18" s="34"/>
      <c r="C18" s="35" t="s">
        <v>39</v>
      </c>
      <c r="D18" s="33"/>
      <c r="E18" s="31"/>
      <c r="F18" s="15"/>
      <c r="G18" s="32"/>
      <c r="H18" s="15"/>
      <c r="I18" s="15"/>
      <c r="J18" s="15"/>
    </row>
    <row r="19" spans="1:10" s="29" customFormat="1" ht="12.75">
      <c r="A19" s="28"/>
      <c r="C19" s="35" t="s">
        <v>21</v>
      </c>
      <c r="D19" s="33"/>
      <c r="E19" s="31"/>
      <c r="F19" s="15"/>
      <c r="G19" s="32"/>
      <c r="H19" s="15"/>
      <c r="I19" s="15"/>
      <c r="J19" s="15"/>
    </row>
    <row r="20" spans="1:10" s="29" customFormat="1" ht="12.75">
      <c r="A20" s="28"/>
      <c r="C20" s="35" t="s">
        <v>38</v>
      </c>
      <c r="D20" s="33"/>
      <c r="E20" s="31"/>
      <c r="F20" s="15"/>
      <c r="G20" s="32"/>
      <c r="H20" s="15"/>
      <c r="I20" s="15"/>
      <c r="J20" s="15"/>
    </row>
    <row r="21" spans="1:10" s="29" customFormat="1" ht="12.75">
      <c r="A21" s="28"/>
      <c r="C21" s="15" t="s">
        <v>22</v>
      </c>
      <c r="D21" s="33"/>
      <c r="E21" s="31"/>
      <c r="F21" s="15"/>
      <c r="G21" s="32"/>
      <c r="H21" s="15"/>
      <c r="I21" s="15"/>
      <c r="J21" s="15"/>
    </row>
    <row r="22" spans="1:11" s="29" customFormat="1" ht="12.75">
      <c r="A22" s="28"/>
      <c r="C22" s="36"/>
      <c r="D22" s="33"/>
      <c r="E22" s="33"/>
      <c r="H22" s="37"/>
      <c r="I22" s="37"/>
      <c r="J22" s="37"/>
      <c r="K22" s="37"/>
    </row>
    <row r="23" spans="1:10" s="29" customFormat="1" ht="12.75">
      <c r="A23" s="28"/>
      <c r="C23" s="15" t="s">
        <v>23</v>
      </c>
      <c r="D23" s="30" t="s">
        <v>24</v>
      </c>
      <c r="E23" s="31" t="s">
        <v>25</v>
      </c>
      <c r="F23" s="15" t="s">
        <v>26</v>
      </c>
      <c r="G23" s="32" t="s">
        <v>27</v>
      </c>
      <c r="H23" s="15" t="s">
        <v>28</v>
      </c>
      <c r="I23" s="15"/>
      <c r="J23" s="15"/>
    </row>
    <row r="24" spans="1:10" s="29" customFormat="1" ht="12.75">
      <c r="A24" s="28"/>
      <c r="C24" s="15">
        <v>19447094</v>
      </c>
      <c r="D24" s="33">
        <v>205743</v>
      </c>
      <c r="E24" s="33">
        <v>116991</v>
      </c>
      <c r="F24" s="15">
        <f>E24-D24</f>
        <v>-88752</v>
      </c>
      <c r="G24" s="32">
        <v>0.35</v>
      </c>
      <c r="H24" s="15">
        <f>F24*G24</f>
        <v>-31063.199999999997</v>
      </c>
      <c r="I24" s="15"/>
      <c r="J24" s="15"/>
    </row>
    <row r="25" spans="1:10" s="29" customFormat="1" ht="12.75">
      <c r="A25" s="28"/>
      <c r="C25" s="15">
        <v>29170640</v>
      </c>
      <c r="D25" s="33"/>
      <c r="E25" s="33">
        <v>347270</v>
      </c>
      <c r="F25" s="15">
        <f>E25-D25</f>
        <v>347270</v>
      </c>
      <c r="G25" s="32">
        <v>0.35</v>
      </c>
      <c r="H25" s="15">
        <f>F25*G25</f>
        <v>121544.49999999999</v>
      </c>
      <c r="I25" s="15"/>
      <c r="J25" s="15"/>
    </row>
    <row r="26" spans="1:10" s="29" customFormat="1" ht="12.75">
      <c r="A26" s="28"/>
      <c r="C26" s="15" t="s">
        <v>29</v>
      </c>
      <c r="D26" s="33" t="s">
        <v>24</v>
      </c>
      <c r="E26" s="31" t="s">
        <v>30</v>
      </c>
      <c r="F26" s="15" t="s">
        <v>31</v>
      </c>
      <c r="G26" s="32" t="s">
        <v>32</v>
      </c>
      <c r="H26" s="15" t="s">
        <v>33</v>
      </c>
      <c r="I26" s="15"/>
      <c r="J26" s="15"/>
    </row>
    <row r="27" spans="1:10" s="29" customFormat="1" ht="12.75">
      <c r="A27" s="28"/>
      <c r="C27" s="15">
        <v>38894187</v>
      </c>
      <c r="D27" s="33">
        <v>205743</v>
      </c>
      <c r="E27" s="33">
        <v>233981</v>
      </c>
      <c r="F27" s="15">
        <f>E27-D27</f>
        <v>28238</v>
      </c>
      <c r="G27" s="32">
        <v>0.06</v>
      </c>
      <c r="H27" s="15">
        <f>F27*G27</f>
        <v>1694.28</v>
      </c>
      <c r="I27" s="15"/>
      <c r="J27" s="15"/>
    </row>
    <row r="28" spans="1:10" s="29" customFormat="1" ht="12.75">
      <c r="A28" s="28"/>
      <c r="C28" s="15">
        <v>58341281</v>
      </c>
      <c r="D28" s="33"/>
      <c r="E28" s="33">
        <v>694539</v>
      </c>
      <c r="F28" s="15">
        <f>E28-D28</f>
        <v>694539</v>
      </c>
      <c r="G28" s="32">
        <v>0.06</v>
      </c>
      <c r="H28" s="15">
        <f>F28*G28</f>
        <v>41672.34</v>
      </c>
      <c r="I28" s="15"/>
      <c r="J28" s="15"/>
    </row>
    <row r="29" spans="1:10" s="29" customFormat="1" ht="12.75">
      <c r="A29" s="28"/>
      <c r="C29" s="15"/>
      <c r="D29" s="33"/>
      <c r="E29" s="31"/>
      <c r="F29" s="15"/>
      <c r="G29" s="32"/>
      <c r="H29" s="32" t="s">
        <v>34</v>
      </c>
      <c r="I29" s="15"/>
      <c r="J29" s="15"/>
    </row>
    <row r="30" spans="1:10" s="29" customFormat="1" ht="12.75">
      <c r="A30" s="28"/>
      <c r="C30" s="15"/>
      <c r="D30" s="33"/>
      <c r="E30" s="31"/>
      <c r="F30" s="15"/>
      <c r="G30" s="32"/>
      <c r="H30" s="15">
        <f>SUM(H27:H28)*-0.35</f>
        <v>-15178.316999999997</v>
      </c>
      <c r="I30" s="15"/>
      <c r="J30" s="15"/>
    </row>
    <row r="31" spans="1:9" s="29" customFormat="1" ht="12.75">
      <c r="A31" s="28"/>
      <c r="H31" s="15"/>
      <c r="I31" s="15"/>
    </row>
    <row r="32" spans="1:9" s="29" customFormat="1" ht="12.75">
      <c r="A32" s="28"/>
      <c r="H32" s="15" t="s">
        <v>35</v>
      </c>
      <c r="I32" s="15"/>
    </row>
    <row r="33" spans="1:9" s="29" customFormat="1" ht="12.75">
      <c r="A33" s="28"/>
      <c r="H33" s="15">
        <f>SUM(H24:H25)+SUM(H27:H28)+H30</f>
        <v>118669.60299999999</v>
      </c>
      <c r="I33" s="15"/>
    </row>
    <row r="34" s="29" customFormat="1" ht="12.75">
      <c r="A34" s="28"/>
    </row>
    <row r="35" s="29" customFormat="1" ht="12.75">
      <c r="A35" s="28"/>
    </row>
  </sheetData>
  <sheetProtection/>
  <printOptions/>
  <pageMargins left="0.5" right="0.5" top="1.5" bottom="0.5" header="0.3" footer="0.3"/>
  <pageSetup fitToHeight="1" fitToWidth="1" horizontalDpi="600" verticalDpi="600" orientation="portrait" scale="71" r:id="rId1"/>
  <headerFooter>
    <oddHeader>&amp;R&amp;"Times New Roman,Bold"&amp;12Attachment to Response to Question No. 3
Page 5 of 5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2016-07-20T15:10:57Z</dcterms:created>
  <dcterms:modified xsi:type="dcterms:W3CDTF">2016-07-28T14:22:43Z</dcterms:modified>
  <cp:category/>
  <cp:version/>
  <cp:contentType/>
  <cp:contentStatus/>
</cp:coreProperties>
</file>