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20250" windowHeight="7650"/>
  </bookViews>
  <sheets>
    <sheet name="KU" sheetId="5" r:id="rId1"/>
  </sheets>
  <calcPr calcId="152511"/>
</workbook>
</file>

<file path=xl/calcChain.xml><?xml version="1.0" encoding="utf-8"?>
<calcChain xmlns="http://schemas.openxmlformats.org/spreadsheetml/2006/main">
  <c r="Q23" i="5" l="1"/>
  <c r="Q22" i="5"/>
  <c r="Q21" i="5"/>
  <c r="Q20" i="5"/>
  <c r="Q19" i="5"/>
  <c r="Q18" i="5"/>
  <c r="Q14" i="5"/>
  <c r="Q13" i="5"/>
  <c r="Q12" i="5"/>
  <c r="Q11" i="5"/>
  <c r="Q10" i="5"/>
  <c r="Q9" i="5"/>
  <c r="N23" i="5"/>
  <c r="N22" i="5"/>
  <c r="N21" i="5"/>
  <c r="N20" i="5"/>
  <c r="N19" i="5"/>
  <c r="N18" i="5"/>
  <c r="N14" i="5"/>
  <c r="N13" i="5"/>
  <c r="N12" i="5"/>
  <c r="N11" i="5"/>
  <c r="N10" i="5"/>
  <c r="N9" i="5"/>
  <c r="K23" i="5"/>
  <c r="K22" i="5"/>
  <c r="K21" i="5"/>
  <c r="K20" i="5"/>
  <c r="K19" i="5"/>
  <c r="K18" i="5"/>
  <c r="K14" i="5"/>
  <c r="K13" i="5"/>
  <c r="K12" i="5"/>
  <c r="K11" i="5"/>
  <c r="K10" i="5"/>
  <c r="K9" i="5"/>
  <c r="H23" i="5"/>
  <c r="H22" i="5"/>
  <c r="H21" i="5"/>
  <c r="H20" i="5"/>
  <c r="H19" i="5"/>
  <c r="H18" i="5"/>
  <c r="H14" i="5"/>
  <c r="H13" i="5"/>
  <c r="H12" i="5"/>
  <c r="H11" i="5"/>
  <c r="H10" i="5"/>
  <c r="H9" i="5"/>
  <c r="E23" i="5"/>
  <c r="E22" i="5"/>
  <c r="E21" i="5"/>
  <c r="E20" i="5"/>
  <c r="E19" i="5"/>
  <c r="E18" i="5"/>
  <c r="E14" i="5"/>
  <c r="E13" i="5"/>
  <c r="E12" i="5"/>
  <c r="E11" i="5"/>
  <c r="E10" i="5"/>
  <c r="E9" i="5"/>
  <c r="C24" i="5" l="1"/>
  <c r="C15" i="5"/>
  <c r="P24" i="5" l="1"/>
  <c r="M24" i="5"/>
  <c r="J24" i="5"/>
  <c r="G24" i="5"/>
  <c r="D24" i="5"/>
  <c r="E24" i="5" s="1"/>
  <c r="P15" i="5"/>
  <c r="M15" i="5"/>
  <c r="J15" i="5"/>
  <c r="G15" i="5"/>
  <c r="D15" i="5"/>
  <c r="H15" i="5" l="1"/>
  <c r="Q24" i="5"/>
  <c r="N15" i="5"/>
  <c r="K24" i="5"/>
  <c r="K15" i="5"/>
  <c r="H24" i="5"/>
  <c r="Q15" i="5"/>
  <c r="N24" i="5"/>
  <c r="E15" i="5"/>
</calcChain>
</file>

<file path=xl/sharedStrings.xml><?xml version="1.0" encoding="utf-8"?>
<sst xmlns="http://schemas.openxmlformats.org/spreadsheetml/2006/main" count="25" uniqueCount="21">
  <si>
    <t>ENVIRONMENTAL SURCHARGE REPORT</t>
  </si>
  <si>
    <t>Pollution Control - Operations &amp; Maintenance Expenses</t>
  </si>
  <si>
    <t>O&amp;M Expense Account</t>
  </si>
  <si>
    <t>% Change from Prior Period</t>
  </si>
  <si>
    <t>2009 Plan</t>
  </si>
  <si>
    <t>ECR Landfill Operations</t>
  </si>
  <si>
    <t>ECR Landfill Maintenance</t>
  </si>
  <si>
    <t xml:space="preserve">    Total 2009 Plan O&amp;M Expenses</t>
  </si>
  <si>
    <t>2011 Plan</t>
  </si>
  <si>
    <t xml:space="preserve">    Total 2011 Plan O&amp;M Expenses</t>
  </si>
  <si>
    <t>KENTUCKY UTILITIES COMPANY</t>
  </si>
  <si>
    <t>NOx Operation -- Consumables</t>
  </si>
  <si>
    <t>NOx Operation -- Labor and Other</t>
  </si>
  <si>
    <t>NOx Maintenance</t>
  </si>
  <si>
    <t>ECR Sorbent Injection Operation</t>
  </si>
  <si>
    <t>ECR Sorbent Reactant - Reagent Only</t>
  </si>
  <si>
    <t>ECR Sorbent Injection Maintenance</t>
  </si>
  <si>
    <t>ECR Baghouse Operations</t>
  </si>
  <si>
    <t>ECR Baghouse Maintenance</t>
  </si>
  <si>
    <t>ECR Activated Carbon</t>
  </si>
  <si>
    <t xml:space="preserve">     Adjustment for CCP Disposal in Base Rates (ES Form 2.51)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</si>
</sst>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Fill="1"/>
    <xf numFmtId="1" fontId="5" fillId="0" borderId="0" xfId="1" applyNumberFormat="1" applyFont="1" applyFill="1" applyAlignment="1">
      <alignment horizontal="left"/>
    </xf>
    <xf numFmtId="0" fontId="3" fillId="0" borderId="0" xfId="1" applyFont="1" applyFill="1" applyBorder="1"/>
    <xf numFmtId="0" fontId="3" fillId="0" borderId="1" xfId="1" applyFont="1" applyFill="1" applyBorder="1" applyAlignment="1">
      <alignment horizontal="center"/>
    </xf>
    <xf numFmtId="17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left" wrapText="1"/>
    </xf>
    <xf numFmtId="0" fontId="3" fillId="0" borderId="2" xfId="1" applyFont="1" applyFill="1" applyBorder="1"/>
    <xf numFmtId="0" fontId="3" fillId="0" borderId="0" xfId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left"/>
    </xf>
    <xf numFmtId="43" fontId="3" fillId="0" borderId="6" xfId="2" applyNumberFormat="1" applyFont="1" applyFill="1" applyBorder="1" applyProtection="1">
      <protection locked="0"/>
    </xf>
    <xf numFmtId="1" fontId="5" fillId="0" borderId="6" xfId="3" applyNumberFormat="1" applyFont="1" applyFill="1" applyBorder="1" applyAlignment="1" applyProtection="1">
      <alignment horizontal="left"/>
      <protection locked="0"/>
    </xf>
    <xf numFmtId="43" fontId="3" fillId="0" borderId="0" xfId="2" applyNumberFormat="1" applyFont="1" applyFill="1" applyBorder="1" applyProtection="1">
      <protection locked="0"/>
    </xf>
    <xf numFmtId="43" fontId="3" fillId="0" borderId="7" xfId="2" applyNumberFormat="1" applyFont="1" applyFill="1" applyBorder="1" applyProtection="1">
      <protection locked="0"/>
    </xf>
    <xf numFmtId="43" fontId="3" fillId="0" borderId="8" xfId="2" applyNumberFormat="1" applyFont="1" applyFill="1" applyBorder="1" applyProtection="1">
      <protection locked="0"/>
    </xf>
    <xf numFmtId="9" fontId="3" fillId="0" borderId="8" xfId="3" applyFont="1" applyFill="1" applyBorder="1"/>
    <xf numFmtId="1" fontId="5" fillId="0" borderId="8" xfId="3" applyNumberFormat="1" applyFont="1" applyFill="1" applyBorder="1" applyAlignment="1">
      <alignment horizontal="left"/>
    </xf>
    <xf numFmtId="9" fontId="3" fillId="0" borderId="0" xfId="3" applyFont="1" applyFill="1" applyBorder="1"/>
    <xf numFmtId="43" fontId="3" fillId="0" borderId="9" xfId="2" applyNumberFormat="1" applyFont="1" applyFill="1" applyBorder="1" applyProtection="1">
      <protection locked="0"/>
    </xf>
    <xf numFmtId="9" fontId="3" fillId="0" borderId="7" xfId="3" applyFont="1" applyFill="1" applyBorder="1" applyProtection="1">
      <protection locked="0"/>
    </xf>
    <xf numFmtId="1" fontId="5" fillId="0" borderId="7" xfId="3" applyNumberFormat="1" applyFont="1" applyFill="1" applyBorder="1" applyAlignment="1" applyProtection="1">
      <alignment horizontal="left"/>
      <protection locked="0"/>
    </xf>
    <xf numFmtId="1" fontId="5" fillId="0" borderId="0" xfId="3" applyNumberFormat="1" applyFont="1" applyFill="1" applyBorder="1" applyAlignment="1">
      <alignment horizontal="left"/>
    </xf>
    <xf numFmtId="1" fontId="5" fillId="0" borderId="7" xfId="3" applyNumberFormat="1" applyFont="1" applyFill="1" applyBorder="1" applyAlignment="1">
      <alignment horizontal="left"/>
    </xf>
    <xf numFmtId="0" fontId="3" fillId="0" borderId="0" xfId="4" applyFont="1" applyFill="1"/>
    <xf numFmtId="0" fontId="3" fillId="0" borderId="3" xfId="4" applyFont="1" applyFill="1" applyBorder="1"/>
    <xf numFmtId="0" fontId="3" fillId="0" borderId="4" xfId="4" applyFont="1" applyFill="1" applyBorder="1"/>
    <xf numFmtId="0" fontId="3" fillId="0" borderId="10" xfId="4" applyFont="1" applyFill="1" applyBorder="1"/>
    <xf numFmtId="0" fontId="3" fillId="0" borderId="5" xfId="4" applyFont="1" applyFill="1" applyBorder="1" applyAlignment="1">
      <alignment horizontal="left"/>
    </xf>
    <xf numFmtId="0" fontId="3" fillId="0" borderId="12" xfId="4" applyFont="1" applyFill="1" applyBorder="1" applyAlignment="1">
      <alignment horizontal="left"/>
    </xf>
    <xf numFmtId="0" fontId="3" fillId="0" borderId="13" xfId="4" applyFont="1" applyFill="1" applyBorder="1"/>
    <xf numFmtId="0" fontId="3" fillId="0" borderId="11" xfId="4" applyFont="1" applyFill="1" applyBorder="1"/>
    <xf numFmtId="0" fontId="3" fillId="0" borderId="14" xfId="4" applyFont="1" applyFill="1" applyBorder="1"/>
    <xf numFmtId="9" fontId="3" fillId="0" borderId="8" xfId="3" applyFont="1" applyFill="1" applyBorder="1" applyProtection="1">
      <protection locked="0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</cellXfs>
  <cellStyles count="6">
    <cellStyle name="Comma 2" xfId="2"/>
    <cellStyle name="Currency 2" xfId="5"/>
    <cellStyle name="Normal" xfId="0" builtinId="0"/>
    <cellStyle name="Normal 2" xfId="4"/>
    <cellStyle name="Normal 4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Normal="100" workbookViewId="0">
      <selection sqref="A1:Q1"/>
    </sheetView>
  </sheetViews>
  <sheetFormatPr defaultRowHeight="15.75" x14ac:dyDescent="0.2"/>
  <cols>
    <col min="1" max="1" width="12.42578125" style="1" customWidth="1"/>
    <col min="2" max="2" width="36.5703125" style="1" customWidth="1"/>
    <col min="3" max="4" width="11.5703125" style="1" customWidth="1"/>
    <col min="5" max="5" width="10.140625" style="1" customWidth="1"/>
    <col min="6" max="6" width="1.85546875" style="1" customWidth="1"/>
    <col min="7" max="7" width="11.5703125" style="1" customWidth="1"/>
    <col min="8" max="8" width="10.140625" style="1" customWidth="1"/>
    <col min="9" max="9" width="1.85546875" style="2" customWidth="1"/>
    <col min="10" max="10" width="11.5703125" style="3" customWidth="1"/>
    <col min="11" max="11" width="10.140625" style="3" customWidth="1"/>
    <col min="12" max="12" width="1.85546875" style="1" customWidth="1"/>
    <col min="13" max="13" width="11.5703125" style="1" customWidth="1"/>
    <col min="14" max="14" width="10.140625" style="1" customWidth="1"/>
    <col min="15" max="15" width="1.85546875" style="1" customWidth="1"/>
    <col min="16" max="16" width="11.5703125" style="1" customWidth="1"/>
    <col min="17" max="17" width="10.140625" style="1" customWidth="1"/>
    <col min="18" max="16384" width="9.140625" style="1"/>
  </cols>
  <sheetData>
    <row r="1" spans="1:17" ht="20.85" customHeight="1" x14ac:dyDescent="0.3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0.85" customHeight="1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0.85" customHeight="1" x14ac:dyDescent="0.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customHeight="1" x14ac:dyDescent="0.2"/>
    <row r="6" spans="1:17" ht="39" thickBot="1" x14ac:dyDescent="0.25">
      <c r="A6" s="4"/>
      <c r="B6" s="4" t="s">
        <v>2</v>
      </c>
      <c r="C6" s="5">
        <v>42277</v>
      </c>
      <c r="D6" s="5">
        <v>42308</v>
      </c>
      <c r="E6" s="6" t="s">
        <v>3</v>
      </c>
      <c r="F6" s="6"/>
      <c r="G6" s="5">
        <v>42338</v>
      </c>
      <c r="H6" s="6" t="s">
        <v>3</v>
      </c>
      <c r="I6" s="7"/>
      <c r="J6" s="5">
        <v>42369</v>
      </c>
      <c r="K6" s="6" t="s">
        <v>3</v>
      </c>
      <c r="L6" s="7"/>
      <c r="M6" s="5">
        <v>42400</v>
      </c>
      <c r="N6" s="6" t="s">
        <v>3</v>
      </c>
      <c r="O6" s="7"/>
      <c r="P6" s="5">
        <v>42428</v>
      </c>
      <c r="Q6" s="6" t="s">
        <v>3</v>
      </c>
    </row>
    <row r="7" spans="1:17" ht="15.75" customHeight="1" thickTop="1" x14ac:dyDescent="0.2">
      <c r="A7" s="8"/>
      <c r="B7" s="9"/>
      <c r="G7" s="9"/>
      <c r="I7" s="10"/>
      <c r="J7" s="1"/>
      <c r="K7" s="1"/>
      <c r="L7" s="2"/>
      <c r="O7" s="2"/>
    </row>
    <row r="8" spans="1:17" s="3" customFormat="1" ht="15.75" customHeight="1" x14ac:dyDescent="0.2">
      <c r="A8" s="25" t="s">
        <v>4</v>
      </c>
      <c r="B8" s="26"/>
      <c r="I8" s="10"/>
      <c r="L8" s="10"/>
      <c r="O8" s="10"/>
    </row>
    <row r="9" spans="1:17" s="3" customFormat="1" ht="15.75" customHeight="1" x14ac:dyDescent="0.2">
      <c r="A9" s="28">
        <v>506154</v>
      </c>
      <c r="B9" s="27" t="s">
        <v>11</v>
      </c>
      <c r="C9" s="14">
        <v>48628.52</v>
      </c>
      <c r="D9" s="14">
        <v>-2516.15</v>
      </c>
      <c r="E9" s="20">
        <f t="shared" ref="E9:E15" si="0">IF((C9+D9)=0,0,IF((C9+D9)&gt;0,ROUND(IFERROR((D9-C9)/C9*SIGN(C9),1),4),IF((C9+D9)&lt;0,ROUND(IFERROR((D9-C9)/C9*SIGN(C9),-1),4))))</f>
        <v>-1.0517000000000001</v>
      </c>
      <c r="F9" s="20"/>
      <c r="G9" s="14">
        <v>-22140.92</v>
      </c>
      <c r="H9" s="20">
        <f t="shared" ref="H9:H15" si="1">IF((D9+G9)=0,0,IF((D9+G9)&gt;0,ROUND(IFERROR((G9-D9)/D9*SIGN(D9),1),4),IF((D9+G9)&lt;0,ROUND(IFERROR((G9-D9)/D9*SIGN(D9),-1),4))))</f>
        <v>-7.7995000000000001</v>
      </c>
      <c r="I9" s="21"/>
      <c r="J9" s="14">
        <v>43141.4</v>
      </c>
      <c r="K9" s="20">
        <f t="shared" ref="K9:K15" si="2">IF((G9+J9)=0,0,IF((G9+J9)&gt;0,ROUND(IFERROR((J9-G9)/G9*SIGN(G9),1),4),IF((G9+J9)&lt;0,ROUND(IFERROR((J9-G9)/G9*SIGN(G9),-1),4))))</f>
        <v>2.9485000000000001</v>
      </c>
      <c r="L9" s="21"/>
      <c r="M9" s="14">
        <v>31053.52</v>
      </c>
      <c r="N9" s="20">
        <f t="shared" ref="N9:N15" si="3">IF((J9+M9)=0,0,IF((J9+M9)&gt;0,ROUND(IFERROR((M9-J9)/J9*SIGN(J9),1),4),IF((J9+M9)&lt;0,ROUND(IFERROR((M9-J9)/J9*SIGN(J9),-1),4))))</f>
        <v>-0.2802</v>
      </c>
      <c r="O9" s="21"/>
      <c r="P9" s="14">
        <v>19154.669999999998</v>
      </c>
      <c r="Q9" s="20">
        <f t="shared" ref="Q9:Q15" si="4">IF((M9+P9)=0,0,IF((M9+P9)&gt;0,ROUND(IFERROR((P9-M9)/M9*SIGN(M9),1),4),IF((M9+P9)&lt;0,ROUND(IFERROR((P9-M9)/M9*SIGN(M9),-1),4))))</f>
        <v>-0.38319999999999999</v>
      </c>
    </row>
    <row r="10" spans="1:17" s="3" customFormat="1" ht="15.75" customHeight="1" x14ac:dyDescent="0.2">
      <c r="A10" s="28">
        <v>506155</v>
      </c>
      <c r="B10" s="27" t="s">
        <v>12</v>
      </c>
      <c r="C10" s="11">
        <v>0</v>
      </c>
      <c r="D10" s="11">
        <v>0</v>
      </c>
      <c r="E10" s="20">
        <f t="shared" si="0"/>
        <v>0</v>
      </c>
      <c r="F10" s="20"/>
      <c r="G10" s="11">
        <v>0</v>
      </c>
      <c r="H10" s="20">
        <f t="shared" si="1"/>
        <v>0</v>
      </c>
      <c r="I10" s="21"/>
      <c r="J10" s="11">
        <v>0</v>
      </c>
      <c r="K10" s="20">
        <f t="shared" si="2"/>
        <v>0</v>
      </c>
      <c r="L10" s="12"/>
      <c r="M10" s="11">
        <v>0</v>
      </c>
      <c r="N10" s="20">
        <f t="shared" si="3"/>
        <v>0</v>
      </c>
      <c r="O10" s="12"/>
      <c r="P10" s="11">
        <v>0</v>
      </c>
      <c r="Q10" s="20">
        <f t="shared" si="4"/>
        <v>0</v>
      </c>
    </row>
    <row r="11" spans="1:17" s="3" customFormat="1" ht="15.75" customHeight="1" x14ac:dyDescent="0.2">
      <c r="A11" s="28">
        <v>512151</v>
      </c>
      <c r="B11" s="27" t="s">
        <v>13</v>
      </c>
      <c r="C11" s="11">
        <v>2557.19</v>
      </c>
      <c r="D11" s="11">
        <v>65234.879999999997</v>
      </c>
      <c r="E11" s="20">
        <f t="shared" si="0"/>
        <v>24.510400000000001</v>
      </c>
      <c r="F11" s="20"/>
      <c r="G11" s="11">
        <v>91137.18</v>
      </c>
      <c r="H11" s="20">
        <f t="shared" si="1"/>
        <v>0.39710000000000001</v>
      </c>
      <c r="I11" s="21"/>
      <c r="J11" s="11">
        <v>46329.16</v>
      </c>
      <c r="K11" s="20">
        <f t="shared" si="2"/>
        <v>-0.49170000000000003</v>
      </c>
      <c r="L11" s="12"/>
      <c r="M11" s="11">
        <v>18987.71</v>
      </c>
      <c r="N11" s="20">
        <f t="shared" si="3"/>
        <v>-0.59019999999999995</v>
      </c>
      <c r="O11" s="12"/>
      <c r="P11" s="11">
        <v>3774.18</v>
      </c>
      <c r="Q11" s="20">
        <f t="shared" si="4"/>
        <v>-0.80120000000000002</v>
      </c>
    </row>
    <row r="12" spans="1:17" s="3" customFormat="1" ht="15.75" customHeight="1" x14ac:dyDescent="0.2">
      <c r="A12" s="28">
        <v>502013</v>
      </c>
      <c r="B12" s="27" t="s">
        <v>5</v>
      </c>
      <c r="C12" s="11">
        <v>328110.01</v>
      </c>
      <c r="D12" s="11">
        <v>327475.71999999997</v>
      </c>
      <c r="E12" s="20">
        <f t="shared" si="0"/>
        <v>-1.9E-3</v>
      </c>
      <c r="F12" s="20"/>
      <c r="G12" s="11">
        <v>325354.69</v>
      </c>
      <c r="H12" s="20">
        <f t="shared" si="1"/>
        <v>-6.4999999999999997E-3</v>
      </c>
      <c r="I12" s="21"/>
      <c r="J12" s="11">
        <v>361898.16</v>
      </c>
      <c r="K12" s="20">
        <f t="shared" si="2"/>
        <v>0.1123</v>
      </c>
      <c r="L12" s="12"/>
      <c r="M12" s="11">
        <v>341808.29</v>
      </c>
      <c r="N12" s="20">
        <f t="shared" si="3"/>
        <v>-5.5500000000000001E-2</v>
      </c>
      <c r="O12" s="12"/>
      <c r="P12" s="11">
        <v>325381.51</v>
      </c>
      <c r="Q12" s="20">
        <f t="shared" si="4"/>
        <v>-4.8099999999999997E-2</v>
      </c>
    </row>
    <row r="13" spans="1:17" s="3" customFormat="1" ht="15.75" customHeight="1" x14ac:dyDescent="0.2">
      <c r="A13" s="28">
        <v>512107</v>
      </c>
      <c r="B13" s="27" t="s">
        <v>6</v>
      </c>
      <c r="C13" s="11">
        <v>83222.720000000001</v>
      </c>
      <c r="D13" s="11">
        <v>57567.839999999997</v>
      </c>
      <c r="E13" s="20">
        <f t="shared" si="0"/>
        <v>-0.30830000000000002</v>
      </c>
      <c r="F13" s="20"/>
      <c r="G13" s="11">
        <v>72788.63</v>
      </c>
      <c r="H13" s="20">
        <f t="shared" si="1"/>
        <v>0.26440000000000002</v>
      </c>
      <c r="I13" s="21"/>
      <c r="J13" s="11">
        <v>92939.32</v>
      </c>
      <c r="K13" s="20">
        <f t="shared" si="2"/>
        <v>0.27679999999999999</v>
      </c>
      <c r="L13" s="12"/>
      <c r="M13" s="11">
        <v>98367.24</v>
      </c>
      <c r="N13" s="20">
        <f t="shared" si="3"/>
        <v>5.8400000000000001E-2</v>
      </c>
      <c r="O13" s="12"/>
      <c r="P13" s="11">
        <v>188262.29</v>
      </c>
      <c r="Q13" s="20">
        <f t="shared" si="4"/>
        <v>0.91390000000000005</v>
      </c>
    </row>
    <row r="14" spans="1:17" s="3" customFormat="1" ht="15.75" customHeight="1" x14ac:dyDescent="0.2">
      <c r="A14" s="29" t="s">
        <v>20</v>
      </c>
      <c r="B14" s="30"/>
      <c r="C14" s="11">
        <v>0</v>
      </c>
      <c r="D14" s="11">
        <v>0</v>
      </c>
      <c r="E14" s="20">
        <f t="shared" si="0"/>
        <v>0</v>
      </c>
      <c r="F14" s="20"/>
      <c r="G14" s="11">
        <v>0</v>
      </c>
      <c r="H14" s="20">
        <f t="shared" si="1"/>
        <v>0</v>
      </c>
      <c r="I14" s="21"/>
      <c r="J14" s="11">
        <v>0</v>
      </c>
      <c r="K14" s="20">
        <f t="shared" si="2"/>
        <v>0</v>
      </c>
      <c r="L14" s="12"/>
      <c r="M14" s="11">
        <v>0</v>
      </c>
      <c r="N14" s="20">
        <f t="shared" si="3"/>
        <v>0</v>
      </c>
      <c r="O14" s="12"/>
      <c r="P14" s="11">
        <v>0</v>
      </c>
      <c r="Q14" s="20">
        <f t="shared" si="4"/>
        <v>0</v>
      </c>
    </row>
    <row r="15" spans="1:17" ht="15.75" customHeight="1" thickBot="1" x14ac:dyDescent="0.25">
      <c r="A15" s="31"/>
      <c r="B15" s="32" t="s">
        <v>7</v>
      </c>
      <c r="C15" s="15">
        <f>SUM(C9:C14)</f>
        <v>462518.44000000006</v>
      </c>
      <c r="D15" s="19">
        <f>SUM(D9:D14)</f>
        <v>447762.28999999992</v>
      </c>
      <c r="E15" s="33">
        <f t="shared" si="0"/>
        <v>-3.1899999999999998E-2</v>
      </c>
      <c r="F15" s="16"/>
      <c r="G15" s="15">
        <f>SUM(G9:G14)</f>
        <v>467139.58</v>
      </c>
      <c r="H15" s="33">
        <f t="shared" si="1"/>
        <v>4.3299999999999998E-2</v>
      </c>
      <c r="I15" s="17"/>
      <c r="J15" s="15">
        <f>SUM(J9:J14)</f>
        <v>544308.04</v>
      </c>
      <c r="K15" s="33">
        <f t="shared" si="2"/>
        <v>0.16520000000000001</v>
      </c>
      <c r="L15" s="17"/>
      <c r="M15" s="15">
        <f>SUM(M9:M14)</f>
        <v>490216.75999999995</v>
      </c>
      <c r="N15" s="33">
        <f t="shared" si="3"/>
        <v>-9.9400000000000002E-2</v>
      </c>
      <c r="O15" s="17"/>
      <c r="P15" s="15">
        <f>SUM(P9:P14)</f>
        <v>536572.65</v>
      </c>
      <c r="Q15" s="33">
        <f t="shared" si="4"/>
        <v>9.4600000000000004E-2</v>
      </c>
    </row>
    <row r="16" spans="1:17" ht="15.75" customHeight="1" thickTop="1" x14ac:dyDescent="0.2">
      <c r="A16" s="8"/>
      <c r="B16" s="3"/>
      <c r="C16" s="24"/>
      <c r="D16" s="13"/>
      <c r="E16" s="18"/>
      <c r="F16" s="18"/>
      <c r="G16" s="13"/>
      <c r="H16" s="18"/>
      <c r="I16" s="22"/>
      <c r="J16" s="13"/>
      <c r="K16" s="18"/>
      <c r="L16" s="22"/>
      <c r="M16" s="13"/>
      <c r="N16" s="18"/>
      <c r="O16" s="22"/>
      <c r="P16" s="13"/>
      <c r="Q16" s="18"/>
    </row>
    <row r="17" spans="1:17" ht="15.75" customHeight="1" x14ac:dyDescent="0.2">
      <c r="A17" s="25" t="s">
        <v>8</v>
      </c>
      <c r="B17" s="26"/>
      <c r="C17" s="26"/>
      <c r="D17" s="13"/>
      <c r="E17" s="18"/>
      <c r="F17" s="18"/>
      <c r="G17" s="13"/>
      <c r="H17" s="18"/>
      <c r="I17" s="22"/>
      <c r="J17" s="13"/>
      <c r="K17" s="18"/>
      <c r="L17" s="22"/>
      <c r="M17" s="13"/>
      <c r="N17" s="18"/>
      <c r="O17" s="22"/>
      <c r="P17" s="13"/>
      <c r="Q17" s="18"/>
    </row>
    <row r="18" spans="1:17" ht="15.75" customHeight="1" x14ac:dyDescent="0.2">
      <c r="A18" s="28">
        <v>506159</v>
      </c>
      <c r="B18" s="27" t="s">
        <v>14</v>
      </c>
      <c r="C18" s="11">
        <v>87763.53</v>
      </c>
      <c r="D18" s="14">
        <v>103956.81</v>
      </c>
      <c r="E18" s="20">
        <f t="shared" ref="E18:E24" si="5">IF((C18+D18)=0,0,IF((C18+D18)&gt;0,ROUND(IFERROR((D18-C18)/C18*SIGN(C18),1),4),IF((C18+D18)&lt;0,ROUND(IFERROR((D18-C18)/C18*SIGN(C18),-1),4))))</f>
        <v>0.1845</v>
      </c>
      <c r="F18" s="20"/>
      <c r="G18" s="14">
        <v>56799.1</v>
      </c>
      <c r="H18" s="20">
        <f t="shared" ref="H18:H24" si="6">IF((D18+G18)=0,0,IF((D18+G18)&gt;0,ROUND(IFERROR((G18-D18)/D18*SIGN(D18),1),4),IF((D18+G18)&lt;0,ROUND(IFERROR((G18-D18)/D18*SIGN(D18),-1),4))))</f>
        <v>-0.4536</v>
      </c>
      <c r="I18" s="23"/>
      <c r="J18" s="14">
        <v>46613.55</v>
      </c>
      <c r="K18" s="20">
        <f t="shared" ref="K18:K24" si="7">IF((G18+J18)=0,0,IF((G18+J18)&gt;0,ROUND(IFERROR((J18-G18)/G18*SIGN(G18),1),4),IF((G18+J18)&lt;0,ROUND(IFERROR((J18-G18)/G18*SIGN(G18),-1),4))))</f>
        <v>-0.17929999999999999</v>
      </c>
      <c r="L18" s="23"/>
      <c r="M18" s="14">
        <v>54295.66</v>
      </c>
      <c r="N18" s="20">
        <f t="shared" ref="N18:N24" si="8">IF((J18+M18)=0,0,IF((J18+M18)&gt;0,ROUND(IFERROR((M18-J18)/J18*SIGN(J18),1),4),IF((J18+M18)&lt;0,ROUND(IFERROR((M18-J18)/J18*SIGN(J18),-1),4))))</f>
        <v>0.1648</v>
      </c>
      <c r="O18" s="23"/>
      <c r="P18" s="14">
        <v>32667.7</v>
      </c>
      <c r="Q18" s="20">
        <f t="shared" ref="Q18:Q24" si="9">IF((M18+P18)=0,0,IF((M18+P18)&gt;0,ROUND(IFERROR((P18-M18)/M18*SIGN(M18),1),4),IF((M18+P18)&lt;0,ROUND(IFERROR((P18-M18)/M18*SIGN(M18),-1),4))))</f>
        <v>-0.39829999999999999</v>
      </c>
    </row>
    <row r="19" spans="1:17" ht="15.75" customHeight="1" x14ac:dyDescent="0.2">
      <c r="A19" s="28">
        <v>506152</v>
      </c>
      <c r="B19" s="27" t="s">
        <v>15</v>
      </c>
      <c r="C19" s="11">
        <v>629674.59</v>
      </c>
      <c r="D19" s="14">
        <v>452153.8</v>
      </c>
      <c r="E19" s="20">
        <f t="shared" si="5"/>
        <v>-0.28189999999999998</v>
      </c>
      <c r="F19" s="20"/>
      <c r="G19" s="14">
        <v>537887.88</v>
      </c>
      <c r="H19" s="20">
        <f t="shared" si="6"/>
        <v>0.18959999999999999</v>
      </c>
      <c r="I19" s="23"/>
      <c r="J19" s="14">
        <v>598028.89</v>
      </c>
      <c r="K19" s="20">
        <f t="shared" si="7"/>
        <v>0.1118</v>
      </c>
      <c r="L19" s="23"/>
      <c r="M19" s="14">
        <v>615171.91</v>
      </c>
      <c r="N19" s="20">
        <f t="shared" si="8"/>
        <v>2.87E-2</v>
      </c>
      <c r="O19" s="23"/>
      <c r="P19" s="14">
        <v>682619.59</v>
      </c>
      <c r="Q19" s="20">
        <f t="shared" si="9"/>
        <v>0.1096</v>
      </c>
    </row>
    <row r="20" spans="1:17" ht="15.75" customHeight="1" x14ac:dyDescent="0.2">
      <c r="A20" s="28">
        <v>512152</v>
      </c>
      <c r="B20" s="27" t="s">
        <v>16</v>
      </c>
      <c r="C20" s="11">
        <v>15080.15</v>
      </c>
      <c r="D20" s="14">
        <v>7984.03</v>
      </c>
      <c r="E20" s="20">
        <f t="shared" si="5"/>
        <v>-0.47060000000000002</v>
      </c>
      <c r="F20" s="20"/>
      <c r="G20" s="14">
        <v>13646.77</v>
      </c>
      <c r="H20" s="20">
        <f t="shared" si="6"/>
        <v>0.70930000000000004</v>
      </c>
      <c r="I20" s="23"/>
      <c r="J20" s="14">
        <v>7206.62</v>
      </c>
      <c r="K20" s="20">
        <f t="shared" si="7"/>
        <v>-0.47189999999999999</v>
      </c>
      <c r="L20" s="23"/>
      <c r="M20" s="14">
        <v>4165.43</v>
      </c>
      <c r="N20" s="20">
        <f t="shared" si="8"/>
        <v>-0.42199999999999999</v>
      </c>
      <c r="O20" s="23"/>
      <c r="P20" s="14">
        <v>18722.97</v>
      </c>
      <c r="Q20" s="20">
        <f t="shared" si="9"/>
        <v>3.4948000000000001</v>
      </c>
    </row>
    <row r="21" spans="1:17" ht="15.75" customHeight="1" x14ac:dyDescent="0.2">
      <c r="A21" s="28">
        <v>506156</v>
      </c>
      <c r="B21" s="27" t="s">
        <v>17</v>
      </c>
      <c r="C21" s="11">
        <v>0</v>
      </c>
      <c r="D21" s="14">
        <v>0</v>
      </c>
      <c r="E21" s="20">
        <f t="shared" si="5"/>
        <v>0</v>
      </c>
      <c r="F21" s="20"/>
      <c r="G21" s="14">
        <v>0</v>
      </c>
      <c r="H21" s="20">
        <f t="shared" si="6"/>
        <v>0</v>
      </c>
      <c r="I21" s="23"/>
      <c r="J21" s="14">
        <v>0</v>
      </c>
      <c r="K21" s="20">
        <f t="shared" si="7"/>
        <v>0</v>
      </c>
      <c r="L21" s="23"/>
      <c r="M21" s="14">
        <v>0</v>
      </c>
      <c r="N21" s="20">
        <f t="shared" si="8"/>
        <v>0</v>
      </c>
      <c r="O21" s="23"/>
      <c r="P21" s="14">
        <v>0</v>
      </c>
      <c r="Q21" s="20">
        <f t="shared" si="9"/>
        <v>0</v>
      </c>
    </row>
    <row r="22" spans="1:17" ht="15.75" customHeight="1" x14ac:dyDescent="0.2">
      <c r="A22" s="28">
        <v>512156</v>
      </c>
      <c r="B22" s="27" t="s">
        <v>18</v>
      </c>
      <c r="C22" s="11">
        <v>0</v>
      </c>
      <c r="D22" s="14">
        <v>0</v>
      </c>
      <c r="E22" s="20">
        <f t="shared" si="5"/>
        <v>0</v>
      </c>
      <c r="F22" s="20"/>
      <c r="G22" s="14">
        <v>0</v>
      </c>
      <c r="H22" s="20">
        <f t="shared" si="6"/>
        <v>0</v>
      </c>
      <c r="I22" s="23"/>
      <c r="J22" s="14">
        <v>0</v>
      </c>
      <c r="K22" s="20">
        <f t="shared" si="7"/>
        <v>0</v>
      </c>
      <c r="L22" s="23"/>
      <c r="M22" s="14">
        <v>0</v>
      </c>
      <c r="N22" s="20">
        <f t="shared" si="8"/>
        <v>0</v>
      </c>
      <c r="O22" s="23"/>
      <c r="P22" s="14">
        <v>331.4</v>
      </c>
      <c r="Q22" s="20">
        <f t="shared" si="9"/>
        <v>1</v>
      </c>
    </row>
    <row r="23" spans="1:17" ht="15.75" customHeight="1" x14ac:dyDescent="0.2">
      <c r="A23" s="28">
        <v>506151</v>
      </c>
      <c r="B23" s="27" t="s">
        <v>19</v>
      </c>
      <c r="C23" s="11">
        <v>352852.2</v>
      </c>
      <c r="D23" s="14">
        <v>419118</v>
      </c>
      <c r="E23" s="20">
        <f t="shared" si="5"/>
        <v>0.18779999999999999</v>
      </c>
      <c r="F23" s="20"/>
      <c r="G23" s="14">
        <v>328481.40000000002</v>
      </c>
      <c r="H23" s="20">
        <f t="shared" si="6"/>
        <v>-0.21629999999999999</v>
      </c>
      <c r="I23" s="23"/>
      <c r="J23" s="14">
        <v>175583.4</v>
      </c>
      <c r="K23" s="20">
        <f t="shared" si="7"/>
        <v>-0.46550000000000002</v>
      </c>
      <c r="L23" s="23"/>
      <c r="M23" s="14">
        <v>493493.01</v>
      </c>
      <c r="N23" s="20">
        <f t="shared" si="8"/>
        <v>1.8106</v>
      </c>
      <c r="O23" s="23"/>
      <c r="P23" s="14">
        <v>727913.1</v>
      </c>
      <c r="Q23" s="20">
        <f t="shared" si="9"/>
        <v>0.47499999999999998</v>
      </c>
    </row>
    <row r="24" spans="1:17" ht="15.75" customHeight="1" thickBot="1" x14ac:dyDescent="0.25">
      <c r="A24" s="31"/>
      <c r="B24" s="32" t="s">
        <v>9</v>
      </c>
      <c r="C24" s="15">
        <f>SUM(C18:C23)</f>
        <v>1085370.47</v>
      </c>
      <c r="D24" s="15">
        <f>SUM(D18:D23)</f>
        <v>983212.64</v>
      </c>
      <c r="E24" s="33">
        <f t="shared" si="5"/>
        <v>-9.4100000000000003E-2</v>
      </c>
      <c r="F24" s="33"/>
      <c r="G24" s="15">
        <f>SUM(G18:G23)</f>
        <v>936815.15</v>
      </c>
      <c r="H24" s="33">
        <f t="shared" si="6"/>
        <v>-4.7199999999999999E-2</v>
      </c>
      <c r="I24" s="17"/>
      <c r="J24" s="15">
        <f>SUM(J18:J23)</f>
        <v>827432.46000000008</v>
      </c>
      <c r="K24" s="33">
        <f t="shared" si="7"/>
        <v>-0.1168</v>
      </c>
      <c r="L24" s="17"/>
      <c r="M24" s="15">
        <f>SUM(M18:M23)</f>
        <v>1167126.0100000002</v>
      </c>
      <c r="N24" s="33">
        <f t="shared" si="8"/>
        <v>0.41049999999999998</v>
      </c>
      <c r="O24" s="17"/>
      <c r="P24" s="15">
        <f>SUM(P18:P23)</f>
        <v>1462254.7599999998</v>
      </c>
      <c r="Q24" s="33">
        <f t="shared" si="9"/>
        <v>0.25290000000000001</v>
      </c>
    </row>
    <row r="25" spans="1:17" ht="15.75" customHeight="1" thickTop="1" x14ac:dyDescent="0.2"/>
    <row r="26" spans="1:17" ht="15.75" customHeight="1" x14ac:dyDescent="0.2"/>
    <row r="27" spans="1:17" ht="15.75" customHeight="1" x14ac:dyDescent="0.2"/>
    <row r="28" spans="1:17" ht="15.75" customHeight="1" x14ac:dyDescent="0.2"/>
  </sheetData>
  <mergeCells count="3">
    <mergeCell ref="A1:Q1"/>
    <mergeCell ref="A2:Q2"/>
    <mergeCell ref="A3:Q3"/>
  </mergeCells>
  <printOptions horizontalCentered="1"/>
  <pageMargins left="0.5" right="0.5" top="1" bottom="0.75" header="0.3" footer="0.3"/>
  <pageSetup scale="72" orientation="landscape" r:id="rId1"/>
  <headerFooter>
    <oddFooter>&amp;R&amp;"Times New Roman,Bold"&amp;12Attachment to Response to Question No. 4
Page 1 of 1
Metts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2016-07-22T20:49:29Z</dcterms:created>
  <dcterms:modified xsi:type="dcterms:W3CDTF">2016-07-27T18:13:10Z</dcterms:modified>
</cp:coreProperties>
</file>