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700" tabRatio="766" activeTab="0"/>
  </bookViews>
  <sheets>
    <sheet name="Project 28" sheetId="1" r:id="rId1"/>
    <sheet name="Project 29" sheetId="2" r:id="rId2"/>
    <sheet name="Project 30" sheetId="3" r:id="rId3"/>
    <sheet name="Project 31" sheetId="4" r:id="rId4"/>
    <sheet name="Project 32" sheetId="5" r:id="rId5"/>
    <sheet name="Project 33" sheetId="6" r:id="rId6"/>
    <sheet name="Project 34" sheetId="7" r:id="rId7"/>
    <sheet name="Project 35" sheetId="8" r:id="rId8"/>
  </sheets>
  <definedNames>
    <definedName name="_xlnm.Print_Area" localSheetId="0">'Project 28'!$A$1:$J$51</definedName>
    <definedName name="_xlnm.Print_Area" localSheetId="1">'Project 29'!$A$1:$J$39</definedName>
    <definedName name="_xlnm.Print_Area" localSheetId="5">'Project 33'!$A$1:$J$34</definedName>
    <definedName name="_xlnm.Print_Area" localSheetId="6">'Project 34'!$A$1:$J$31</definedName>
  </definedNames>
  <calcPr fullCalcOnLoad="1"/>
</workbook>
</file>

<file path=xl/sharedStrings.xml><?xml version="1.0" encoding="utf-8"?>
<sst xmlns="http://schemas.openxmlformats.org/spreadsheetml/2006/main" count="264" uniqueCount="51">
  <si>
    <t>Month</t>
  </si>
  <si>
    <t>Plant Balance</t>
  </si>
  <si>
    <t>Book Depreciation</t>
  </si>
  <si>
    <t>Tax Depreciation</t>
  </si>
  <si>
    <t>Temporary Difference</t>
  </si>
  <si>
    <t>Income Tax Rate</t>
  </si>
  <si>
    <t>Deferred Tax</t>
  </si>
  <si>
    <t>Accumulated Deferred Taxes</t>
  </si>
  <si>
    <t>Deferred Taxes on Retirements</t>
  </si>
  <si>
    <t>Kentucky Utilities Company</t>
  </si>
  <si>
    <t>Deferred Tax Calculations</t>
  </si>
  <si>
    <t>Environmental Compliance Plans, by Approved Project</t>
  </si>
  <si>
    <t>Beg Balance</t>
  </si>
  <si>
    <t>Project 31 - Trimble County Ash Treatment Basin (BAP/GSP)</t>
  </si>
  <si>
    <t>2009 - Plan</t>
  </si>
  <si>
    <t xml:space="preserve"> </t>
  </si>
  <si>
    <t>2011 - Plan</t>
  </si>
  <si>
    <t>Project 35 - Ghent Station Air Compliance</t>
  </si>
  <si>
    <t>Project 29 - ATB Expansion at E.W. Brown Station (Phase II)</t>
  </si>
  <si>
    <t>Project 28 - Brown 3 SCR</t>
  </si>
  <si>
    <t>Project 33 - Beneficial Reuse</t>
  </si>
  <si>
    <t>Project 30 - Ghent CCP Storage (Landfill-Phase I)</t>
  </si>
  <si>
    <t>Project 32 - Trimble County CCP Storage (Landfill - Phase I)</t>
  </si>
  <si>
    <t xml:space="preserve">Due to Bonus Depreciation for tax purposes taken on certain components of Project 28, the deferred tax calculation for this project 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</si>
  <si>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</si>
  <si>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</si>
  <si>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</si>
  <si>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</si>
  <si>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</si>
  <si>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</si>
  <si>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Tax Rate</t>
  </si>
  <si>
    <t>Fed Def Tax</t>
  </si>
  <si>
    <t>State Basis</t>
  </si>
  <si>
    <t>State Tax Depr</t>
  </si>
  <si>
    <t>St. Difference</t>
  </si>
  <si>
    <t>State Tax Rate</t>
  </si>
  <si>
    <t>St Def Tax</t>
  </si>
  <si>
    <t>St. Offset for Fed Taxes not Owed</t>
  </si>
  <si>
    <t>Total Deferred Tax</t>
  </si>
  <si>
    <t xml:space="preserve">Due to Bonus Depreciation for tax purposes taken on certain components of Project 29, the deferred tax calculation for this project </t>
  </si>
  <si>
    <t xml:space="preserve">Due to Bonus Depreciation for tax purposes taken on certain components of Project 30, the deferred tax calculation for this project </t>
  </si>
  <si>
    <t xml:space="preserve">Due to Bonus Depreciation for tax purposes taken on certain components of Project 32, the deferred tax calculation for this project </t>
  </si>
  <si>
    <t xml:space="preserve">Due to Bonus Depreciation for tax purposes taken on certain components of Project 33, the deferred tax calculation for this project </t>
  </si>
  <si>
    <t xml:space="preserve">Due to Bonus Depreciation for tax purposes taken on certain components of Project 35, the deferred tax calculation for this project </t>
  </si>
  <si>
    <t>depreciation, which reduces the Federal tax basis to 50% of the plant balance.  A sample calculation of deferred taxes for Feb 2016</t>
  </si>
  <si>
    <t>Project 34 - E.W. Brown Station Air Compliance</t>
  </si>
  <si>
    <t xml:space="preserve">Due to Bonus Depreciation for tax purposes taken on certain components of Project 34, the deferred tax calculation for this project </t>
  </si>
  <si>
    <t>Note:</t>
  </si>
  <si>
    <t xml:space="preserve">of the 50% bonus tax depreciation retroactive to January 1, 2015. In December 2015, the deferred tax amounts reflect the </t>
  </si>
  <si>
    <t>effects of the retroactive bonus depreciation.</t>
  </si>
  <si>
    <t>In December 2015, the Protecting Americans from Tax Hikes Act of 2015 was passed into law. Included was an extension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</si>
</sst>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_(* #,##0_);_(* \(#,##0\);_(* &quot;-&quot;??_);_(@_)"/>
    <numFmt numFmtId="169" formatCode="_(* #,##0.0_);_(* \(#,##0.0\);_(* &quot;-&quot;??_);_(@_)"/>
    <numFmt numFmtId="170" formatCode="mmmm\ d\,\ yyyy"/>
    <numFmt numFmtId="171" formatCode="&quot;$&quot;#,##0.000000_);\(&quot;$&quot;#,##0.000000\)"/>
    <numFmt numFmtId="172" formatCode="&quot;$&quot;#,##0.000_);\(&quot;$&quot;#,##0.000\)"/>
    <numFmt numFmtId="173" formatCode="&quot;$&quot;#,##0.0_);\(&quot;$&quot;#,##0.0\)"/>
    <numFmt numFmtId="174" formatCode="0.0%"/>
    <numFmt numFmtId="175" formatCode="0.000%"/>
    <numFmt numFmtId="176" formatCode="&quot;$&quot;#,##0.00"/>
    <numFmt numFmtId="177" formatCode="&quot;$&quot;#,##0.0"/>
    <numFmt numFmtId="178" formatCode="&quot;$&quot;#,##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-409]dddd\,\ mmmm\ dd\,\ yyyy"/>
    <numFmt numFmtId="182" formatCode="mm/dd/yyyy"/>
    <numFmt numFmtId="183" formatCode="[$-409]mmm\-yy;@"/>
    <numFmt numFmtId="184" formatCode="&quot;$&quot;#,##0.000000_);[Red]\(&quot;$&quot;#,##0.000000\)"/>
    <numFmt numFmtId="185" formatCode="0.0000%"/>
    <numFmt numFmtId="186" formatCode="&quot;$&quot;#,##0.0000_);[Red]\(&quot;$&quot;#,##0.0000\)"/>
    <numFmt numFmtId="187" formatCode="_(* #,##0.000_);_(* \(#,##0.000\);_(* &quot;-&quot;??_);_(@_)"/>
    <numFmt numFmtId="188" formatCode="mmm\-yyyy"/>
    <numFmt numFmtId="189" formatCode="_(* #,##0.0000_);_(* \(#,##0.0000\);_(* &quot;-&quot;????_);_(@_)"/>
    <numFmt numFmtId="190" formatCode="_(* #,##0.000_);_(* \(#,##0.000\);_(* &quot;-&quot;???_);_(@_)"/>
  </numFmts>
  <fonts count="39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3" fontId="0" fillId="0" borderId="0" xfId="0" applyNumberFormat="1" applyAlignment="1">
      <alignment/>
    </xf>
    <xf numFmtId="18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1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4" fillId="0" borderId="0" xfId="0" applyNumberFormat="1" applyFont="1" applyFill="1" applyBorder="1" applyAlignment="1" quotePrefix="1">
      <alignment horizontal="left"/>
    </xf>
    <xf numFmtId="168" fontId="0" fillId="0" borderId="0" xfId="42" applyNumberFormat="1" applyAlignment="1">
      <alignment/>
    </xf>
    <xf numFmtId="183" fontId="3" fillId="0" borderId="0" xfId="0" applyNumberFormat="1" applyFont="1" applyFill="1" applyAlignment="1" quotePrefix="1">
      <alignment horizontal="left"/>
    </xf>
    <xf numFmtId="0" fontId="3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left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1" fontId="0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41" fontId="0" fillId="0" borderId="0" xfId="0" applyNumberFormat="1" applyFill="1" applyAlignment="1">
      <alignment/>
    </xf>
    <xf numFmtId="183" fontId="0" fillId="0" borderId="0" xfId="63" applyNumberFormat="1" applyFont="1" applyAlignment="1">
      <alignment horizontal="left"/>
      <protection/>
    </xf>
    <xf numFmtId="183" fontId="0" fillId="0" borderId="0" xfId="63" applyNumberFormat="1" applyFont="1" applyFill="1" applyAlignment="1">
      <alignment horizontal="left"/>
      <protection/>
    </xf>
    <xf numFmtId="41" fontId="0" fillId="0" borderId="0" xfId="0" applyNumberFormat="1" applyFont="1" applyAlignment="1" quotePrefix="1">
      <alignment horizontal="left"/>
    </xf>
    <xf numFmtId="168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68" fontId="0" fillId="0" borderId="0" xfId="42" applyNumberFormat="1" applyFont="1" applyFill="1" applyAlignment="1" quotePrefix="1">
      <alignment horizontal="left"/>
    </xf>
    <xf numFmtId="43" fontId="0" fillId="0" borderId="0" xfId="42" applyFont="1" applyFill="1" applyAlignment="1">
      <alignment/>
    </xf>
    <xf numFmtId="185" fontId="0" fillId="0" borderId="0" xfId="0" applyNumberFormat="1" applyFill="1" applyAlignment="1">
      <alignment/>
    </xf>
    <xf numFmtId="183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168" fontId="0" fillId="0" borderId="0" xfId="42" applyNumberFormat="1" applyFont="1" applyFill="1" applyAlignment="1">
      <alignment/>
    </xf>
    <xf numFmtId="183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4" width="14.28125" style="0" bestFit="1" customWidth="1"/>
    <col min="5" max="5" width="15.7109375" style="0" customWidth="1"/>
    <col min="6" max="6" width="14.140625" style="0" customWidth="1"/>
    <col min="7" max="7" width="13.57421875" style="0" customWidth="1"/>
    <col min="8" max="8" width="12.7109375" style="0" customWidth="1"/>
    <col min="9" max="9" width="16.57421875" style="0" bestFit="1" customWidth="1"/>
    <col min="10" max="10" width="12.7109375" style="0" customWidth="1"/>
    <col min="11" max="11" width="14.00390625" style="0" customWidth="1"/>
    <col min="12" max="12" width="13.5742187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19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12" ht="12.75">
      <c r="A9" s="3" t="s">
        <v>12</v>
      </c>
      <c r="I9" s="10">
        <v>22573620.702910002</v>
      </c>
      <c r="L9" s="18"/>
    </row>
    <row r="10" spans="1:12" ht="12.75">
      <c r="A10" s="27">
        <v>42256</v>
      </c>
      <c r="C10" s="7">
        <v>97603942</v>
      </c>
      <c r="D10" s="15">
        <v>191141</v>
      </c>
      <c r="E10" s="15">
        <v>664808</v>
      </c>
      <c r="F10" s="7">
        <f aca="true" t="shared" si="0" ref="F10:F15">E10-D10</f>
        <v>473667</v>
      </c>
      <c r="G10" s="8">
        <v>0.389</v>
      </c>
      <c r="H10" s="7">
        <f aca="true" t="shared" si="1" ref="H10:H15">F10*G10</f>
        <v>184256.46300000002</v>
      </c>
      <c r="I10" s="7">
        <f>I9+H10</f>
        <v>22757877.16591</v>
      </c>
      <c r="J10" s="25"/>
      <c r="K10" s="22"/>
      <c r="L10" s="18"/>
    </row>
    <row r="11" spans="1:12" ht="12.75">
      <c r="A11" s="26">
        <v>42278</v>
      </c>
      <c r="C11" s="7">
        <v>97603942</v>
      </c>
      <c r="D11" s="15">
        <v>191141</v>
      </c>
      <c r="E11" s="15">
        <v>664807</v>
      </c>
      <c r="F11" s="7">
        <f t="shared" si="0"/>
        <v>473666</v>
      </c>
      <c r="G11" s="8">
        <v>0.389</v>
      </c>
      <c r="H11" s="7">
        <f t="shared" si="1"/>
        <v>184256.074</v>
      </c>
      <c r="I11" s="7">
        <f>I10+H11</f>
        <v>22942133.239910003</v>
      </c>
      <c r="J11" s="7"/>
      <c r="K11" s="22"/>
      <c r="L11" s="18"/>
    </row>
    <row r="12" spans="1:12" ht="12.75">
      <c r="A12" s="26">
        <v>42309</v>
      </c>
      <c r="C12" s="7">
        <v>97764044</v>
      </c>
      <c r="D12" s="15">
        <v>191298</v>
      </c>
      <c r="E12" s="15">
        <v>667730</v>
      </c>
      <c r="F12" s="7">
        <f t="shared" si="0"/>
        <v>476432</v>
      </c>
      <c r="G12" s="8">
        <v>0.389</v>
      </c>
      <c r="H12" s="7">
        <f t="shared" si="1"/>
        <v>185332.048</v>
      </c>
      <c r="I12" s="7">
        <f>I11+H12</f>
        <v>23127465.287910003</v>
      </c>
      <c r="J12" s="7"/>
      <c r="K12" s="18" t="s">
        <v>15</v>
      </c>
      <c r="L12" s="18"/>
    </row>
    <row r="13" spans="1:12" ht="12.75">
      <c r="A13" s="26">
        <v>42339</v>
      </c>
      <c r="C13" s="7">
        <v>97764044</v>
      </c>
      <c r="D13" s="15">
        <v>191455</v>
      </c>
      <c r="E13" s="15">
        <v>1890992</v>
      </c>
      <c r="F13" s="7">
        <f t="shared" si="0"/>
        <v>1699537</v>
      </c>
      <c r="G13" s="8">
        <v>0.389</v>
      </c>
      <c r="H13" s="7">
        <f t="shared" si="1"/>
        <v>661119.893</v>
      </c>
      <c r="I13" s="7">
        <f>I12+H13</f>
        <v>23788585.180910002</v>
      </c>
      <c r="J13" s="7"/>
      <c r="K13" s="19"/>
      <c r="L13" s="18"/>
    </row>
    <row r="14" spans="1:12" ht="12.75">
      <c r="A14" s="26">
        <v>42370</v>
      </c>
      <c r="C14" s="7">
        <v>97764044</v>
      </c>
      <c r="D14" s="15">
        <v>191455</v>
      </c>
      <c r="E14" s="15">
        <v>629835</v>
      </c>
      <c r="F14" s="7">
        <f t="shared" si="0"/>
        <v>438380</v>
      </c>
      <c r="G14" s="8">
        <v>0.389</v>
      </c>
      <c r="H14" s="7">
        <f t="shared" si="1"/>
        <v>170529.82</v>
      </c>
      <c r="I14" s="7">
        <f>I13+H14-1</f>
        <v>23959114.000910003</v>
      </c>
      <c r="J14" s="7">
        <v>0</v>
      </c>
      <c r="K14" s="7"/>
      <c r="L14" s="22"/>
    </row>
    <row r="15" spans="1:12" ht="12.75">
      <c r="A15" s="26">
        <v>42401</v>
      </c>
      <c r="C15" s="7">
        <v>97764044</v>
      </c>
      <c r="D15" s="15">
        <v>191455</v>
      </c>
      <c r="E15" s="15">
        <v>629835</v>
      </c>
      <c r="F15" s="7">
        <f t="shared" si="0"/>
        <v>438380</v>
      </c>
      <c r="G15" s="8">
        <v>0.389</v>
      </c>
      <c r="H15" s="7">
        <f t="shared" si="1"/>
        <v>170529.82</v>
      </c>
      <c r="I15" s="7">
        <f>I14+H15-1</f>
        <v>24129642.820910003</v>
      </c>
      <c r="J15" s="7">
        <v>0</v>
      </c>
      <c r="L15" s="18"/>
    </row>
    <row r="16" spans="1:10" ht="12.75">
      <c r="A16" s="16"/>
      <c r="C16" s="7"/>
      <c r="D16" s="7"/>
      <c r="E16" s="7"/>
      <c r="F16" s="7"/>
      <c r="G16" s="7"/>
      <c r="H16" s="7"/>
      <c r="I16" s="7"/>
      <c r="J16" s="7"/>
    </row>
    <row r="17" spans="1:10" ht="12.75">
      <c r="A17" s="40" t="s">
        <v>47</v>
      </c>
      <c r="C17" s="23" t="s">
        <v>50</v>
      </c>
      <c r="D17" s="41"/>
      <c r="E17" s="15"/>
      <c r="F17" s="23"/>
      <c r="G17" s="8"/>
      <c r="H17" s="7"/>
      <c r="I17" s="25"/>
      <c r="J17" s="7"/>
    </row>
    <row r="18" spans="1:10" ht="12.75">
      <c r="A18" s="40"/>
      <c r="C18" s="23" t="s">
        <v>48</v>
      </c>
      <c r="D18" s="41"/>
      <c r="E18" s="15"/>
      <c r="F18" s="23"/>
      <c r="G18" s="8"/>
      <c r="H18" s="7"/>
      <c r="I18" s="25"/>
      <c r="J18" s="7"/>
    </row>
    <row r="19" spans="1:10" ht="12.75">
      <c r="A19" s="40"/>
      <c r="C19" s="23" t="s">
        <v>49</v>
      </c>
      <c r="D19" s="41"/>
      <c r="E19" s="15"/>
      <c r="F19" s="23"/>
      <c r="G19" s="8"/>
      <c r="H19" s="7"/>
      <c r="I19" s="25"/>
      <c r="J19" s="7"/>
    </row>
    <row r="20" ht="12.75">
      <c r="J20" s="7"/>
    </row>
    <row r="21" spans="1:10" ht="12.75">
      <c r="A21" s="16"/>
      <c r="C21" s="28" t="s">
        <v>23</v>
      </c>
      <c r="D21" s="15"/>
      <c r="E21" s="22"/>
      <c r="F21" s="7"/>
      <c r="G21" s="8"/>
      <c r="H21" s="7"/>
      <c r="I21" s="7"/>
      <c r="J21" s="7"/>
    </row>
    <row r="22" spans="3:11" ht="12.75">
      <c r="C22" s="28" t="s">
        <v>24</v>
      </c>
      <c r="D22" s="15"/>
      <c r="E22" s="22"/>
      <c r="F22" s="7"/>
      <c r="G22" s="8"/>
      <c r="H22" s="7"/>
      <c r="I22" s="7"/>
      <c r="J22" s="24"/>
      <c r="K22" s="24"/>
    </row>
    <row r="23" spans="3:10" ht="12.75">
      <c r="C23" s="28" t="s">
        <v>44</v>
      </c>
      <c r="D23" s="15"/>
      <c r="E23" s="22"/>
      <c r="F23" s="7"/>
      <c r="G23" s="8"/>
      <c r="H23" s="7"/>
      <c r="I23" s="7"/>
      <c r="J23" s="25"/>
    </row>
    <row r="24" spans="3:10" ht="12.75">
      <c r="C24" s="7" t="s">
        <v>25</v>
      </c>
      <c r="D24" s="15"/>
      <c r="E24" s="22"/>
      <c r="F24" s="7"/>
      <c r="G24" s="8"/>
      <c r="H24" s="7"/>
      <c r="I24" s="7"/>
      <c r="J24" s="25"/>
    </row>
    <row r="25" spans="3:10" ht="12.75">
      <c r="C25" s="17"/>
      <c r="D25" s="15"/>
      <c r="E25" s="15"/>
      <c r="H25" s="24"/>
      <c r="I25" s="24"/>
      <c r="J25" s="25"/>
    </row>
    <row r="26" spans="1:10" ht="12.75">
      <c r="A26" s="32"/>
      <c r="B26" s="30"/>
      <c r="C26" s="25" t="s">
        <v>26</v>
      </c>
      <c r="D26" s="33" t="s">
        <v>27</v>
      </c>
      <c r="E26" s="34" t="s">
        <v>28</v>
      </c>
      <c r="F26" s="25" t="s">
        <v>29</v>
      </c>
      <c r="G26" s="35" t="s">
        <v>30</v>
      </c>
      <c r="H26" s="25" t="s">
        <v>31</v>
      </c>
      <c r="I26" s="25"/>
      <c r="J26" s="25"/>
    </row>
    <row r="27" spans="1:10" ht="12.75">
      <c r="A27" s="32"/>
      <c r="B27" s="30"/>
      <c r="C27" s="25">
        <f>18534899</f>
        <v>18534899</v>
      </c>
      <c r="D27" s="29">
        <v>191454.58</v>
      </c>
      <c r="E27" s="29">
        <v>88241.58</v>
      </c>
      <c r="F27" s="25">
        <f aca="true" t="shared" si="2" ref="F27:F36">E27-D27</f>
        <v>-103212.99999999999</v>
      </c>
      <c r="G27" s="35">
        <v>0.35</v>
      </c>
      <c r="H27" s="25">
        <f aca="true" t="shared" si="3" ref="H27:H36">F27*G27</f>
        <v>-36124.549999999996</v>
      </c>
      <c r="I27" s="25"/>
      <c r="J27" s="25"/>
    </row>
    <row r="28" spans="1:10" ht="12.75">
      <c r="A28" s="32"/>
      <c r="B28" s="30"/>
      <c r="C28" s="25">
        <v>27538028</v>
      </c>
      <c r="D28" s="29"/>
      <c r="E28" s="29">
        <v>458967.17</v>
      </c>
      <c r="F28" s="25">
        <f t="shared" si="2"/>
        <v>458967.17</v>
      </c>
      <c r="G28" s="35">
        <v>0.35</v>
      </c>
      <c r="H28" s="25">
        <f t="shared" si="3"/>
        <v>160638.5095</v>
      </c>
      <c r="I28" s="25"/>
      <c r="J28" s="25"/>
    </row>
    <row r="29" spans="1:10" ht="12.75">
      <c r="A29" s="32"/>
      <c r="B29" s="30"/>
      <c r="C29" s="25">
        <f>+-176214</f>
        <v>-176214</v>
      </c>
      <c r="D29" s="29"/>
      <c r="E29" s="29">
        <v>-907.08</v>
      </c>
      <c r="F29" s="25">
        <f t="shared" si="2"/>
        <v>-907.08</v>
      </c>
      <c r="G29" s="35">
        <v>0.35</v>
      </c>
      <c r="H29" s="25">
        <f t="shared" si="3"/>
        <v>-317.478</v>
      </c>
      <c r="I29" s="25"/>
      <c r="J29" s="25"/>
    </row>
    <row r="30" spans="1:10" ht="12.75">
      <c r="A30" s="32"/>
      <c r="B30" s="30"/>
      <c r="C30" s="25">
        <f>526898</f>
        <v>526898</v>
      </c>
      <c r="D30" s="29"/>
      <c r="E30" s="29">
        <v>2931.75</v>
      </c>
      <c r="F30" s="25">
        <f t="shared" si="2"/>
        <v>2931.75</v>
      </c>
      <c r="G30" s="35">
        <v>0.35</v>
      </c>
      <c r="H30" s="25">
        <f t="shared" si="3"/>
        <v>1026.1125</v>
      </c>
      <c r="I30" s="25"/>
      <c r="J30" s="25"/>
    </row>
    <row r="31" spans="1:10" ht="12.75">
      <c r="A31" s="32"/>
      <c r="B31" s="30"/>
      <c r="C31" s="25">
        <v>790348</v>
      </c>
      <c r="D31" s="29"/>
      <c r="E31" s="29">
        <v>13172.5</v>
      </c>
      <c r="F31" s="25">
        <f t="shared" si="2"/>
        <v>13172.5</v>
      </c>
      <c r="G31" s="35">
        <v>0.35</v>
      </c>
      <c r="H31" s="25">
        <f t="shared" si="3"/>
        <v>4610.375</v>
      </c>
      <c r="I31" s="25"/>
      <c r="J31" s="25"/>
    </row>
    <row r="32" spans="1:10" ht="12.75">
      <c r="A32" s="32"/>
      <c r="B32" s="30"/>
      <c r="C32" s="25">
        <v>398743</v>
      </c>
      <c r="D32" s="29"/>
      <c r="E32" s="29">
        <v>2398.75</v>
      </c>
      <c r="F32" s="25">
        <f t="shared" si="2"/>
        <v>2398.75</v>
      </c>
      <c r="G32" s="35">
        <v>0.35</v>
      </c>
      <c r="H32" s="25">
        <f t="shared" si="3"/>
        <v>839.5625</v>
      </c>
      <c r="I32" s="25"/>
      <c r="J32" s="25"/>
    </row>
    <row r="33" spans="1:10" ht="12.75">
      <c r="A33" s="32"/>
      <c r="B33" s="30"/>
      <c r="C33" s="25">
        <v>1064181</v>
      </c>
      <c r="D33" s="29"/>
      <c r="E33" s="29">
        <v>6401.92</v>
      </c>
      <c r="F33" s="25">
        <f t="shared" si="2"/>
        <v>6401.92</v>
      </c>
      <c r="G33" s="35">
        <v>0.35</v>
      </c>
      <c r="H33" s="25">
        <f t="shared" si="3"/>
        <v>2240.672</v>
      </c>
      <c r="I33" s="25"/>
      <c r="J33" s="25"/>
    </row>
    <row r="34" spans="1:10" ht="12.75">
      <c r="A34" s="32"/>
      <c r="B34" s="30"/>
      <c r="C34" s="25">
        <v>81522</v>
      </c>
      <c r="D34" s="29"/>
      <c r="E34" s="29">
        <v>490.42</v>
      </c>
      <c r="F34" s="25">
        <f t="shared" si="2"/>
        <v>490.42</v>
      </c>
      <c r="G34" s="35">
        <v>0.35</v>
      </c>
      <c r="H34" s="25">
        <f t="shared" si="3"/>
        <v>171.647</v>
      </c>
      <c r="I34" s="25"/>
      <c r="J34" s="25"/>
    </row>
    <row r="35" spans="1:10" ht="12.75">
      <c r="A35" s="32"/>
      <c r="B35" s="30"/>
      <c r="C35" s="25">
        <v>43567</v>
      </c>
      <c r="D35" s="29"/>
      <c r="E35" s="29">
        <v>262.08</v>
      </c>
      <c r="F35" s="25">
        <f t="shared" si="2"/>
        <v>262.08</v>
      </c>
      <c r="G35" s="35">
        <v>0.35</v>
      </c>
      <c r="H35" s="25">
        <f t="shared" si="3"/>
        <v>91.728</v>
      </c>
      <c r="I35" s="25"/>
      <c r="J35" s="25"/>
    </row>
    <row r="36" spans="1:10" ht="12.75">
      <c r="A36" s="32"/>
      <c r="B36" s="30"/>
      <c r="C36" s="25">
        <v>80051</v>
      </c>
      <c r="D36" s="29"/>
      <c r="E36" s="29">
        <v>481.58</v>
      </c>
      <c r="F36" s="25">
        <f t="shared" si="2"/>
        <v>481.58</v>
      </c>
      <c r="G36" s="35">
        <v>0.35</v>
      </c>
      <c r="H36" s="25">
        <f t="shared" si="3"/>
        <v>168.553</v>
      </c>
      <c r="I36" s="25"/>
      <c r="J36" s="25"/>
    </row>
    <row r="37" spans="1:10" ht="12.75">
      <c r="A37" s="32"/>
      <c r="B37" s="30"/>
      <c r="C37" s="25" t="s">
        <v>32</v>
      </c>
      <c r="D37" s="29" t="s">
        <v>27</v>
      </c>
      <c r="E37" s="34" t="s">
        <v>33</v>
      </c>
      <c r="F37" s="25" t="s">
        <v>34</v>
      </c>
      <c r="G37" s="35" t="s">
        <v>35</v>
      </c>
      <c r="H37" s="25" t="s">
        <v>36</v>
      </c>
      <c r="I37" s="25"/>
      <c r="J37" s="25"/>
    </row>
    <row r="38" spans="1:10" ht="12.75">
      <c r="A38" s="32"/>
      <c r="B38" s="30"/>
      <c r="C38" s="25">
        <v>37069798</v>
      </c>
      <c r="D38" s="29">
        <v>191454.58</v>
      </c>
      <c r="E38" s="29">
        <v>176483.17</v>
      </c>
      <c r="F38" s="25">
        <f aca="true" t="shared" si="4" ref="F38:F46">E38-D38</f>
        <v>-14971.409999999974</v>
      </c>
      <c r="G38" s="35">
        <v>0.06</v>
      </c>
      <c r="H38" s="25">
        <f aca="true" t="shared" si="5" ref="H38:H46">F38*G38</f>
        <v>-898.2845999999985</v>
      </c>
      <c r="I38" s="25"/>
      <c r="J38" s="25"/>
    </row>
    <row r="39" spans="1:10" ht="12.75">
      <c r="A39" s="32"/>
      <c r="B39" s="30"/>
      <c r="C39" s="25">
        <v>55076054</v>
      </c>
      <c r="D39" s="29"/>
      <c r="E39" s="29">
        <v>917934.17</v>
      </c>
      <c r="F39" s="25">
        <f t="shared" si="4"/>
        <v>917934.17</v>
      </c>
      <c r="G39" s="35">
        <v>0.06</v>
      </c>
      <c r="H39" s="25">
        <f t="shared" si="5"/>
        <v>55076.0502</v>
      </c>
      <c r="I39" s="25"/>
      <c r="J39" s="25"/>
    </row>
    <row r="40" spans="1:10" ht="12.75">
      <c r="A40" s="32"/>
      <c r="B40" s="30"/>
      <c r="C40" s="25">
        <v>-352428</v>
      </c>
      <c r="D40" s="29"/>
      <c r="E40" s="29">
        <v>-1814.17</v>
      </c>
      <c r="F40" s="25">
        <f t="shared" si="4"/>
        <v>-1814.17</v>
      </c>
      <c r="G40" s="35">
        <v>0.06</v>
      </c>
      <c r="H40" s="25">
        <f t="shared" si="5"/>
        <v>-108.8502</v>
      </c>
      <c r="I40" s="25"/>
      <c r="J40" s="25"/>
    </row>
    <row r="41" spans="1:10" ht="12.75">
      <c r="A41" s="32"/>
      <c r="B41" s="30"/>
      <c r="C41" s="25">
        <v>1053797</v>
      </c>
      <c r="D41" s="29"/>
      <c r="E41" s="29">
        <v>5863.5</v>
      </c>
      <c r="F41" s="25">
        <f t="shared" si="4"/>
        <v>5863.5</v>
      </c>
      <c r="G41" s="35">
        <v>0.06</v>
      </c>
      <c r="H41" s="25">
        <f t="shared" si="5"/>
        <v>351.81</v>
      </c>
      <c r="I41" s="25"/>
      <c r="J41" s="25"/>
    </row>
    <row r="42" spans="1:10" ht="12.75">
      <c r="A42" s="32"/>
      <c r="B42" s="30"/>
      <c r="C42" s="25">
        <v>1580696</v>
      </c>
      <c r="D42" s="29"/>
      <c r="E42" s="29">
        <v>26344.92</v>
      </c>
      <c r="F42" s="25">
        <f t="shared" si="4"/>
        <v>26344.92</v>
      </c>
      <c r="G42" s="35">
        <v>0.06</v>
      </c>
      <c r="H42" s="25">
        <f t="shared" si="5"/>
        <v>1580.6951999999999</v>
      </c>
      <c r="I42" s="25"/>
      <c r="J42" s="25"/>
    </row>
    <row r="43" spans="1:10" ht="12.75">
      <c r="A43" s="32"/>
      <c r="B43" s="30"/>
      <c r="C43" s="25">
        <v>797485</v>
      </c>
      <c r="D43" s="29"/>
      <c r="E43" s="29">
        <v>4797.5</v>
      </c>
      <c r="F43" s="25">
        <f t="shared" si="4"/>
        <v>4797.5</v>
      </c>
      <c r="G43" s="35">
        <v>0.06</v>
      </c>
      <c r="H43" s="25">
        <f t="shared" si="5"/>
        <v>287.84999999999997</v>
      </c>
      <c r="I43" s="25"/>
      <c r="J43" s="25"/>
    </row>
    <row r="44" spans="1:10" ht="12.75">
      <c r="A44" s="32"/>
      <c r="B44" s="30"/>
      <c r="C44" s="25">
        <v>2291406</v>
      </c>
      <c r="D44" s="29"/>
      <c r="E44" s="29">
        <v>13784.75</v>
      </c>
      <c r="F44" s="25">
        <f t="shared" si="4"/>
        <v>13784.75</v>
      </c>
      <c r="G44" s="35">
        <v>0.06</v>
      </c>
      <c r="H44" s="25">
        <f t="shared" si="5"/>
        <v>827.0849999999999</v>
      </c>
      <c r="I44" s="25"/>
      <c r="J44" s="30"/>
    </row>
    <row r="45" spans="1:10" ht="12.75">
      <c r="A45" s="32"/>
      <c r="B45" s="30"/>
      <c r="C45" s="25">
        <v>87134</v>
      </c>
      <c r="D45" s="29"/>
      <c r="E45" s="29">
        <v>524.17</v>
      </c>
      <c r="F45" s="25">
        <f t="shared" si="4"/>
        <v>524.17</v>
      </c>
      <c r="G45" s="35">
        <v>0.06</v>
      </c>
      <c r="H45" s="25">
        <f t="shared" si="5"/>
        <v>31.450199999999995</v>
      </c>
      <c r="I45" s="25"/>
      <c r="J45" s="30"/>
    </row>
    <row r="46" spans="1:10" ht="12.75">
      <c r="A46" s="32"/>
      <c r="B46" s="30"/>
      <c r="C46" s="25">
        <v>160101</v>
      </c>
      <c r="D46" s="29"/>
      <c r="E46" s="29">
        <v>963.17</v>
      </c>
      <c r="F46" s="25">
        <f t="shared" si="4"/>
        <v>963.17</v>
      </c>
      <c r="G46" s="35">
        <v>0.06</v>
      </c>
      <c r="H46" s="25">
        <f t="shared" si="5"/>
        <v>57.7902</v>
      </c>
      <c r="I46" s="25"/>
      <c r="J46" s="30"/>
    </row>
    <row r="47" spans="1:10" ht="12.75">
      <c r="A47" s="32"/>
      <c r="B47" s="30"/>
      <c r="C47" s="25"/>
      <c r="D47" s="29"/>
      <c r="E47" s="34"/>
      <c r="F47" s="25"/>
      <c r="G47" s="35"/>
      <c r="H47" s="35" t="s">
        <v>37</v>
      </c>
      <c r="I47" s="25"/>
      <c r="J47" s="30"/>
    </row>
    <row r="48" spans="1:10" ht="12.75">
      <c r="A48" s="32"/>
      <c r="B48" s="30"/>
      <c r="C48" s="25"/>
      <c r="D48" s="29"/>
      <c r="E48" s="34"/>
      <c r="F48" s="25"/>
      <c r="G48" s="35"/>
      <c r="H48" s="25">
        <f>SUM(H38:H46)*-G27</f>
        <v>-20021.958599999998</v>
      </c>
      <c r="I48" s="25"/>
      <c r="J48" s="30"/>
    </row>
    <row r="49" spans="1:9" ht="12.75">
      <c r="A49" s="32"/>
      <c r="B49" s="30"/>
      <c r="C49" s="30"/>
      <c r="D49" s="30"/>
      <c r="E49" s="30"/>
      <c r="F49" s="30"/>
      <c r="G49" s="30"/>
      <c r="H49" s="25"/>
      <c r="I49" s="25"/>
    </row>
    <row r="50" spans="1:9" ht="12.75">
      <c r="A50" s="32"/>
      <c r="B50" s="30"/>
      <c r="C50" s="30"/>
      <c r="D50" s="30"/>
      <c r="E50" s="30"/>
      <c r="F50" s="30"/>
      <c r="G50" s="30"/>
      <c r="H50" s="25" t="s">
        <v>38</v>
      </c>
      <c r="I50" s="25"/>
    </row>
    <row r="51" spans="1:9" ht="12.75">
      <c r="A51" s="32"/>
      <c r="B51" s="30"/>
      <c r="C51" s="30"/>
      <c r="D51" s="30"/>
      <c r="E51" s="30"/>
      <c r="F51" s="30"/>
      <c r="G51" s="30"/>
      <c r="H51" s="25">
        <f>SUM(H27:H36)+SUM(H38:H46)+H48</f>
        <v>170528.76890000002</v>
      </c>
      <c r="I51" s="30"/>
    </row>
  </sheetData>
  <sheetProtection/>
  <printOptions/>
  <pageMargins left="0.7" right="0.7" top="1.15625" bottom="0.75" header="0.3" footer="0.3"/>
  <pageSetup horizontalDpi="600" verticalDpi="600" orientation="portrait" scale="73" r:id="rId1"/>
  <headerFooter>
    <oddHeader>&amp;R&amp;"Times New Roman,Bold"&amp;12Attachment to Response to Question 3
Page 1 of 8
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4" width="14.28125" style="0" bestFit="1" customWidth="1"/>
    <col min="5" max="5" width="16.00390625" style="0" customWidth="1"/>
    <col min="6" max="6" width="14.28125" style="0" customWidth="1"/>
    <col min="7" max="7" width="13.7109375" style="0" customWidth="1"/>
    <col min="8" max="8" width="12.7109375" style="0" customWidth="1"/>
    <col min="9" max="9" width="16.57421875" style="0" bestFit="1" customWidth="1"/>
    <col min="10" max="10" width="12.7109375" style="0" customWidth="1"/>
    <col min="11" max="11" width="10.85156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18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4400096.183</v>
      </c>
    </row>
    <row r="10" spans="1:11" ht="12.75">
      <c r="A10" s="27">
        <v>42256</v>
      </c>
      <c r="C10" s="7">
        <v>19347703</v>
      </c>
      <c r="D10" s="15">
        <v>37860</v>
      </c>
      <c r="E10" s="15">
        <v>264327</v>
      </c>
      <c r="F10" s="7">
        <f aca="true" t="shared" si="0" ref="F10:F15">E10-D10</f>
        <v>226467</v>
      </c>
      <c r="G10" s="8">
        <v>0.389</v>
      </c>
      <c r="H10" s="7">
        <f aca="true" t="shared" si="1" ref="H10:H15">F10*G10</f>
        <v>88095.663</v>
      </c>
      <c r="I10" s="7">
        <f>I9+H10</f>
        <v>4488191.846</v>
      </c>
      <c r="J10" s="7">
        <v>0</v>
      </c>
      <c r="K10" s="23"/>
    </row>
    <row r="11" spans="1:11" ht="12.75">
      <c r="A11" s="26">
        <v>42278</v>
      </c>
      <c r="C11" s="7">
        <v>19347703</v>
      </c>
      <c r="D11" s="15">
        <v>37860</v>
      </c>
      <c r="E11" s="15">
        <v>264326</v>
      </c>
      <c r="F11" s="7">
        <f t="shared" si="0"/>
        <v>226466</v>
      </c>
      <c r="G11" s="8">
        <v>0.389</v>
      </c>
      <c r="H11" s="7">
        <f t="shared" si="1"/>
        <v>88095.274</v>
      </c>
      <c r="I11" s="25">
        <f>I10+H11</f>
        <v>4576287.12</v>
      </c>
      <c r="J11" s="7">
        <v>0</v>
      </c>
      <c r="K11" s="23"/>
    </row>
    <row r="12" spans="1:10" ht="12.75">
      <c r="A12" s="26">
        <v>42309</v>
      </c>
      <c r="C12" s="7">
        <v>19347703</v>
      </c>
      <c r="D12" s="15">
        <v>37860</v>
      </c>
      <c r="E12" s="15">
        <v>264327</v>
      </c>
      <c r="F12" s="7">
        <f t="shared" si="0"/>
        <v>226467</v>
      </c>
      <c r="G12" s="8">
        <v>0.389</v>
      </c>
      <c r="H12" s="7">
        <f t="shared" si="1"/>
        <v>88095.663</v>
      </c>
      <c r="I12" s="7">
        <f>I11+H12-1</f>
        <v>4664381.783</v>
      </c>
      <c r="J12" s="7">
        <v>0</v>
      </c>
    </row>
    <row r="13" spans="1:11" ht="12.75">
      <c r="A13" s="26">
        <v>42339</v>
      </c>
      <c r="C13" s="7">
        <v>19347703</v>
      </c>
      <c r="D13" s="15">
        <v>37860</v>
      </c>
      <c r="E13" s="15">
        <v>264411</v>
      </c>
      <c r="F13" s="7">
        <f t="shared" si="0"/>
        <v>226551</v>
      </c>
      <c r="G13" s="8">
        <v>0.389</v>
      </c>
      <c r="H13" s="7">
        <f t="shared" si="1"/>
        <v>88128.339</v>
      </c>
      <c r="I13" s="7">
        <f>I12+H13</f>
        <v>4752510.1219999995</v>
      </c>
      <c r="J13" s="7">
        <v>0</v>
      </c>
      <c r="K13" s="7"/>
    </row>
    <row r="14" spans="1:11" ht="12.75">
      <c r="A14" s="26">
        <v>42370</v>
      </c>
      <c r="C14" s="7">
        <v>19347703</v>
      </c>
      <c r="D14" s="15">
        <v>37860</v>
      </c>
      <c r="E14" s="15">
        <v>127514</v>
      </c>
      <c r="F14" s="7">
        <f t="shared" si="0"/>
        <v>89654</v>
      </c>
      <c r="G14" s="8">
        <v>0.389</v>
      </c>
      <c r="H14" s="7">
        <f t="shared" si="1"/>
        <v>34875.406</v>
      </c>
      <c r="I14" s="7">
        <f>I13+H14-1</f>
        <v>4787384.528</v>
      </c>
      <c r="J14" s="7">
        <v>0</v>
      </c>
      <c r="K14" s="23"/>
    </row>
    <row r="15" spans="1:11" ht="12.75">
      <c r="A15" s="26">
        <v>42401</v>
      </c>
      <c r="C15" s="7">
        <v>19347703</v>
      </c>
      <c r="D15" s="15">
        <v>37860</v>
      </c>
      <c r="E15" s="15">
        <v>127514</v>
      </c>
      <c r="F15" s="7">
        <f t="shared" si="0"/>
        <v>89654</v>
      </c>
      <c r="G15" s="8">
        <v>0.389</v>
      </c>
      <c r="H15" s="7">
        <f t="shared" si="1"/>
        <v>34875.406</v>
      </c>
      <c r="I15" s="7">
        <f>I14+H15-1</f>
        <v>4822258.934</v>
      </c>
      <c r="J15" s="7">
        <v>0</v>
      </c>
      <c r="K15" s="21" t="s">
        <v>15</v>
      </c>
    </row>
    <row r="16" spans="1:10" ht="12.75">
      <c r="A16" s="16"/>
      <c r="C16" s="7"/>
      <c r="D16" s="7"/>
      <c r="E16" s="7"/>
      <c r="F16" s="7"/>
      <c r="G16" s="7"/>
      <c r="H16" s="7"/>
      <c r="I16" s="7"/>
      <c r="J16" s="7"/>
    </row>
    <row r="17" spans="1:10" ht="12.75">
      <c r="A17" s="16"/>
      <c r="C17" s="7"/>
      <c r="D17" s="7"/>
      <c r="E17" s="7"/>
      <c r="F17" s="7"/>
      <c r="G17" s="7"/>
      <c r="H17" s="7"/>
      <c r="I17" s="7"/>
      <c r="J17" s="7"/>
    </row>
    <row r="18" spans="1:10" ht="12.75">
      <c r="A18" s="16"/>
      <c r="C18" s="28" t="s">
        <v>39</v>
      </c>
      <c r="D18" s="15"/>
      <c r="E18" s="22"/>
      <c r="F18" s="7"/>
      <c r="G18" s="8"/>
      <c r="H18" s="7"/>
      <c r="I18" s="7"/>
      <c r="J18" s="7"/>
    </row>
    <row r="19" spans="3:10" ht="12.75">
      <c r="C19" s="28" t="s">
        <v>24</v>
      </c>
      <c r="D19" s="15"/>
      <c r="E19" s="22"/>
      <c r="F19" s="7"/>
      <c r="G19" s="8"/>
      <c r="H19" s="7"/>
      <c r="I19" s="7"/>
      <c r="J19" s="7"/>
    </row>
    <row r="20" spans="3:10" ht="12.75">
      <c r="C20" s="28" t="s">
        <v>44</v>
      </c>
      <c r="D20" s="15"/>
      <c r="E20" s="22"/>
      <c r="F20" s="7"/>
      <c r="G20" s="8"/>
      <c r="H20" s="7"/>
      <c r="I20" s="7"/>
      <c r="J20" s="7"/>
    </row>
    <row r="21" spans="3:10" ht="12.75">
      <c r="C21" s="7" t="s">
        <v>25</v>
      </c>
      <c r="D21" s="15"/>
      <c r="E21" s="22"/>
      <c r="F21" s="7"/>
      <c r="G21" s="8"/>
      <c r="H21" s="7"/>
      <c r="I21" s="7"/>
      <c r="J21" s="7"/>
    </row>
    <row r="22" spans="3:11" ht="12.75">
      <c r="C22" s="17"/>
      <c r="D22" s="15"/>
      <c r="E22" s="15"/>
      <c r="H22" s="24"/>
      <c r="I22" s="24"/>
      <c r="J22" s="24"/>
      <c r="K22" s="24"/>
    </row>
    <row r="23" spans="1:10" s="30" customFormat="1" ht="12.75">
      <c r="A23" s="32"/>
      <c r="C23" s="25" t="s">
        <v>26</v>
      </c>
      <c r="D23" s="33" t="s">
        <v>27</v>
      </c>
      <c r="E23" s="34" t="s">
        <v>28</v>
      </c>
      <c r="F23" s="25" t="s">
        <v>29</v>
      </c>
      <c r="G23" s="35" t="s">
        <v>30</v>
      </c>
      <c r="H23" s="25" t="s">
        <v>31</v>
      </c>
      <c r="I23" s="25"/>
      <c r="J23" s="25"/>
    </row>
    <row r="24" spans="1:10" s="30" customFormat="1" ht="12.75">
      <c r="A24" s="32"/>
      <c r="C24" s="25">
        <f>3199833</f>
        <v>3199833</v>
      </c>
      <c r="D24" s="29">
        <v>37860</v>
      </c>
      <c r="E24" s="29">
        <v>15233.83</v>
      </c>
      <c r="F24" s="25">
        <f>E24-D24</f>
        <v>-22626.17</v>
      </c>
      <c r="G24" s="35">
        <v>0.35</v>
      </c>
      <c r="H24" s="25">
        <f>F24*G24</f>
        <v>-7919.159499999999</v>
      </c>
      <c r="I24" s="25"/>
      <c r="J24" s="25"/>
    </row>
    <row r="25" spans="1:10" s="30" customFormat="1" ht="12.75">
      <c r="A25" s="32"/>
      <c r="C25" s="25">
        <v>4799749</v>
      </c>
      <c r="D25" s="29"/>
      <c r="E25" s="29">
        <v>79995.83</v>
      </c>
      <c r="F25" s="25">
        <f>E25-D25</f>
        <v>79995.83</v>
      </c>
      <c r="G25" s="35">
        <v>0.35</v>
      </c>
      <c r="H25" s="25">
        <f>F25*G25</f>
        <v>27998.5405</v>
      </c>
      <c r="I25" s="25"/>
      <c r="J25" s="25"/>
    </row>
    <row r="26" spans="1:10" s="30" customFormat="1" ht="12.75">
      <c r="A26" s="32"/>
      <c r="C26" s="25">
        <f>124684</f>
        <v>124684</v>
      </c>
      <c r="D26" s="29"/>
      <c r="E26" s="29">
        <v>641.83</v>
      </c>
      <c r="F26" s="25">
        <f>E26-D26</f>
        <v>641.83</v>
      </c>
      <c r="G26" s="35">
        <v>0.35</v>
      </c>
      <c r="H26" s="25">
        <f>F26*G26</f>
        <v>224.6405</v>
      </c>
      <c r="I26" s="25"/>
      <c r="J26" s="25"/>
    </row>
    <row r="27" spans="1:10" s="30" customFormat="1" ht="12.75">
      <c r="A27" s="32"/>
      <c r="C27" s="25">
        <v>187027</v>
      </c>
      <c r="D27" s="29"/>
      <c r="E27" s="29">
        <v>3117.08</v>
      </c>
      <c r="F27" s="25">
        <f>E27-D27</f>
        <v>3117.08</v>
      </c>
      <c r="G27" s="35">
        <v>0.35</v>
      </c>
      <c r="H27" s="25">
        <f>F27*G27</f>
        <v>1090.9779999999998</v>
      </c>
      <c r="I27" s="25"/>
      <c r="J27" s="25"/>
    </row>
    <row r="28" spans="1:10" s="30" customFormat="1" ht="12.75">
      <c r="A28" s="32"/>
      <c r="C28" s="25">
        <v>1362558</v>
      </c>
      <c r="D28" s="29"/>
      <c r="E28" s="29">
        <v>16904.33</v>
      </c>
      <c r="F28" s="25">
        <f>E28-D28</f>
        <v>16904.33</v>
      </c>
      <c r="G28" s="35">
        <v>0.35</v>
      </c>
      <c r="H28" s="25">
        <f>F28*G28</f>
        <v>5916.5155</v>
      </c>
      <c r="I28" s="25"/>
      <c r="J28" s="25"/>
    </row>
    <row r="29" spans="1:10" s="30" customFormat="1" ht="12.75">
      <c r="A29" s="32"/>
      <c r="C29" s="25" t="s">
        <v>32</v>
      </c>
      <c r="D29" s="29" t="s">
        <v>27</v>
      </c>
      <c r="E29" s="34" t="s">
        <v>33</v>
      </c>
      <c r="F29" s="25" t="s">
        <v>34</v>
      </c>
      <c r="G29" s="35" t="s">
        <v>35</v>
      </c>
      <c r="H29" s="25" t="s">
        <v>36</v>
      </c>
      <c r="I29" s="25"/>
      <c r="J29" s="25"/>
    </row>
    <row r="30" spans="1:10" s="30" customFormat="1" ht="12.75">
      <c r="A30" s="32"/>
      <c r="C30" s="25">
        <v>6399666</v>
      </c>
      <c r="D30" s="29">
        <v>37860</v>
      </c>
      <c r="E30" s="29">
        <v>30467.75</v>
      </c>
      <c r="F30" s="25">
        <f>E30-D30</f>
        <v>-7392.25</v>
      </c>
      <c r="G30" s="35">
        <v>0.06</v>
      </c>
      <c r="H30" s="25">
        <f>F30*G30</f>
        <v>-443.53499999999997</v>
      </c>
      <c r="I30" s="25"/>
      <c r="J30" s="25"/>
    </row>
    <row r="31" spans="1:10" s="30" customFormat="1" ht="12.75">
      <c r="A31" s="32"/>
      <c r="C31" s="25">
        <v>9599498</v>
      </c>
      <c r="D31" s="29"/>
      <c r="E31" s="29">
        <v>159991.67</v>
      </c>
      <c r="F31" s="25">
        <f>E31-D31</f>
        <v>159991.67</v>
      </c>
      <c r="G31" s="35">
        <v>0.06</v>
      </c>
      <c r="H31" s="25">
        <f>F31*G31</f>
        <v>9599.5002</v>
      </c>
      <c r="I31" s="25"/>
      <c r="J31" s="25"/>
    </row>
    <row r="32" spans="1:10" s="30" customFormat="1" ht="12.75">
      <c r="A32" s="32"/>
      <c r="C32" s="25">
        <v>249369</v>
      </c>
      <c r="D32" s="29"/>
      <c r="E32" s="29">
        <v>1283.67</v>
      </c>
      <c r="F32" s="25">
        <f>E32-D32</f>
        <v>1283.67</v>
      </c>
      <c r="G32" s="35">
        <v>0.06</v>
      </c>
      <c r="H32" s="25">
        <f>F32*G32</f>
        <v>77.0202</v>
      </c>
      <c r="I32" s="25"/>
      <c r="J32" s="25"/>
    </row>
    <row r="33" spans="1:10" s="30" customFormat="1" ht="12.75">
      <c r="A33" s="32"/>
      <c r="C33" s="25">
        <v>374053</v>
      </c>
      <c r="D33" s="29"/>
      <c r="E33" s="29">
        <v>6234.25</v>
      </c>
      <c r="F33" s="25">
        <f>E33-D33</f>
        <v>6234.25</v>
      </c>
      <c r="G33" s="35">
        <v>0.06</v>
      </c>
      <c r="H33" s="25">
        <f>F33*G33</f>
        <v>374.055</v>
      </c>
      <c r="I33" s="25"/>
      <c r="J33" s="25"/>
    </row>
    <row r="34" spans="1:10" s="30" customFormat="1" ht="12.75">
      <c r="A34" s="32"/>
      <c r="C34" s="25">
        <v>2725116</v>
      </c>
      <c r="D34" s="29"/>
      <c r="E34" s="29">
        <v>33808.67</v>
      </c>
      <c r="F34" s="25">
        <f>E34-D34</f>
        <v>33808.67</v>
      </c>
      <c r="G34" s="35">
        <v>0.06</v>
      </c>
      <c r="H34" s="25">
        <f>F34*G34</f>
        <v>2028.5202</v>
      </c>
      <c r="I34" s="25"/>
      <c r="J34" s="25"/>
    </row>
    <row r="35" spans="1:10" s="30" customFormat="1" ht="12.75">
      <c r="A35" s="32"/>
      <c r="C35" s="25"/>
      <c r="D35" s="29"/>
      <c r="E35" s="34"/>
      <c r="F35" s="25"/>
      <c r="G35" s="35"/>
      <c r="H35" s="35" t="s">
        <v>37</v>
      </c>
      <c r="I35" s="25"/>
      <c r="J35" s="25"/>
    </row>
    <row r="36" spans="1:10" s="30" customFormat="1" ht="12.75">
      <c r="A36" s="32"/>
      <c r="C36" s="25"/>
      <c r="D36" s="29"/>
      <c r="E36" s="34"/>
      <c r="F36" s="25"/>
      <c r="G36" s="35"/>
      <c r="H36" s="25">
        <f>SUM(H30:H34)*-0.35</f>
        <v>-4072.44621</v>
      </c>
      <c r="I36" s="25"/>
      <c r="J36" s="25"/>
    </row>
    <row r="37" spans="1:9" s="30" customFormat="1" ht="12.75">
      <c r="A37" s="32"/>
      <c r="H37" s="25"/>
      <c r="I37" s="25"/>
    </row>
    <row r="38" spans="1:9" s="30" customFormat="1" ht="12.75">
      <c r="A38" s="32"/>
      <c r="H38" s="25" t="s">
        <v>38</v>
      </c>
      <c r="I38" s="25"/>
    </row>
    <row r="39" spans="1:9" s="30" customFormat="1" ht="12.75">
      <c r="A39" s="32"/>
      <c r="H39" s="25">
        <f>SUM(H24:H28)+SUM(H30:H34)+H36</f>
        <v>34874.62939</v>
      </c>
      <c r="I39" s="25"/>
    </row>
    <row r="40" s="30" customFormat="1" ht="12.75">
      <c r="A40" s="32"/>
    </row>
  </sheetData>
  <sheetProtection/>
  <printOptions/>
  <pageMargins left="0.7" right="0.7" top="1.15625" bottom="0.75" header="0.3" footer="0.3"/>
  <pageSetup horizontalDpi="600" verticalDpi="600" orientation="portrait" scale="73" r:id="rId1"/>
  <headerFooter>
    <oddHeader>&amp;R&amp;"Times New Roman,Bold"&amp;12Attachment to Response to Question 3
Page 2 of 8
Garrett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H51" sqref="H5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4" width="14.28125" style="0" bestFit="1" customWidth="1"/>
    <col min="5" max="5" width="15.7109375" style="0" customWidth="1"/>
    <col min="6" max="6" width="14.28125" style="0" customWidth="1"/>
    <col min="7" max="7" width="13.57421875" style="0" customWidth="1"/>
    <col min="8" max="8" width="12.7109375" style="0" customWidth="1"/>
    <col min="9" max="9" width="16.57421875" style="0" bestFit="1" customWidth="1"/>
    <col min="10" max="10" width="12.7109375" style="0" customWidth="1"/>
    <col min="11" max="12" width="11.281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21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11" ht="12.75">
      <c r="A9" s="3" t="s">
        <v>12</v>
      </c>
      <c r="I9" s="10">
        <v>56506592.908999994</v>
      </c>
      <c r="K9" s="7"/>
    </row>
    <row r="10" spans="1:11" ht="12.75">
      <c r="A10" s="27">
        <v>42256</v>
      </c>
      <c r="C10" s="7">
        <v>318341151</v>
      </c>
      <c r="D10" s="15">
        <v>593033</v>
      </c>
      <c r="E10" s="15">
        <v>1622581</v>
      </c>
      <c r="F10" s="7">
        <f aca="true" t="shared" si="0" ref="F10:F15">E10-D10</f>
        <v>1029548</v>
      </c>
      <c r="G10" s="8">
        <v>0.389</v>
      </c>
      <c r="H10" s="7">
        <f aca="true" t="shared" si="1" ref="H10:H15">F10*G10</f>
        <v>400494.172</v>
      </c>
      <c r="I10" s="7">
        <f aca="true" t="shared" si="2" ref="I10:I15">I9+H10-1</f>
        <v>56907086.08099999</v>
      </c>
      <c r="J10" s="7">
        <v>0</v>
      </c>
      <c r="K10" s="23"/>
    </row>
    <row r="11" spans="1:11" ht="12.75">
      <c r="A11" s="26">
        <v>42278</v>
      </c>
      <c r="C11" s="7">
        <v>318341151</v>
      </c>
      <c r="D11" s="15">
        <v>593033</v>
      </c>
      <c r="E11" s="15">
        <v>1622581</v>
      </c>
      <c r="F11" s="7">
        <f t="shared" si="0"/>
        <v>1029548</v>
      </c>
      <c r="G11" s="8">
        <v>0.389</v>
      </c>
      <c r="H11" s="7">
        <f t="shared" si="1"/>
        <v>400494.172</v>
      </c>
      <c r="I11" s="7">
        <f t="shared" si="2"/>
        <v>57307579.25299999</v>
      </c>
      <c r="J11" s="7">
        <v>0</v>
      </c>
      <c r="K11" s="23"/>
    </row>
    <row r="12" spans="1:10" ht="12.75">
      <c r="A12" s="26">
        <v>42309</v>
      </c>
      <c r="C12" s="7">
        <v>318341151</v>
      </c>
      <c r="D12" s="15">
        <v>593033</v>
      </c>
      <c r="E12" s="15">
        <v>1622581</v>
      </c>
      <c r="F12" s="7">
        <f t="shared" si="0"/>
        <v>1029548</v>
      </c>
      <c r="G12" s="8">
        <v>0.389</v>
      </c>
      <c r="H12" s="7">
        <f t="shared" si="1"/>
        <v>400494.172</v>
      </c>
      <c r="I12" s="7">
        <f t="shared" si="2"/>
        <v>57708072.42499999</v>
      </c>
      <c r="J12" s="7">
        <v>0</v>
      </c>
    </row>
    <row r="13" spans="1:11" ht="12.75">
      <c r="A13" s="26">
        <v>42339</v>
      </c>
      <c r="C13" s="7">
        <v>318341151</v>
      </c>
      <c r="D13" s="15">
        <v>593033</v>
      </c>
      <c r="E13" s="15">
        <v>3002621</v>
      </c>
      <c r="F13" s="7">
        <f t="shared" si="0"/>
        <v>2409588</v>
      </c>
      <c r="G13" s="8">
        <v>0.389</v>
      </c>
      <c r="H13" s="7">
        <f t="shared" si="1"/>
        <v>937329.7320000001</v>
      </c>
      <c r="I13" s="7">
        <f t="shared" si="2"/>
        <v>58645401.15699999</v>
      </c>
      <c r="J13" s="7">
        <v>0</v>
      </c>
      <c r="K13" s="23"/>
    </row>
    <row r="14" spans="1:11" ht="12.75">
      <c r="A14" s="26">
        <v>42370</v>
      </c>
      <c r="C14" s="7">
        <v>318341151</v>
      </c>
      <c r="D14" s="15">
        <v>593033</v>
      </c>
      <c r="E14" s="15">
        <v>1230805</v>
      </c>
      <c r="F14" s="7">
        <f t="shared" si="0"/>
        <v>637772</v>
      </c>
      <c r="G14" s="8">
        <v>0.389</v>
      </c>
      <c r="H14" s="7">
        <f t="shared" si="1"/>
        <v>248093.30800000002</v>
      </c>
      <c r="I14" s="7">
        <f t="shared" si="2"/>
        <v>58893493.46499999</v>
      </c>
      <c r="J14" s="7">
        <v>0</v>
      </c>
      <c r="K14" s="23"/>
    </row>
    <row r="15" spans="1:10" ht="12.75">
      <c r="A15" s="26">
        <v>42401</v>
      </c>
      <c r="C15" s="7">
        <v>318341151</v>
      </c>
      <c r="D15" s="15">
        <v>593033</v>
      </c>
      <c r="E15" s="15">
        <v>1230801</v>
      </c>
      <c r="F15" s="7">
        <f t="shared" si="0"/>
        <v>637768</v>
      </c>
      <c r="G15" s="8">
        <v>0.389</v>
      </c>
      <c r="H15" s="7">
        <f t="shared" si="1"/>
        <v>248091.752</v>
      </c>
      <c r="I15" s="7">
        <f t="shared" si="2"/>
        <v>59141584.216999985</v>
      </c>
      <c r="J15" s="7">
        <v>0</v>
      </c>
    </row>
    <row r="16" spans="1:10" ht="12.75">
      <c r="A16" s="16"/>
      <c r="C16" s="7"/>
      <c r="D16" s="7"/>
      <c r="E16" s="7"/>
      <c r="F16" s="7"/>
      <c r="G16" s="7"/>
      <c r="H16" s="7"/>
      <c r="I16" s="7"/>
      <c r="J16" s="7"/>
    </row>
    <row r="17" spans="1:10" ht="12.75">
      <c r="A17" s="40" t="s">
        <v>47</v>
      </c>
      <c r="C17" s="23" t="s">
        <v>50</v>
      </c>
      <c r="D17" s="41"/>
      <c r="E17" s="15"/>
      <c r="F17" s="23"/>
      <c r="G17" s="8"/>
      <c r="H17" s="7"/>
      <c r="I17" s="25"/>
      <c r="J17" s="7"/>
    </row>
    <row r="18" spans="1:10" ht="12.75">
      <c r="A18" s="40"/>
      <c r="C18" s="23" t="s">
        <v>48</v>
      </c>
      <c r="D18" s="41"/>
      <c r="E18" s="15"/>
      <c r="F18" s="23"/>
      <c r="G18" s="8"/>
      <c r="H18" s="7"/>
      <c r="I18" s="25"/>
      <c r="J18" s="7"/>
    </row>
    <row r="19" spans="1:10" ht="12.75">
      <c r="A19" s="40"/>
      <c r="C19" s="23" t="s">
        <v>49</v>
      </c>
      <c r="D19" s="41"/>
      <c r="E19" s="15"/>
      <c r="F19" s="23"/>
      <c r="G19" s="8"/>
      <c r="H19" s="7"/>
      <c r="I19" s="25"/>
      <c r="J19" s="7"/>
    </row>
    <row r="20" spans="1:10" ht="12.75">
      <c r="A20" s="16"/>
      <c r="C20" s="7"/>
      <c r="D20" s="7"/>
      <c r="E20" s="7"/>
      <c r="F20" s="7"/>
      <c r="G20" s="7"/>
      <c r="H20" s="7"/>
      <c r="I20" s="7"/>
      <c r="J20" s="7"/>
    </row>
    <row r="21" spans="1:10" ht="12.75">
      <c r="A21" s="16"/>
      <c r="C21" s="28" t="s">
        <v>40</v>
      </c>
      <c r="D21" s="15"/>
      <c r="E21" s="22"/>
      <c r="F21" s="7"/>
      <c r="G21" s="8"/>
      <c r="H21" s="7"/>
      <c r="I21" s="7"/>
      <c r="J21" s="7"/>
    </row>
    <row r="22" spans="3:10" ht="12.75">
      <c r="C22" s="28" t="s">
        <v>24</v>
      </c>
      <c r="D22" s="15"/>
      <c r="E22" s="22"/>
      <c r="F22" s="7"/>
      <c r="G22" s="8"/>
      <c r="H22" s="7"/>
      <c r="I22" s="7"/>
      <c r="J22" s="7"/>
    </row>
    <row r="23" spans="3:10" ht="12.75">
      <c r="C23" s="28" t="s">
        <v>44</v>
      </c>
      <c r="D23" s="15"/>
      <c r="E23" s="22"/>
      <c r="F23" s="7"/>
      <c r="G23" s="8"/>
      <c r="H23" s="7"/>
      <c r="I23" s="7"/>
      <c r="J23" s="7"/>
    </row>
    <row r="24" spans="3:10" ht="12.75">
      <c r="C24" s="7" t="s">
        <v>25</v>
      </c>
      <c r="D24" s="15"/>
      <c r="E24" s="22"/>
      <c r="F24" s="7"/>
      <c r="G24" s="8"/>
      <c r="H24" s="7"/>
      <c r="I24" s="7"/>
      <c r="J24" s="7"/>
    </row>
    <row r="25" spans="3:10" ht="12.75">
      <c r="C25" s="17"/>
      <c r="D25" s="15"/>
      <c r="E25" s="15"/>
      <c r="H25" s="24"/>
      <c r="I25" s="24"/>
      <c r="J25" s="24"/>
    </row>
    <row r="26" spans="1:10" s="30" customFormat="1" ht="12.75">
      <c r="A26" s="32"/>
      <c r="C26" s="25" t="s">
        <v>26</v>
      </c>
      <c r="D26" s="33" t="s">
        <v>27</v>
      </c>
      <c r="E26" s="34" t="s">
        <v>28</v>
      </c>
      <c r="F26" s="25" t="s">
        <v>29</v>
      </c>
      <c r="G26" s="35" t="s">
        <v>30</v>
      </c>
      <c r="H26" s="25" t="s">
        <v>31</v>
      </c>
      <c r="I26" s="25"/>
      <c r="J26" s="25"/>
    </row>
    <row r="27" spans="1:10" s="30" customFormat="1" ht="12.75">
      <c r="A27" s="32"/>
      <c r="C27" s="25">
        <f>17069</f>
        <v>17069</v>
      </c>
      <c r="D27" s="29">
        <v>593033.08</v>
      </c>
      <c r="E27" s="29">
        <v>163.83</v>
      </c>
      <c r="F27" s="25">
        <f>E27-D27</f>
        <v>-592869.25</v>
      </c>
      <c r="G27" s="35">
        <v>0.35</v>
      </c>
      <c r="H27" s="25">
        <f aca="true" t="shared" si="3" ref="H27:H34">F27*G27</f>
        <v>-207504.2375</v>
      </c>
      <c r="I27" s="25"/>
      <c r="J27" s="25"/>
    </row>
    <row r="28" spans="1:10" s="30" customFormat="1" ht="12.75">
      <c r="A28" s="32"/>
      <c r="C28" s="25">
        <f>863123</f>
        <v>863123</v>
      </c>
      <c r="D28" s="29"/>
      <c r="E28" s="29">
        <v>4442.92</v>
      </c>
      <c r="F28" s="25">
        <f>E28-D28</f>
        <v>4442.92</v>
      </c>
      <c r="G28" s="35">
        <v>0.35</v>
      </c>
      <c r="H28" s="25">
        <f t="shared" si="3"/>
        <v>1555.022</v>
      </c>
      <c r="I28" s="25"/>
      <c r="J28" s="25"/>
    </row>
    <row r="29" spans="1:10" s="30" customFormat="1" ht="12.75">
      <c r="A29" s="32"/>
      <c r="C29" s="25">
        <v>172625</v>
      </c>
      <c r="D29" s="29"/>
      <c r="E29" s="29">
        <v>2877.08</v>
      </c>
      <c r="F29" s="25">
        <f aca="true" t="shared" si="4" ref="F29:F36">E29-D29</f>
        <v>2877.08</v>
      </c>
      <c r="G29" s="35">
        <v>0.35</v>
      </c>
      <c r="H29" s="25">
        <f t="shared" si="3"/>
        <v>1006.978</v>
      </c>
      <c r="I29" s="25"/>
      <c r="J29" s="25"/>
    </row>
    <row r="30" spans="1:10" s="30" customFormat="1" ht="12.75">
      <c r="A30" s="32"/>
      <c r="C30" s="25">
        <v>115083</v>
      </c>
      <c r="D30" s="29"/>
      <c r="E30" s="29">
        <v>592.42</v>
      </c>
      <c r="F30" s="25">
        <f t="shared" si="4"/>
        <v>592.42</v>
      </c>
      <c r="G30" s="35">
        <v>0.35</v>
      </c>
      <c r="H30" s="25">
        <f t="shared" si="3"/>
        <v>207.34699999999998</v>
      </c>
      <c r="I30" s="25"/>
      <c r="J30" s="25"/>
    </row>
    <row r="31" spans="1:10" s="30" customFormat="1" ht="12.75">
      <c r="A31" s="32"/>
      <c r="C31" s="25">
        <f>19219939</f>
        <v>19219939</v>
      </c>
      <c r="D31" s="29"/>
      <c r="E31" s="29">
        <v>106942.92</v>
      </c>
      <c r="F31" s="25">
        <f t="shared" si="4"/>
        <v>106942.92</v>
      </c>
      <c r="G31" s="35">
        <v>0.35</v>
      </c>
      <c r="H31" s="25">
        <f t="shared" si="3"/>
        <v>37430.022</v>
      </c>
      <c r="I31" s="25"/>
      <c r="J31" s="25"/>
    </row>
    <row r="32" spans="1:10" s="30" customFormat="1" ht="12.75">
      <c r="A32" s="32"/>
      <c r="C32" s="25">
        <v>3391754</v>
      </c>
      <c r="D32" s="29"/>
      <c r="E32" s="29">
        <v>56529.25</v>
      </c>
      <c r="F32" s="25">
        <f t="shared" si="4"/>
        <v>56529.25</v>
      </c>
      <c r="G32" s="35">
        <v>0.35</v>
      </c>
      <c r="H32" s="25">
        <f t="shared" si="3"/>
        <v>19785.2375</v>
      </c>
      <c r="I32" s="25"/>
      <c r="J32" s="25"/>
    </row>
    <row r="33" spans="1:10" s="30" customFormat="1" ht="12.75">
      <c r="A33" s="32"/>
      <c r="C33" s="25">
        <f>108964236</f>
        <v>108964236</v>
      </c>
      <c r="D33" s="29"/>
      <c r="E33" s="29">
        <v>606295.17</v>
      </c>
      <c r="F33" s="25">
        <f t="shared" si="4"/>
        <v>606295.17</v>
      </c>
      <c r="G33" s="35">
        <v>0.35</v>
      </c>
      <c r="H33" s="25">
        <f t="shared" si="3"/>
        <v>212203.3095</v>
      </c>
      <c r="I33" s="25"/>
      <c r="J33" s="25"/>
    </row>
    <row r="34" spans="1:10" s="30" customFormat="1" ht="12.75">
      <c r="A34" s="32"/>
      <c r="C34" s="25">
        <v>18955939</v>
      </c>
      <c r="D34" s="29"/>
      <c r="E34" s="29">
        <v>315932.33</v>
      </c>
      <c r="F34" s="25">
        <f t="shared" si="4"/>
        <v>315932.33</v>
      </c>
      <c r="G34" s="35">
        <v>0.35</v>
      </c>
      <c r="H34" s="25">
        <f t="shared" si="3"/>
        <v>110576.3155</v>
      </c>
      <c r="I34" s="25"/>
      <c r="J34" s="25"/>
    </row>
    <row r="35" spans="1:10" s="30" customFormat="1" ht="12.75">
      <c r="A35" s="32"/>
      <c r="C35" s="25">
        <v>2923478</v>
      </c>
      <c r="D35" s="29"/>
      <c r="E35" s="29">
        <v>17587.17</v>
      </c>
      <c r="F35" s="25">
        <f t="shared" si="4"/>
        <v>17587.17</v>
      </c>
      <c r="G35" s="35">
        <v>0.35</v>
      </c>
      <c r="H35" s="25">
        <f>F35*G35</f>
        <v>6155.509499999999</v>
      </c>
      <c r="I35" s="25"/>
      <c r="J35" s="25"/>
    </row>
    <row r="36" spans="1:10" s="30" customFormat="1" ht="12.75">
      <c r="A36" s="32"/>
      <c r="C36" s="25">
        <v>515908</v>
      </c>
      <c r="D36" s="29"/>
      <c r="E36" s="29">
        <v>8598.5</v>
      </c>
      <c r="F36" s="25">
        <f t="shared" si="4"/>
        <v>8598.5</v>
      </c>
      <c r="G36" s="35">
        <v>0.35</v>
      </c>
      <c r="H36" s="25">
        <f>F36*G36</f>
        <v>3009.475</v>
      </c>
      <c r="I36" s="25"/>
      <c r="J36" s="25"/>
    </row>
    <row r="37" spans="1:10" s="30" customFormat="1" ht="12.75">
      <c r="A37" s="32"/>
      <c r="C37" s="25" t="s">
        <v>32</v>
      </c>
      <c r="D37" s="29" t="s">
        <v>27</v>
      </c>
      <c r="E37" s="34" t="s">
        <v>33</v>
      </c>
      <c r="F37" s="25" t="s">
        <v>34</v>
      </c>
      <c r="G37" s="35" t="s">
        <v>35</v>
      </c>
      <c r="H37" s="25" t="s">
        <v>36</v>
      </c>
      <c r="I37" s="25"/>
      <c r="J37" s="25"/>
    </row>
    <row r="38" spans="1:9" s="30" customFormat="1" ht="12.75">
      <c r="A38" s="32"/>
      <c r="C38" s="25">
        <v>34138</v>
      </c>
      <c r="D38" s="29">
        <v>593033.08</v>
      </c>
      <c r="E38" s="29">
        <v>327.75</v>
      </c>
      <c r="F38" s="25">
        <f>E38-D38</f>
        <v>-592705.33</v>
      </c>
      <c r="G38" s="35">
        <v>0.06</v>
      </c>
      <c r="H38" s="25">
        <f aca="true" t="shared" si="5" ref="H38:H44">F38*G38</f>
        <v>-35562.3198</v>
      </c>
      <c r="I38" s="25"/>
    </row>
    <row r="39" spans="1:9" s="30" customFormat="1" ht="12.75">
      <c r="A39" s="32"/>
      <c r="C39" s="25">
        <v>1726247</v>
      </c>
      <c r="D39" s="29"/>
      <c r="E39" s="29">
        <v>8885.83</v>
      </c>
      <c r="F39" s="25">
        <f aca="true" t="shared" si="6" ref="F39:F48">E39-D39</f>
        <v>8885.83</v>
      </c>
      <c r="G39" s="35">
        <v>0.06</v>
      </c>
      <c r="H39" s="25">
        <f t="shared" si="5"/>
        <v>533.1498</v>
      </c>
      <c r="I39" s="25"/>
    </row>
    <row r="40" spans="1:9" s="30" customFormat="1" ht="12.75">
      <c r="A40" s="32"/>
      <c r="C40" s="25">
        <v>345249</v>
      </c>
      <c r="D40" s="29"/>
      <c r="E40" s="29">
        <v>5754.17</v>
      </c>
      <c r="F40" s="25">
        <f t="shared" si="6"/>
        <v>5754.17</v>
      </c>
      <c r="G40" s="35">
        <v>0.06</v>
      </c>
      <c r="H40" s="25">
        <f t="shared" si="5"/>
        <v>345.2502</v>
      </c>
      <c r="I40" s="25"/>
    </row>
    <row r="41" spans="1:9" s="30" customFormat="1" ht="12.75">
      <c r="A41" s="32"/>
      <c r="C41" s="25">
        <v>230166</v>
      </c>
      <c r="D41" s="29"/>
      <c r="E41" s="29">
        <v>1184.75</v>
      </c>
      <c r="F41" s="25">
        <f t="shared" si="6"/>
        <v>1184.75</v>
      </c>
      <c r="G41" s="35">
        <v>0.06</v>
      </c>
      <c r="H41" s="25">
        <f t="shared" si="5"/>
        <v>71.085</v>
      </c>
      <c r="I41" s="25"/>
    </row>
    <row r="42" spans="1:9" s="30" customFormat="1" ht="12.75">
      <c r="A42" s="32"/>
      <c r="C42" s="25">
        <v>32248976</v>
      </c>
      <c r="D42" s="29"/>
      <c r="E42" s="29">
        <v>179438.67</v>
      </c>
      <c r="F42" s="25">
        <f t="shared" si="6"/>
        <v>179438.67</v>
      </c>
      <c r="G42" s="35">
        <v>0.06</v>
      </c>
      <c r="H42" s="25">
        <f t="shared" si="5"/>
        <v>10766.3202</v>
      </c>
      <c r="I42" s="25"/>
    </row>
    <row r="43" spans="1:9" s="30" customFormat="1" ht="12.75">
      <c r="A43" s="32"/>
      <c r="C43" s="25">
        <v>6449795</v>
      </c>
      <c r="D43" s="29"/>
      <c r="E43" s="29">
        <v>107496.58</v>
      </c>
      <c r="F43" s="25">
        <f t="shared" si="6"/>
        <v>107496.58</v>
      </c>
      <c r="G43" s="35">
        <v>0.06</v>
      </c>
      <c r="H43" s="25">
        <f t="shared" si="5"/>
        <v>6449.7948</v>
      </c>
      <c r="I43" s="25"/>
    </row>
    <row r="44" spans="1:9" s="30" customFormat="1" ht="12.75">
      <c r="A44" s="32"/>
      <c r="C44" s="25">
        <v>4299864</v>
      </c>
      <c r="D44" s="29"/>
      <c r="E44" s="29">
        <v>23925.17</v>
      </c>
      <c r="F44" s="25">
        <f t="shared" si="6"/>
        <v>23925.17</v>
      </c>
      <c r="G44" s="35">
        <v>0.06</v>
      </c>
      <c r="H44" s="25">
        <f t="shared" si="5"/>
        <v>1435.5102</v>
      </c>
      <c r="I44" s="25"/>
    </row>
    <row r="45" spans="1:9" s="30" customFormat="1" ht="12.75">
      <c r="A45" s="32"/>
      <c r="C45" s="25">
        <v>217696385</v>
      </c>
      <c r="D45" s="29"/>
      <c r="E45" s="29">
        <v>1211299</v>
      </c>
      <c r="F45" s="25">
        <f t="shared" si="6"/>
        <v>1211299</v>
      </c>
      <c r="G45" s="35">
        <v>0.06</v>
      </c>
      <c r="H45" s="25">
        <f>F45*G45</f>
        <v>72677.94</v>
      </c>
      <c r="I45" s="25"/>
    </row>
    <row r="46" spans="1:9" s="30" customFormat="1" ht="12.75">
      <c r="A46" s="32"/>
      <c r="C46" s="25">
        <v>38143965</v>
      </c>
      <c r="D46" s="29"/>
      <c r="E46" s="29">
        <v>635732.75</v>
      </c>
      <c r="F46" s="25">
        <f t="shared" si="6"/>
        <v>635732.75</v>
      </c>
      <c r="G46" s="35">
        <v>0.06</v>
      </c>
      <c r="H46" s="25">
        <f>F46*G46</f>
        <v>38143.965</v>
      </c>
      <c r="I46" s="25"/>
    </row>
    <row r="47" spans="1:9" s="30" customFormat="1" ht="12.75">
      <c r="A47" s="32"/>
      <c r="C47" s="25">
        <v>5746059</v>
      </c>
      <c r="D47" s="29"/>
      <c r="E47" s="29">
        <v>34567.33</v>
      </c>
      <c r="F47" s="25">
        <f t="shared" si="6"/>
        <v>34567.33</v>
      </c>
      <c r="G47" s="35">
        <v>0.06</v>
      </c>
      <c r="H47" s="25">
        <f>F47*G47</f>
        <v>2074.0398</v>
      </c>
      <c r="I47" s="25"/>
    </row>
    <row r="48" spans="1:9" s="30" customFormat="1" ht="12.75">
      <c r="A48" s="32"/>
      <c r="C48" s="25">
        <v>1014010</v>
      </c>
      <c r="D48" s="29"/>
      <c r="E48" s="29">
        <v>16900.17</v>
      </c>
      <c r="F48" s="25">
        <f t="shared" si="6"/>
        <v>16900.17</v>
      </c>
      <c r="G48" s="35">
        <v>0.06</v>
      </c>
      <c r="H48" s="25">
        <f>F48*G48</f>
        <v>1014.0101999999998</v>
      </c>
      <c r="I48" s="25"/>
    </row>
    <row r="49" spans="1:9" s="30" customFormat="1" ht="12.75">
      <c r="A49" s="32"/>
      <c r="C49" s="25"/>
      <c r="D49" s="29"/>
      <c r="E49" s="34"/>
      <c r="F49" s="25"/>
      <c r="G49" s="35"/>
      <c r="H49" s="35" t="s">
        <v>37</v>
      </c>
      <c r="I49" s="25"/>
    </row>
    <row r="50" spans="1:9" s="30" customFormat="1" ht="12.75">
      <c r="A50" s="32"/>
      <c r="C50" s="25"/>
      <c r="D50" s="29"/>
      <c r="E50" s="34"/>
      <c r="F50" s="25"/>
      <c r="G50" s="35"/>
      <c r="H50" s="25">
        <f>SUM(H38:H48)*-0.35</f>
        <v>-34282.06089</v>
      </c>
      <c r="I50" s="25"/>
    </row>
    <row r="51" spans="1:9" s="30" customFormat="1" ht="12.75">
      <c r="A51" s="32"/>
      <c r="H51" s="25"/>
      <c r="I51" s="25"/>
    </row>
    <row r="52" spans="1:9" s="30" customFormat="1" ht="12.75">
      <c r="A52" s="32"/>
      <c r="H52" s="25" t="s">
        <v>38</v>
      </c>
      <c r="I52" s="25"/>
    </row>
    <row r="53" spans="1:9" s="30" customFormat="1" ht="12.75">
      <c r="A53" s="32"/>
      <c r="H53" s="25">
        <f>SUM(H27:H36)+SUM(H38:H48)+H50</f>
        <v>248091.66301</v>
      </c>
      <c r="I53" s="25"/>
    </row>
  </sheetData>
  <sheetProtection/>
  <printOptions/>
  <pageMargins left="0.7" right="0.7" top="1.15625" bottom="0.75" header="0.3" footer="0.3"/>
  <pageSetup horizontalDpi="600" verticalDpi="600" orientation="portrait" scale="73" r:id="rId1"/>
  <headerFooter>
    <oddHeader>&amp;R&amp;"Times New Roman,Bold"&amp;12Attachment to Response to Question 3
Page 3 of 8
Garrett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  <col min="11" max="11" width="9.28125" style="0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13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690351.697</v>
      </c>
    </row>
    <row r="10" spans="1:10" ht="12.75">
      <c r="A10" s="27">
        <v>42256</v>
      </c>
      <c r="C10" s="7">
        <v>9031671</v>
      </c>
      <c r="D10" s="15">
        <v>15782</v>
      </c>
      <c r="E10" s="15">
        <v>42911</v>
      </c>
      <c r="F10" s="7">
        <f aca="true" t="shared" si="0" ref="F10:F15">E10-D10</f>
        <v>27129</v>
      </c>
      <c r="G10" s="8">
        <v>0.389</v>
      </c>
      <c r="H10" s="7">
        <f aca="true" t="shared" si="1" ref="H10:H15">F10*G10</f>
        <v>10553.181</v>
      </c>
      <c r="I10" s="7">
        <f>I9+H10-1</f>
        <v>700903.878</v>
      </c>
      <c r="J10" s="25"/>
    </row>
    <row r="11" spans="1:10" ht="12.75">
      <c r="A11" s="26">
        <v>42278</v>
      </c>
      <c r="C11" s="7">
        <v>9031671</v>
      </c>
      <c r="D11" s="15">
        <v>15782</v>
      </c>
      <c r="E11" s="15">
        <v>42911</v>
      </c>
      <c r="F11" s="7">
        <f t="shared" si="0"/>
        <v>27129</v>
      </c>
      <c r="G11" s="8">
        <v>0.389</v>
      </c>
      <c r="H11" s="7">
        <f t="shared" si="1"/>
        <v>10553.181</v>
      </c>
      <c r="I11" s="25">
        <f>I10+H11</f>
        <v>711457.059</v>
      </c>
      <c r="J11" s="7"/>
    </row>
    <row r="12" spans="1:11" ht="12.75">
      <c r="A12" s="26">
        <v>42309</v>
      </c>
      <c r="C12" s="7">
        <v>9031671</v>
      </c>
      <c r="D12" s="15">
        <v>15782</v>
      </c>
      <c r="E12" s="15">
        <v>42911</v>
      </c>
      <c r="F12" s="7">
        <f t="shared" si="0"/>
        <v>27129</v>
      </c>
      <c r="G12" s="8">
        <v>0.389</v>
      </c>
      <c r="H12" s="7">
        <f t="shared" si="1"/>
        <v>10553.181</v>
      </c>
      <c r="I12" s="7">
        <f>I11+H12-1</f>
        <v>722009.24</v>
      </c>
      <c r="J12" s="7"/>
      <c r="K12" s="24"/>
    </row>
    <row r="13" spans="1:11" ht="12.75">
      <c r="A13" s="26">
        <v>42339</v>
      </c>
      <c r="C13" s="7">
        <v>9031671</v>
      </c>
      <c r="D13" s="15">
        <v>15782</v>
      </c>
      <c r="E13" s="15">
        <v>42911</v>
      </c>
      <c r="F13" s="7">
        <f t="shared" si="0"/>
        <v>27129</v>
      </c>
      <c r="G13" s="8">
        <v>0.389</v>
      </c>
      <c r="H13" s="7">
        <f t="shared" si="1"/>
        <v>10553.181</v>
      </c>
      <c r="I13" s="7">
        <f>I12+H13</f>
        <v>732562.421</v>
      </c>
      <c r="J13" s="7"/>
      <c r="K13" s="24"/>
    </row>
    <row r="14" spans="1:11" ht="12.75">
      <c r="A14" s="26">
        <v>42370</v>
      </c>
      <c r="C14" s="7">
        <v>9031671</v>
      </c>
      <c r="D14" s="15">
        <v>15782</v>
      </c>
      <c r="E14" s="15">
        <v>39697</v>
      </c>
      <c r="F14" s="7">
        <f t="shared" si="0"/>
        <v>23915</v>
      </c>
      <c r="G14" s="8">
        <v>0.389</v>
      </c>
      <c r="H14" s="7">
        <f t="shared" si="1"/>
        <v>9302.935</v>
      </c>
      <c r="I14" s="7">
        <f>I13+H14-1</f>
        <v>741864.356</v>
      </c>
      <c r="J14" s="7">
        <v>0</v>
      </c>
      <c r="K14" s="7"/>
    </row>
    <row r="15" spans="1:10" ht="12.75">
      <c r="A15" s="26">
        <v>42401</v>
      </c>
      <c r="C15" s="7">
        <v>9031671</v>
      </c>
      <c r="D15" s="15">
        <v>15782</v>
      </c>
      <c r="E15" s="15">
        <v>39697</v>
      </c>
      <c r="F15" s="7">
        <f t="shared" si="0"/>
        <v>23915</v>
      </c>
      <c r="G15" s="8">
        <v>0.389</v>
      </c>
      <c r="H15" s="7">
        <f t="shared" si="1"/>
        <v>9302.935</v>
      </c>
      <c r="I15" s="7">
        <f>I14+H15-1</f>
        <v>751166.2910000001</v>
      </c>
      <c r="J15" s="7">
        <v>0</v>
      </c>
    </row>
    <row r="16" spans="1:10" ht="12.75">
      <c r="A16" s="16"/>
      <c r="C16" s="7"/>
      <c r="D16" s="7"/>
      <c r="E16" s="7"/>
      <c r="F16" s="7"/>
      <c r="G16" s="7"/>
      <c r="H16" s="7"/>
      <c r="I16" s="7"/>
      <c r="J16" s="7"/>
    </row>
    <row r="17" spans="1:10" ht="12.75">
      <c r="A17" s="16"/>
      <c r="C17" s="7"/>
      <c r="D17" s="7"/>
      <c r="E17" s="7"/>
      <c r="F17" s="7"/>
      <c r="G17" s="7"/>
      <c r="H17" s="7"/>
      <c r="I17" s="7"/>
      <c r="J17" s="7"/>
    </row>
    <row r="18" spans="1:10" ht="12.75">
      <c r="A18" s="16"/>
      <c r="C18" s="7"/>
      <c r="D18" s="7"/>
      <c r="E18" s="7"/>
      <c r="F18" s="7"/>
      <c r="G18" s="7"/>
      <c r="H18" s="7"/>
      <c r="I18" s="7"/>
      <c r="J18" s="7"/>
    </row>
  </sheetData>
  <sheetProtection/>
  <printOptions/>
  <pageMargins left="0.7" right="0.7" top="1.15625" bottom="0.75" header="0.3" footer="0.3"/>
  <pageSetup horizontalDpi="600" verticalDpi="600" orientation="portrait" scale="75" r:id="rId1"/>
  <headerFooter>
    <oddHeader>&amp;R&amp;"Times New Roman,Bold"&amp;12Attachment to Response to Question 3
Page 4 of 8
Garrett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4" width="14.28125" style="0" bestFit="1" customWidth="1"/>
    <col min="5" max="5" width="15.7109375" style="0" customWidth="1"/>
    <col min="6" max="6" width="14.421875" style="0" customWidth="1"/>
    <col min="7" max="7" width="13.421875" style="0" customWidth="1"/>
    <col min="8" max="8" width="12.7109375" style="0" customWidth="1"/>
    <col min="9" max="9" width="16.57421875" style="0" bestFit="1" customWidth="1"/>
    <col min="10" max="10" width="12.7109375" style="0" customWidth="1"/>
    <col min="11" max="11" width="9.28125" style="0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22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398400.853</v>
      </c>
    </row>
    <row r="10" spans="1:10" ht="12.75">
      <c r="A10" s="27">
        <v>42256</v>
      </c>
      <c r="C10" s="7">
        <v>3760136</v>
      </c>
      <c r="D10" s="15">
        <v>6548</v>
      </c>
      <c r="E10" s="15">
        <v>177242</v>
      </c>
      <c r="F10" s="7">
        <f aca="true" t="shared" si="0" ref="F10:F15">E10-D10</f>
        <v>170694</v>
      </c>
      <c r="G10" s="8">
        <v>0.389</v>
      </c>
      <c r="H10" s="7">
        <f aca="true" t="shared" si="1" ref="H10:H15">F10*G10</f>
        <v>66399.966</v>
      </c>
      <c r="I10" s="7">
        <f aca="true" t="shared" si="2" ref="I10:I15">I9+H10</f>
        <v>464800.819</v>
      </c>
      <c r="J10" s="7">
        <v>0</v>
      </c>
    </row>
    <row r="11" spans="1:10" ht="12.75">
      <c r="A11" s="26">
        <v>42278</v>
      </c>
      <c r="C11" s="7">
        <v>3760136</v>
      </c>
      <c r="D11" s="15">
        <v>6548</v>
      </c>
      <c r="E11" s="15">
        <v>177242</v>
      </c>
      <c r="F11" s="7">
        <f t="shared" si="0"/>
        <v>170694</v>
      </c>
      <c r="G11" s="8">
        <v>0.389</v>
      </c>
      <c r="H11" s="7">
        <f t="shared" si="1"/>
        <v>66399.966</v>
      </c>
      <c r="I11" s="25">
        <f t="shared" si="2"/>
        <v>531200.785</v>
      </c>
      <c r="J11" s="7">
        <v>0</v>
      </c>
    </row>
    <row r="12" spans="1:11" ht="12.75">
      <c r="A12" s="26">
        <v>42309</v>
      </c>
      <c r="C12" s="7">
        <v>3760136</v>
      </c>
      <c r="D12" s="15">
        <v>6548</v>
      </c>
      <c r="E12" s="15">
        <v>177242</v>
      </c>
      <c r="F12" s="7">
        <f t="shared" si="0"/>
        <v>170694</v>
      </c>
      <c r="G12" s="8">
        <v>0.389</v>
      </c>
      <c r="H12" s="7">
        <f t="shared" si="1"/>
        <v>66399.966</v>
      </c>
      <c r="I12" s="7">
        <f t="shared" si="2"/>
        <v>597600.751</v>
      </c>
      <c r="J12" s="7">
        <v>0</v>
      </c>
      <c r="K12" s="24"/>
    </row>
    <row r="13" spans="1:11" ht="12.75">
      <c r="A13" s="26">
        <v>42339</v>
      </c>
      <c r="C13" s="7">
        <v>3760136</v>
      </c>
      <c r="D13" s="15">
        <v>6548</v>
      </c>
      <c r="E13" s="15">
        <v>177242</v>
      </c>
      <c r="F13" s="7">
        <f t="shared" si="0"/>
        <v>170694</v>
      </c>
      <c r="G13" s="8">
        <v>0.389</v>
      </c>
      <c r="H13" s="7">
        <f t="shared" si="1"/>
        <v>66399.966</v>
      </c>
      <c r="I13" s="7">
        <f t="shared" si="2"/>
        <v>664000.7170000001</v>
      </c>
      <c r="J13" s="7">
        <v>0</v>
      </c>
      <c r="K13" s="24"/>
    </row>
    <row r="14" spans="1:11" ht="12.75">
      <c r="A14" s="26">
        <v>42370</v>
      </c>
      <c r="C14" s="7">
        <v>3760136</v>
      </c>
      <c r="D14" s="15">
        <v>6548</v>
      </c>
      <c r="E14" s="15">
        <v>12445</v>
      </c>
      <c r="F14" s="7">
        <f t="shared" si="0"/>
        <v>5897</v>
      </c>
      <c r="G14" s="8">
        <v>0.389</v>
      </c>
      <c r="H14" s="7">
        <f t="shared" si="1"/>
        <v>2293.933</v>
      </c>
      <c r="I14" s="7">
        <f t="shared" si="2"/>
        <v>666294.65</v>
      </c>
      <c r="J14" s="7">
        <v>0</v>
      </c>
      <c r="K14" s="7"/>
    </row>
    <row r="15" spans="1:10" ht="12.75">
      <c r="A15" s="26">
        <v>42401</v>
      </c>
      <c r="C15" s="7">
        <v>3760136</v>
      </c>
      <c r="D15" s="15">
        <v>6548</v>
      </c>
      <c r="E15" s="15">
        <v>12444</v>
      </c>
      <c r="F15" s="7">
        <f t="shared" si="0"/>
        <v>5896</v>
      </c>
      <c r="G15" s="8">
        <v>0.389</v>
      </c>
      <c r="H15" s="7">
        <f t="shared" si="1"/>
        <v>2293.544</v>
      </c>
      <c r="I15" s="7">
        <f t="shared" si="2"/>
        <v>668588.194</v>
      </c>
      <c r="J15" s="7">
        <v>0</v>
      </c>
    </row>
    <row r="16" spans="1:10" ht="12.75">
      <c r="A16" s="16"/>
      <c r="C16" s="7"/>
      <c r="D16" s="7"/>
      <c r="E16" s="7"/>
      <c r="F16" s="7"/>
      <c r="G16" s="7"/>
      <c r="H16" s="7"/>
      <c r="I16" s="7"/>
      <c r="J16" s="7"/>
    </row>
    <row r="17" spans="1:10" ht="12.75">
      <c r="A17" s="16"/>
      <c r="C17" s="7"/>
      <c r="D17" s="7"/>
      <c r="E17" s="7"/>
      <c r="F17" s="7"/>
      <c r="G17" s="7"/>
      <c r="H17" s="7"/>
      <c r="I17" s="7"/>
      <c r="J17" s="7"/>
    </row>
    <row r="18" spans="1:10" ht="12.75">
      <c r="A18" s="16"/>
      <c r="C18" s="28" t="s">
        <v>41</v>
      </c>
      <c r="D18" s="15"/>
      <c r="E18" s="22"/>
      <c r="F18" s="7"/>
      <c r="G18" s="8"/>
      <c r="H18" s="7"/>
      <c r="I18" s="7"/>
      <c r="J18" s="7"/>
    </row>
    <row r="19" spans="3:10" ht="12.75">
      <c r="C19" s="28" t="s">
        <v>24</v>
      </c>
      <c r="D19" s="15"/>
      <c r="E19" s="22"/>
      <c r="F19" s="7"/>
      <c r="G19" s="8"/>
      <c r="H19" s="7"/>
      <c r="I19" s="7"/>
      <c r="J19" s="7"/>
    </row>
    <row r="20" spans="3:10" ht="12.75">
      <c r="C20" s="28" t="s">
        <v>44</v>
      </c>
      <c r="D20" s="15"/>
      <c r="E20" s="22"/>
      <c r="F20" s="7"/>
      <c r="G20" s="8"/>
      <c r="H20" s="7"/>
      <c r="I20" s="7"/>
      <c r="J20" s="7"/>
    </row>
    <row r="21" spans="3:10" ht="12.75">
      <c r="C21" s="7" t="s">
        <v>25</v>
      </c>
      <c r="D21" s="15"/>
      <c r="E21" s="22"/>
      <c r="F21" s="7"/>
      <c r="G21" s="8"/>
      <c r="H21" s="7"/>
      <c r="I21" s="7"/>
      <c r="J21" s="7"/>
    </row>
    <row r="22" spans="3:10" ht="12.75">
      <c r="C22" s="17"/>
      <c r="D22" s="15"/>
      <c r="E22" s="15"/>
      <c r="H22" s="24"/>
      <c r="I22" s="24"/>
      <c r="J22" s="24"/>
    </row>
    <row r="23" spans="1:10" s="30" customFormat="1" ht="12.75">
      <c r="A23" s="32"/>
      <c r="C23" s="25" t="s">
        <v>26</v>
      </c>
      <c r="D23" s="33" t="s">
        <v>27</v>
      </c>
      <c r="E23" s="34" t="s">
        <v>28</v>
      </c>
      <c r="F23" s="25" t="s">
        <v>29</v>
      </c>
      <c r="G23" s="35" t="s">
        <v>30</v>
      </c>
      <c r="H23" s="25" t="s">
        <v>31</v>
      </c>
      <c r="I23" s="25"/>
      <c r="J23" s="25"/>
    </row>
    <row r="24" spans="1:10" s="30" customFormat="1" ht="12.75">
      <c r="A24" s="32"/>
      <c r="C24" s="25">
        <v>1880068</v>
      </c>
      <c r="D24" s="29">
        <v>6547.83</v>
      </c>
      <c r="E24" s="29">
        <v>11310.17</v>
      </c>
      <c r="F24" s="25">
        <f>E24-D24</f>
        <v>4762.34</v>
      </c>
      <c r="G24" s="35">
        <v>0.35</v>
      </c>
      <c r="H24" s="25">
        <f>F24*G24</f>
        <v>1666.819</v>
      </c>
      <c r="I24" s="25"/>
      <c r="J24" s="25"/>
    </row>
    <row r="25" spans="1:10" s="30" customFormat="1" ht="12.75">
      <c r="A25" s="32"/>
      <c r="C25" s="25" t="s">
        <v>32</v>
      </c>
      <c r="D25" s="29" t="s">
        <v>27</v>
      </c>
      <c r="E25" s="34" t="s">
        <v>33</v>
      </c>
      <c r="F25" s="25" t="s">
        <v>34</v>
      </c>
      <c r="G25" s="35" t="s">
        <v>35</v>
      </c>
      <c r="H25" s="25" t="s">
        <v>36</v>
      </c>
      <c r="I25" s="25"/>
      <c r="J25" s="25"/>
    </row>
    <row r="26" spans="1:10" s="30" customFormat="1" ht="12.75">
      <c r="A26" s="32"/>
      <c r="C26" s="25">
        <v>3760136</v>
      </c>
      <c r="D26" s="29">
        <v>6547.83</v>
      </c>
      <c r="E26" s="29">
        <v>22620.33</v>
      </c>
      <c r="F26" s="25">
        <f>E26-D26</f>
        <v>16072.500000000002</v>
      </c>
      <c r="G26" s="35">
        <v>0.06</v>
      </c>
      <c r="H26" s="25">
        <f>F26*G26</f>
        <v>964.35</v>
      </c>
      <c r="I26" s="25"/>
      <c r="J26" s="25"/>
    </row>
    <row r="27" spans="1:10" s="30" customFormat="1" ht="12.75">
      <c r="A27" s="32"/>
      <c r="C27" s="25"/>
      <c r="D27" s="29"/>
      <c r="E27" s="34"/>
      <c r="F27" s="25"/>
      <c r="G27" s="35"/>
      <c r="H27" s="35" t="s">
        <v>37</v>
      </c>
      <c r="I27" s="25"/>
      <c r="J27" s="25"/>
    </row>
    <row r="28" spans="1:10" s="30" customFormat="1" ht="12.75">
      <c r="A28" s="32"/>
      <c r="C28" s="25"/>
      <c r="D28" s="29"/>
      <c r="E28" s="34"/>
      <c r="F28" s="25"/>
      <c r="G28" s="35"/>
      <c r="H28" s="25">
        <f>SUM(H26:H26)*-0.35</f>
        <v>-337.5225</v>
      </c>
      <c r="I28" s="25"/>
      <c r="J28" s="25"/>
    </row>
    <row r="29" spans="1:9" s="30" customFormat="1" ht="12.75">
      <c r="A29" s="32"/>
      <c r="H29" s="25"/>
      <c r="I29" s="25"/>
    </row>
    <row r="30" spans="1:9" s="30" customFormat="1" ht="12.75">
      <c r="A30" s="32"/>
      <c r="H30" s="25" t="s">
        <v>38</v>
      </c>
      <c r="I30" s="25"/>
    </row>
    <row r="31" spans="1:9" s="30" customFormat="1" ht="12.75">
      <c r="A31" s="32"/>
      <c r="H31" s="25">
        <f>SUM(H24:H24)+SUM(H26:H26)+H28</f>
        <v>2293.6465</v>
      </c>
      <c r="I31" s="25"/>
    </row>
    <row r="32" s="30" customFormat="1" ht="12.75">
      <c r="A32" s="32"/>
    </row>
    <row r="33" s="30" customFormat="1" ht="12.75">
      <c r="A33" s="32"/>
    </row>
  </sheetData>
  <sheetProtection/>
  <printOptions/>
  <pageMargins left="0.7" right="0.7" top="1.15625" bottom="0.75" header="0.3" footer="0.3"/>
  <pageSetup horizontalDpi="600" verticalDpi="600" orientation="portrait" scale="73" r:id="rId1"/>
  <headerFooter>
    <oddHeader>&amp;R&amp;"Times New Roman,Bold"&amp;12Attachment to Response to Question 3
Page 5 of 8
Garrett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4" width="14.28125" style="0" bestFit="1" customWidth="1"/>
    <col min="5" max="5" width="16.00390625" style="0" customWidth="1"/>
    <col min="6" max="6" width="14.00390625" style="0" customWidth="1"/>
    <col min="7" max="7" width="13.8515625" style="0" customWidth="1"/>
    <col min="8" max="8" width="12.7109375" style="0" customWidth="1"/>
    <col min="9" max="9" width="16.57421875" style="0" bestFit="1" customWidth="1"/>
    <col min="10" max="10" width="12.7109375" style="0" customWidth="1"/>
    <col min="11" max="11" width="11.281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20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852094.7189999999</v>
      </c>
    </row>
    <row r="10" spans="1:11" ht="12.75">
      <c r="A10" s="27">
        <v>42256</v>
      </c>
      <c r="C10" s="7">
        <v>4193823</v>
      </c>
      <c r="D10" s="15">
        <v>7118</v>
      </c>
      <c r="E10" s="15">
        <v>11779</v>
      </c>
      <c r="F10" s="7">
        <f aca="true" t="shared" si="0" ref="F10:F15">E10-D10</f>
        <v>4661</v>
      </c>
      <c r="G10" s="8">
        <v>0.389</v>
      </c>
      <c r="H10" s="7">
        <f aca="true" t="shared" si="1" ref="H10:H15">F10*G10</f>
        <v>1813.1290000000001</v>
      </c>
      <c r="I10" s="7">
        <f>I9+H10</f>
        <v>853907.8479999999</v>
      </c>
      <c r="J10" s="7"/>
      <c r="K10" s="21" t="s">
        <v>15</v>
      </c>
    </row>
    <row r="11" spans="1:11" ht="12.75">
      <c r="A11" s="26">
        <v>42278</v>
      </c>
      <c r="C11" s="7">
        <v>4193823</v>
      </c>
      <c r="D11" s="15">
        <v>7118</v>
      </c>
      <c r="E11" s="15">
        <v>11779</v>
      </c>
      <c r="F11" s="7">
        <f t="shared" si="0"/>
        <v>4661</v>
      </c>
      <c r="G11" s="8">
        <v>0.389</v>
      </c>
      <c r="H11" s="7">
        <f t="shared" si="1"/>
        <v>1813.1290000000001</v>
      </c>
      <c r="I11" s="7">
        <f>I10+H11</f>
        <v>855720.9769999998</v>
      </c>
      <c r="J11" s="7"/>
      <c r="K11" s="23" t="s">
        <v>15</v>
      </c>
    </row>
    <row r="12" spans="1:10" ht="12.75">
      <c r="A12" s="26">
        <v>42309</v>
      </c>
      <c r="C12" s="7">
        <v>4193823</v>
      </c>
      <c r="D12" s="15">
        <v>7118</v>
      </c>
      <c r="E12" s="15">
        <v>11779</v>
      </c>
      <c r="F12" s="7">
        <f t="shared" si="0"/>
        <v>4661</v>
      </c>
      <c r="G12" s="8">
        <v>0.389</v>
      </c>
      <c r="H12" s="7">
        <f t="shared" si="1"/>
        <v>1813.1290000000001</v>
      </c>
      <c r="I12" s="7">
        <f>I11+H12</f>
        <v>857534.1059999998</v>
      </c>
      <c r="J12" s="7"/>
    </row>
    <row r="13" spans="1:11" ht="12.75">
      <c r="A13" s="26">
        <v>42339</v>
      </c>
      <c r="C13" s="7">
        <v>4193823</v>
      </c>
      <c r="D13" s="15">
        <v>7118</v>
      </c>
      <c r="E13" s="15">
        <v>-25286</v>
      </c>
      <c r="F13" s="7">
        <f t="shared" si="0"/>
        <v>-32404</v>
      </c>
      <c r="G13" s="8">
        <v>0.389</v>
      </c>
      <c r="H13" s="7">
        <f t="shared" si="1"/>
        <v>-12605.156</v>
      </c>
      <c r="I13" s="7">
        <f>I12+H13</f>
        <v>844928.9499999998</v>
      </c>
      <c r="J13" s="7"/>
      <c r="K13" s="23"/>
    </row>
    <row r="14" spans="1:11" ht="12.75">
      <c r="A14" s="26">
        <v>42370</v>
      </c>
      <c r="C14" s="7">
        <v>4193823</v>
      </c>
      <c r="D14" s="15">
        <v>7118</v>
      </c>
      <c r="E14" s="15">
        <v>10928</v>
      </c>
      <c r="F14" s="7">
        <f t="shared" si="0"/>
        <v>3810</v>
      </c>
      <c r="G14" s="8">
        <v>0.389</v>
      </c>
      <c r="H14" s="7">
        <f t="shared" si="1"/>
        <v>1482.0900000000001</v>
      </c>
      <c r="I14" s="7">
        <f>I13+H14-1</f>
        <v>846410.0399999998</v>
      </c>
      <c r="J14" s="7">
        <v>0</v>
      </c>
      <c r="K14" s="23"/>
    </row>
    <row r="15" spans="1:10" ht="12.75">
      <c r="A15" s="26">
        <v>42401</v>
      </c>
      <c r="C15" s="7">
        <v>4193823</v>
      </c>
      <c r="D15" s="15">
        <v>7118</v>
      </c>
      <c r="E15" s="15">
        <v>10928</v>
      </c>
      <c r="F15" s="7">
        <f t="shared" si="0"/>
        <v>3810</v>
      </c>
      <c r="G15" s="8">
        <v>0.389</v>
      </c>
      <c r="H15" s="7">
        <f t="shared" si="1"/>
        <v>1482.0900000000001</v>
      </c>
      <c r="I15" s="7">
        <f>I14+H15-1</f>
        <v>847891.1299999998</v>
      </c>
      <c r="J15" s="7">
        <v>0</v>
      </c>
    </row>
    <row r="16" spans="1:10" ht="12.75">
      <c r="A16" s="16"/>
      <c r="C16" s="7"/>
      <c r="D16" s="7"/>
      <c r="E16" s="7"/>
      <c r="F16" s="7"/>
      <c r="G16" s="7"/>
      <c r="H16" s="7"/>
      <c r="I16" s="7"/>
      <c r="J16" s="7"/>
    </row>
    <row r="17" spans="1:10" ht="12.75">
      <c r="A17" s="40" t="s">
        <v>47</v>
      </c>
      <c r="C17" s="23" t="s">
        <v>50</v>
      </c>
      <c r="D17" s="41"/>
      <c r="E17" s="15"/>
      <c r="F17" s="23"/>
      <c r="G17" s="8"/>
      <c r="H17" s="7"/>
      <c r="I17" s="25"/>
      <c r="J17" s="7"/>
    </row>
    <row r="18" spans="1:10" ht="12.75">
      <c r="A18" s="40"/>
      <c r="C18" s="23" t="s">
        <v>48</v>
      </c>
      <c r="D18" s="41"/>
      <c r="E18" s="15"/>
      <c r="F18" s="23"/>
      <c r="G18" s="8"/>
      <c r="H18" s="7"/>
      <c r="I18" s="25"/>
      <c r="J18" s="7"/>
    </row>
    <row r="19" spans="1:10" ht="12.75">
      <c r="A19" s="40"/>
      <c r="C19" s="23" t="s">
        <v>49</v>
      </c>
      <c r="D19" s="41"/>
      <c r="E19" s="15"/>
      <c r="F19" s="23"/>
      <c r="G19" s="8"/>
      <c r="H19" s="7"/>
      <c r="I19" s="25"/>
      <c r="J19" s="7"/>
    </row>
    <row r="20" spans="1:10" ht="12.75">
      <c r="A20" s="16"/>
      <c r="C20" s="7"/>
      <c r="D20" s="7"/>
      <c r="E20" s="7"/>
      <c r="F20" s="7"/>
      <c r="G20" s="7"/>
      <c r="H20" s="7"/>
      <c r="I20" s="7"/>
      <c r="J20" s="7"/>
    </row>
    <row r="21" spans="1:10" ht="12.75">
      <c r="A21" s="16"/>
      <c r="C21" s="28" t="s">
        <v>42</v>
      </c>
      <c r="D21" s="15"/>
      <c r="E21" s="22"/>
      <c r="F21" s="7"/>
      <c r="G21" s="8"/>
      <c r="H21" s="7"/>
      <c r="I21" s="7"/>
      <c r="J21" s="7"/>
    </row>
    <row r="22" spans="3:10" ht="12.75">
      <c r="C22" s="28" t="s">
        <v>24</v>
      </c>
      <c r="D22" s="15"/>
      <c r="E22" s="22"/>
      <c r="F22" s="7"/>
      <c r="G22" s="8"/>
      <c r="H22" s="7"/>
      <c r="I22" s="7"/>
      <c r="J22" s="7"/>
    </row>
    <row r="23" spans="3:10" ht="12.75">
      <c r="C23" s="28" t="s">
        <v>44</v>
      </c>
      <c r="D23" s="15"/>
      <c r="E23" s="22"/>
      <c r="F23" s="7"/>
      <c r="G23" s="8"/>
      <c r="H23" s="7"/>
      <c r="I23" s="7"/>
      <c r="J23" s="7"/>
    </row>
    <row r="24" spans="3:10" ht="12.75">
      <c r="C24" s="7" t="s">
        <v>25</v>
      </c>
      <c r="D24" s="15"/>
      <c r="E24" s="22"/>
      <c r="F24" s="7"/>
      <c r="G24" s="8"/>
      <c r="H24" s="7"/>
      <c r="I24" s="7"/>
      <c r="J24" s="7"/>
    </row>
    <row r="25" spans="3:10" ht="12.75">
      <c r="C25" s="17"/>
      <c r="D25" s="15"/>
      <c r="E25" s="15"/>
      <c r="H25" s="24"/>
      <c r="I25" s="24"/>
      <c r="J25" s="24"/>
    </row>
    <row r="26" spans="1:10" s="30" customFormat="1" ht="12.75">
      <c r="A26" s="32"/>
      <c r="C26" s="25" t="s">
        <v>26</v>
      </c>
      <c r="D26" s="33" t="s">
        <v>27</v>
      </c>
      <c r="E26" s="34" t="s">
        <v>28</v>
      </c>
      <c r="F26" s="25" t="s">
        <v>29</v>
      </c>
      <c r="G26" s="35" t="s">
        <v>30</v>
      </c>
      <c r="H26" s="25" t="s">
        <v>31</v>
      </c>
      <c r="I26" s="25"/>
      <c r="J26" s="25"/>
    </row>
    <row r="27" spans="1:10" s="30" customFormat="1" ht="12.75">
      <c r="A27" s="32"/>
      <c r="C27" s="25">
        <v>2096911</v>
      </c>
      <c r="D27" s="29">
        <v>7117.75</v>
      </c>
      <c r="E27" s="29">
        <v>9929.33</v>
      </c>
      <c r="F27" s="25">
        <f>E27-D27</f>
        <v>2811.58</v>
      </c>
      <c r="G27" s="35">
        <v>0.35</v>
      </c>
      <c r="H27" s="25">
        <f>F27*G27</f>
        <v>984.0529999999999</v>
      </c>
      <c r="I27" s="25"/>
      <c r="J27" s="25"/>
    </row>
    <row r="28" spans="1:9" s="30" customFormat="1" ht="12.75">
      <c r="A28" s="32"/>
      <c r="C28" s="25" t="s">
        <v>32</v>
      </c>
      <c r="D28" s="29" t="s">
        <v>27</v>
      </c>
      <c r="E28" s="34" t="s">
        <v>33</v>
      </c>
      <c r="F28" s="25" t="s">
        <v>34</v>
      </c>
      <c r="G28" s="35" t="s">
        <v>35</v>
      </c>
      <c r="H28" s="25" t="s">
        <v>36</v>
      </c>
      <c r="I28" s="25"/>
    </row>
    <row r="29" spans="1:9" s="30" customFormat="1" ht="12.75">
      <c r="A29" s="32"/>
      <c r="C29" s="31">
        <v>4193823</v>
      </c>
      <c r="D29" s="29">
        <v>7117.75</v>
      </c>
      <c r="E29" s="29">
        <v>19858.67</v>
      </c>
      <c r="F29" s="25">
        <f>E29-D29</f>
        <v>12740.919999999998</v>
      </c>
      <c r="G29" s="35">
        <v>0.06</v>
      </c>
      <c r="H29" s="25">
        <f>F29*G29</f>
        <v>764.4551999999999</v>
      </c>
      <c r="I29" s="25"/>
    </row>
    <row r="30" spans="1:9" s="30" customFormat="1" ht="12.75">
      <c r="A30" s="32"/>
      <c r="C30" s="25"/>
      <c r="D30" s="29"/>
      <c r="E30" s="34"/>
      <c r="F30" s="25"/>
      <c r="G30" s="35"/>
      <c r="H30" s="35" t="s">
        <v>37</v>
      </c>
      <c r="I30" s="25"/>
    </row>
    <row r="31" spans="1:9" s="30" customFormat="1" ht="12.75">
      <c r="A31" s="32"/>
      <c r="C31" s="25"/>
      <c r="D31" s="29"/>
      <c r="E31" s="34"/>
      <c r="F31" s="25"/>
      <c r="G31" s="35"/>
      <c r="H31" s="25">
        <f>SUM(H29:H29)*-0.35</f>
        <v>-267.55931999999996</v>
      </c>
      <c r="I31" s="25"/>
    </row>
    <row r="32" spans="1:9" s="30" customFormat="1" ht="12.75">
      <c r="A32" s="32"/>
      <c r="H32" s="25"/>
      <c r="I32" s="25"/>
    </row>
    <row r="33" spans="1:9" s="30" customFormat="1" ht="12.75">
      <c r="A33" s="32"/>
      <c r="H33" s="25" t="s">
        <v>38</v>
      </c>
      <c r="I33" s="25"/>
    </row>
    <row r="34" spans="1:9" s="30" customFormat="1" ht="12.75">
      <c r="A34" s="32"/>
      <c r="H34" s="25">
        <f>SUM(H27:H27)+SUM(H29:H29)+H31</f>
        <v>1480.94888</v>
      </c>
      <c r="I34" s="25"/>
    </row>
    <row r="35" s="30" customFormat="1" ht="12.75">
      <c r="A35" s="32"/>
    </row>
    <row r="36" s="30" customFormat="1" ht="12.75">
      <c r="A36" s="32"/>
    </row>
    <row r="37" s="30" customFormat="1" ht="12.75">
      <c r="A37" s="32"/>
    </row>
    <row r="38" s="30" customFormat="1" ht="12.75">
      <c r="A38" s="32"/>
    </row>
  </sheetData>
  <sheetProtection/>
  <printOptions/>
  <pageMargins left="0.7" right="0.7" top="1.15625" bottom="0.75" header="0.3" footer="0.3"/>
  <pageSetup horizontalDpi="600" verticalDpi="600" orientation="portrait" scale="73" r:id="rId1"/>
  <headerFooter>
    <oddHeader>&amp;R&amp;"Times New Roman,Bold"&amp;12Attachment to Response to Question 3
Page 6 of 8
Garrett</oddHead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4" width="14.28125" style="0" bestFit="1" customWidth="1"/>
    <col min="5" max="5" width="16.421875" style="0" customWidth="1"/>
    <col min="6" max="6" width="14.28125" style="0" customWidth="1"/>
    <col min="7" max="7" width="13.8515625" style="0" customWidth="1"/>
    <col min="8" max="8" width="12.7109375" style="0" customWidth="1"/>
    <col min="9" max="9" width="16.57421875" style="0" bestFit="1" customWidth="1"/>
    <col min="10" max="10" width="12.7109375" style="0" customWidth="1"/>
    <col min="11" max="11" width="11.281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16</v>
      </c>
    </row>
    <row r="6" ht="12.75">
      <c r="A6" s="11" t="s">
        <v>45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/>
    </row>
    <row r="10" spans="1:11" ht="12.75">
      <c r="A10" s="27">
        <v>42256</v>
      </c>
      <c r="C10" s="7"/>
      <c r="D10" s="15"/>
      <c r="E10" s="15"/>
      <c r="F10" s="7">
        <f aca="true" t="shared" si="0" ref="F10:F15">E10-D10</f>
        <v>0</v>
      </c>
      <c r="G10" s="8">
        <v>0.389</v>
      </c>
      <c r="H10" s="7">
        <f aca="true" t="shared" si="1" ref="H10:H15">F10*G10</f>
        <v>0</v>
      </c>
      <c r="I10" s="7">
        <f>I9+H10</f>
        <v>0</v>
      </c>
      <c r="J10" s="7"/>
      <c r="K10" s="21" t="s">
        <v>15</v>
      </c>
    </row>
    <row r="11" spans="1:11" ht="12.75">
      <c r="A11" s="26">
        <v>42278</v>
      </c>
      <c r="C11" s="7"/>
      <c r="D11" s="15"/>
      <c r="E11" s="15"/>
      <c r="F11" s="7">
        <f t="shared" si="0"/>
        <v>0</v>
      </c>
      <c r="G11" s="8">
        <v>0.389</v>
      </c>
      <c r="H11" s="7">
        <f t="shared" si="1"/>
        <v>0</v>
      </c>
      <c r="I11" s="7">
        <f>I10+H11</f>
        <v>0</v>
      </c>
      <c r="J11" s="7"/>
      <c r="K11" s="23" t="s">
        <v>15</v>
      </c>
    </row>
    <row r="12" spans="1:10" ht="12.75">
      <c r="A12" s="26">
        <v>42309</v>
      </c>
      <c r="C12" s="7"/>
      <c r="D12" s="15"/>
      <c r="E12" s="15"/>
      <c r="F12" s="7">
        <f t="shared" si="0"/>
        <v>0</v>
      </c>
      <c r="G12" s="8">
        <v>0.389</v>
      </c>
      <c r="H12" s="7">
        <f t="shared" si="1"/>
        <v>0</v>
      </c>
      <c r="I12" s="7">
        <f>I11+H12</f>
        <v>0</v>
      </c>
      <c r="J12" s="7"/>
    </row>
    <row r="13" spans="1:11" ht="12.75">
      <c r="A13" s="26">
        <v>42339</v>
      </c>
      <c r="C13" s="7">
        <v>87227841</v>
      </c>
      <c r="D13" s="15">
        <v>85411</v>
      </c>
      <c r="E13" s="15">
        <v>40440979</v>
      </c>
      <c r="F13" s="7">
        <f t="shared" si="0"/>
        <v>40355568</v>
      </c>
      <c r="G13" s="8">
        <v>0.389</v>
      </c>
      <c r="H13" s="7">
        <f t="shared" si="1"/>
        <v>15698315.952</v>
      </c>
      <c r="I13" s="7">
        <f>I12+H13</f>
        <v>15698315.952</v>
      </c>
      <c r="J13" s="7">
        <v>484949.6</v>
      </c>
      <c r="K13" s="23"/>
    </row>
    <row r="14" spans="1:11" ht="12.75">
      <c r="A14" s="26">
        <v>42370</v>
      </c>
      <c r="C14" s="7">
        <v>87227841</v>
      </c>
      <c r="D14" s="15">
        <v>170821</v>
      </c>
      <c r="E14" s="15">
        <v>595337</v>
      </c>
      <c r="F14" s="7">
        <f t="shared" si="0"/>
        <v>424516</v>
      </c>
      <c r="G14" s="8">
        <v>0.389</v>
      </c>
      <c r="H14" s="7">
        <f t="shared" si="1"/>
        <v>165136.72400000002</v>
      </c>
      <c r="I14" s="7">
        <f>I13+H14</f>
        <v>15863452.675999999</v>
      </c>
      <c r="J14" s="7">
        <v>484949.6</v>
      </c>
      <c r="K14" s="23"/>
    </row>
    <row r="15" spans="1:10" ht="12.75">
      <c r="A15" s="26">
        <v>42401</v>
      </c>
      <c r="C15" s="7">
        <v>87227841</v>
      </c>
      <c r="D15" s="15">
        <v>170821</v>
      </c>
      <c r="E15" s="15">
        <v>595338</v>
      </c>
      <c r="F15" s="7">
        <f t="shared" si="0"/>
        <v>424517</v>
      </c>
      <c r="G15" s="8">
        <v>0.389</v>
      </c>
      <c r="H15" s="7">
        <f t="shared" si="1"/>
        <v>165137.113</v>
      </c>
      <c r="I15" s="7">
        <f>I14+H15-1</f>
        <v>16028588.788999999</v>
      </c>
      <c r="J15" s="7">
        <v>484949.6</v>
      </c>
    </row>
    <row r="16" spans="1:10" ht="12.75">
      <c r="A16" s="16"/>
      <c r="C16" s="7"/>
      <c r="D16" s="7"/>
      <c r="E16" s="7"/>
      <c r="F16" s="7"/>
      <c r="G16" s="7"/>
      <c r="H16" s="7"/>
      <c r="I16" s="7"/>
      <c r="J16" s="7"/>
    </row>
    <row r="17" spans="1:10" ht="12.75">
      <c r="A17" s="16"/>
      <c r="C17" s="7"/>
      <c r="D17" s="7"/>
      <c r="E17" s="7"/>
      <c r="F17" s="7"/>
      <c r="G17" s="7"/>
      <c r="H17" s="7"/>
      <c r="I17" s="7"/>
      <c r="J17" s="7"/>
    </row>
    <row r="18" spans="1:10" s="30" customFormat="1" ht="12.75">
      <c r="A18" s="36"/>
      <c r="C18" s="37" t="s">
        <v>46</v>
      </c>
      <c r="D18" s="29"/>
      <c r="E18" s="34"/>
      <c r="F18" s="25"/>
      <c r="G18" s="35"/>
      <c r="H18" s="25"/>
      <c r="I18" s="25"/>
      <c r="J18" s="25"/>
    </row>
    <row r="19" spans="1:10" s="30" customFormat="1" ht="12.75">
      <c r="A19" s="32"/>
      <c r="C19" s="37" t="s">
        <v>24</v>
      </c>
      <c r="D19" s="29"/>
      <c r="E19" s="34"/>
      <c r="F19" s="25"/>
      <c r="G19" s="35"/>
      <c r="H19" s="25"/>
      <c r="I19" s="25"/>
      <c r="J19" s="25"/>
    </row>
    <row r="20" spans="1:10" s="30" customFormat="1" ht="12.75">
      <c r="A20" s="32"/>
      <c r="C20" s="37" t="s">
        <v>44</v>
      </c>
      <c r="D20" s="29"/>
      <c r="E20" s="34"/>
      <c r="F20" s="25"/>
      <c r="G20" s="35"/>
      <c r="H20" s="25"/>
      <c r="I20" s="25"/>
      <c r="J20" s="25"/>
    </row>
    <row r="21" spans="1:10" s="30" customFormat="1" ht="12.75">
      <c r="A21" s="32"/>
      <c r="C21" s="25" t="s">
        <v>25</v>
      </c>
      <c r="D21" s="29"/>
      <c r="E21" s="34"/>
      <c r="F21" s="25"/>
      <c r="G21" s="35"/>
      <c r="H21" s="25"/>
      <c r="I21" s="25"/>
      <c r="J21" s="25"/>
    </row>
    <row r="22" spans="1:10" s="30" customFormat="1" ht="12.75">
      <c r="A22" s="32"/>
      <c r="C22" s="38"/>
      <c r="D22" s="29"/>
      <c r="E22" s="29"/>
      <c r="H22" s="39"/>
      <c r="I22" s="39"/>
      <c r="J22" s="39"/>
    </row>
    <row r="23" spans="1:10" s="30" customFormat="1" ht="12.75">
      <c r="A23" s="32"/>
      <c r="C23" s="25" t="s">
        <v>26</v>
      </c>
      <c r="D23" s="33" t="s">
        <v>27</v>
      </c>
      <c r="E23" s="34" t="s">
        <v>28</v>
      </c>
      <c r="F23" s="25" t="s">
        <v>29</v>
      </c>
      <c r="G23" s="35" t="s">
        <v>30</v>
      </c>
      <c r="H23" s="25" t="s">
        <v>31</v>
      </c>
      <c r="I23" s="25"/>
      <c r="J23" s="25"/>
    </row>
    <row r="24" spans="1:10" s="30" customFormat="1" ht="12.75">
      <c r="A24" s="32"/>
      <c r="C24" s="25">
        <v>43613920</v>
      </c>
      <c r="D24" s="29">
        <v>170821.17</v>
      </c>
      <c r="E24" s="29">
        <v>541088.83</v>
      </c>
      <c r="F24" s="25">
        <f>E24-D24</f>
        <v>370267.6599999999</v>
      </c>
      <c r="G24" s="35">
        <v>0.35</v>
      </c>
      <c r="H24" s="25">
        <f>F24*G24</f>
        <v>129593.68099999997</v>
      </c>
      <c r="I24" s="25"/>
      <c r="J24" s="25"/>
    </row>
    <row r="25" spans="1:9" s="30" customFormat="1" ht="12.75">
      <c r="A25" s="32"/>
      <c r="C25" s="25" t="s">
        <v>32</v>
      </c>
      <c r="D25" s="29" t="s">
        <v>27</v>
      </c>
      <c r="E25" s="34" t="s">
        <v>33</v>
      </c>
      <c r="F25" s="25" t="s">
        <v>34</v>
      </c>
      <c r="G25" s="35" t="s">
        <v>35</v>
      </c>
      <c r="H25" s="25" t="s">
        <v>36</v>
      </c>
      <c r="I25" s="25"/>
    </row>
    <row r="26" spans="1:9" s="30" customFormat="1" ht="12.75">
      <c r="A26" s="32"/>
      <c r="C26" s="31">
        <v>87227841</v>
      </c>
      <c r="D26" s="29">
        <v>170821.17</v>
      </c>
      <c r="E26" s="29">
        <v>1082177.67</v>
      </c>
      <c r="F26" s="25">
        <f>E26-D26</f>
        <v>911356.4999999999</v>
      </c>
      <c r="G26" s="35">
        <v>0.06</v>
      </c>
      <c r="H26" s="25">
        <f>F26*G26</f>
        <v>54681.38999999999</v>
      </c>
      <c r="I26" s="25"/>
    </row>
    <row r="27" spans="1:9" s="30" customFormat="1" ht="12.75">
      <c r="A27" s="32"/>
      <c r="C27" s="25"/>
      <c r="D27" s="29"/>
      <c r="E27" s="34"/>
      <c r="F27" s="25"/>
      <c r="G27" s="35"/>
      <c r="H27" s="35" t="s">
        <v>37</v>
      </c>
      <c r="I27" s="25"/>
    </row>
    <row r="28" spans="1:9" s="30" customFormat="1" ht="12.75">
      <c r="A28" s="32"/>
      <c r="C28" s="25"/>
      <c r="D28" s="29"/>
      <c r="E28" s="34"/>
      <c r="F28" s="25"/>
      <c r="G28" s="35"/>
      <c r="H28" s="25">
        <f>SUM(H26:H26)*-0.35</f>
        <v>-19138.486499999995</v>
      </c>
      <c r="I28" s="25"/>
    </row>
    <row r="29" spans="1:9" s="30" customFormat="1" ht="12.75">
      <c r="A29" s="32"/>
      <c r="H29" s="25"/>
      <c r="I29" s="25"/>
    </row>
    <row r="30" spans="1:9" s="30" customFormat="1" ht="12.75">
      <c r="A30" s="32"/>
      <c r="H30" s="25" t="s">
        <v>38</v>
      </c>
      <c r="I30" s="25"/>
    </row>
    <row r="31" spans="1:9" s="30" customFormat="1" ht="12.75">
      <c r="A31" s="32"/>
      <c r="H31" s="25">
        <f>SUM(H24:H24)+SUM(H26:H26)+H28</f>
        <v>165136.58449999997</v>
      </c>
      <c r="I31" s="25"/>
    </row>
    <row r="32" s="30" customFormat="1" ht="12.75">
      <c r="A32" s="32"/>
    </row>
    <row r="33" s="30" customFormat="1" ht="12.75">
      <c r="A33" s="32"/>
    </row>
    <row r="34" s="30" customFormat="1" ht="12.75">
      <c r="A34" s="32"/>
    </row>
  </sheetData>
  <sheetProtection/>
  <printOptions/>
  <pageMargins left="0.7" right="0.7" top="0.75" bottom="0.75" header="0.3" footer="0.3"/>
  <pageSetup horizontalDpi="600" verticalDpi="600" orientation="portrait" scale="73" r:id="rId1"/>
  <headerFooter>
    <oddHeader>&amp;R&amp;"Times New Roman,Bold"&amp;12Attachment to Response to Question 3
Page 7 of 8
Garrett</oddHeader>
  </headerFooter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4" width="14.28125" style="0" bestFit="1" customWidth="1"/>
    <col min="5" max="5" width="15.421875" style="0" customWidth="1"/>
    <col min="6" max="6" width="14.00390625" style="0" customWidth="1"/>
    <col min="7" max="7" width="13.421875" style="0" customWidth="1"/>
    <col min="8" max="8" width="12.7109375" style="0" customWidth="1"/>
    <col min="9" max="9" width="16.57421875" style="0" bestFit="1" customWidth="1"/>
    <col min="10" max="10" width="12.7109375" style="0" customWidth="1"/>
    <col min="11" max="11" width="11.28125" style="0" customWidth="1"/>
    <col min="12" max="12" width="14.5742187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16</v>
      </c>
    </row>
    <row r="6" ht="12.75">
      <c r="A6" s="11" t="s">
        <v>17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73289178.81786</v>
      </c>
    </row>
    <row r="10" spans="1:12" ht="12.75">
      <c r="A10" s="27">
        <v>42256</v>
      </c>
      <c r="C10" s="7">
        <v>497713572</v>
      </c>
      <c r="D10" s="15">
        <v>931478</v>
      </c>
      <c r="E10" s="15">
        <v>10892227</v>
      </c>
      <c r="F10" s="7">
        <f aca="true" t="shared" si="0" ref="F10:F15">E10-D10</f>
        <v>9960749</v>
      </c>
      <c r="G10" s="8">
        <v>0.389</v>
      </c>
      <c r="H10" s="7">
        <f aca="true" t="shared" si="1" ref="H10:H15">F10*G10</f>
        <v>3874731.361</v>
      </c>
      <c r="I10" s="7">
        <f>I9+H10</f>
        <v>77163910.17886001</v>
      </c>
      <c r="J10" s="7"/>
      <c r="L10" s="7"/>
    </row>
    <row r="11" spans="1:12" ht="12.75">
      <c r="A11" s="26">
        <v>42278</v>
      </c>
      <c r="C11" s="7">
        <v>497713572</v>
      </c>
      <c r="D11" s="15">
        <v>931478</v>
      </c>
      <c r="E11" s="15">
        <v>10892226</v>
      </c>
      <c r="F11" s="7">
        <f t="shared" si="0"/>
        <v>9960748</v>
      </c>
      <c r="G11" s="8">
        <v>0.389</v>
      </c>
      <c r="H11" s="7">
        <f t="shared" si="1"/>
        <v>3874730.972</v>
      </c>
      <c r="I11" s="7">
        <f>I10+H11</f>
        <v>81038641.15086001</v>
      </c>
      <c r="J11" s="7"/>
      <c r="K11" s="7"/>
      <c r="L11" s="18"/>
    </row>
    <row r="12" spans="1:11" ht="12.75">
      <c r="A12" s="26">
        <v>42309</v>
      </c>
      <c r="C12" s="7">
        <v>497713572</v>
      </c>
      <c r="D12" s="15">
        <v>931478</v>
      </c>
      <c r="E12" s="15">
        <v>10892226</v>
      </c>
      <c r="F12" s="7">
        <f t="shared" si="0"/>
        <v>9960748</v>
      </c>
      <c r="G12" s="8">
        <v>0.389</v>
      </c>
      <c r="H12" s="7">
        <f t="shared" si="1"/>
        <v>3874730.972</v>
      </c>
      <c r="I12" s="7">
        <f>I11+H12</f>
        <v>84913372.12286001</v>
      </c>
      <c r="J12" s="7"/>
      <c r="K12" s="18"/>
    </row>
    <row r="13" spans="1:11" ht="12.75">
      <c r="A13" s="26">
        <v>42339</v>
      </c>
      <c r="C13" s="7">
        <v>627586414</v>
      </c>
      <c r="D13" s="15">
        <v>1010471</v>
      </c>
      <c r="E13" s="15">
        <v>88802000</v>
      </c>
      <c r="F13" s="7">
        <f t="shared" si="0"/>
        <v>87791529</v>
      </c>
      <c r="G13" s="8">
        <v>0.389</v>
      </c>
      <c r="H13" s="7">
        <f t="shared" si="1"/>
        <v>34150904.781</v>
      </c>
      <c r="I13" s="7">
        <f>I12+H13</f>
        <v>119064276.90386002</v>
      </c>
      <c r="J13" s="7"/>
      <c r="K13" s="7"/>
    </row>
    <row r="14" spans="1:11" ht="12.75">
      <c r="A14" s="26">
        <v>42370</v>
      </c>
      <c r="C14" s="7">
        <v>627586414</v>
      </c>
      <c r="D14" s="15">
        <v>1089464</v>
      </c>
      <c r="E14" s="15">
        <v>3500570</v>
      </c>
      <c r="F14" s="7">
        <f t="shared" si="0"/>
        <v>2411106</v>
      </c>
      <c r="G14" s="8">
        <v>0.389</v>
      </c>
      <c r="H14" s="7">
        <f t="shared" si="1"/>
        <v>937920.234</v>
      </c>
      <c r="I14" s="7">
        <f>I13+H14</f>
        <v>120002197.13786002</v>
      </c>
      <c r="J14" s="7">
        <v>0</v>
      </c>
      <c r="K14" s="18"/>
    </row>
    <row r="15" spans="1:11" ht="12.75">
      <c r="A15" s="26">
        <v>42401</v>
      </c>
      <c r="C15" s="7">
        <v>627586414</v>
      </c>
      <c r="D15" s="15">
        <v>1089464</v>
      </c>
      <c r="E15" s="15">
        <v>3500574</v>
      </c>
      <c r="F15" s="7">
        <f t="shared" si="0"/>
        <v>2411110</v>
      </c>
      <c r="G15" s="8">
        <v>0.389</v>
      </c>
      <c r="H15" s="7">
        <f t="shared" si="1"/>
        <v>937921.79</v>
      </c>
      <c r="I15" s="7">
        <f>I14+H15-1</f>
        <v>120940117.92786002</v>
      </c>
      <c r="J15" s="7">
        <v>0</v>
      </c>
      <c r="K15" s="7"/>
    </row>
    <row r="16" spans="1:11" ht="12.75">
      <c r="A16" s="16"/>
      <c r="C16" s="7"/>
      <c r="D16" s="7"/>
      <c r="E16" s="7"/>
      <c r="F16" s="7"/>
      <c r="G16" s="7"/>
      <c r="H16" s="7"/>
      <c r="I16" s="7"/>
      <c r="J16" s="7"/>
      <c r="K16" s="20"/>
    </row>
    <row r="17" spans="1:10" ht="12.75">
      <c r="A17" s="16"/>
      <c r="C17" s="7"/>
      <c r="D17" s="7"/>
      <c r="E17" s="7"/>
      <c r="F17" s="7"/>
      <c r="G17" s="7"/>
      <c r="H17" s="7"/>
      <c r="I17" s="7"/>
      <c r="J17" s="7"/>
    </row>
    <row r="18" spans="1:10" ht="12.75">
      <c r="A18" s="16"/>
      <c r="C18" s="28" t="s">
        <v>43</v>
      </c>
      <c r="D18" s="15"/>
      <c r="E18" s="22"/>
      <c r="F18" s="7"/>
      <c r="G18" s="8"/>
      <c r="H18" s="7"/>
      <c r="I18" s="7"/>
      <c r="J18" s="7"/>
    </row>
    <row r="19" spans="3:10" ht="12.75">
      <c r="C19" s="28" t="s">
        <v>24</v>
      </c>
      <c r="D19" s="15"/>
      <c r="E19" s="22"/>
      <c r="F19" s="7"/>
      <c r="G19" s="8"/>
      <c r="H19" s="7"/>
      <c r="I19" s="7"/>
      <c r="J19" s="7"/>
    </row>
    <row r="20" spans="3:10" ht="12.75">
      <c r="C20" s="28" t="s">
        <v>44</v>
      </c>
      <c r="D20" s="15"/>
      <c r="E20" s="22"/>
      <c r="F20" s="7"/>
      <c r="G20" s="8"/>
      <c r="H20" s="7"/>
      <c r="I20" s="7"/>
      <c r="J20" s="7"/>
    </row>
    <row r="21" spans="3:10" ht="12.75">
      <c r="C21" s="7" t="s">
        <v>25</v>
      </c>
      <c r="D21" s="15"/>
      <c r="E21" s="22"/>
      <c r="F21" s="7"/>
      <c r="G21" s="8"/>
      <c r="H21" s="7"/>
      <c r="I21" s="7"/>
      <c r="J21" s="7"/>
    </row>
    <row r="22" spans="3:11" ht="12.75">
      <c r="C22" s="17"/>
      <c r="D22" s="15"/>
      <c r="E22" s="15"/>
      <c r="H22" s="24"/>
      <c r="I22" s="24"/>
      <c r="J22" s="24"/>
      <c r="K22" s="24"/>
    </row>
    <row r="23" spans="1:10" s="30" customFormat="1" ht="12.75">
      <c r="A23" s="32"/>
      <c r="C23" s="25" t="s">
        <v>26</v>
      </c>
      <c r="D23" s="33" t="s">
        <v>27</v>
      </c>
      <c r="E23" s="34" t="s">
        <v>28</v>
      </c>
      <c r="F23" s="25" t="s">
        <v>29</v>
      </c>
      <c r="G23" s="35" t="s">
        <v>30</v>
      </c>
      <c r="H23" s="25" t="s">
        <v>31</v>
      </c>
      <c r="I23" s="25"/>
      <c r="J23" s="25"/>
    </row>
    <row r="24" spans="1:10" s="30" customFormat="1" ht="12.75">
      <c r="A24" s="32"/>
      <c r="C24" s="25">
        <v>1707678</v>
      </c>
      <c r="D24" s="29">
        <v>1089464.42</v>
      </c>
      <c r="E24" s="29">
        <v>8790.25</v>
      </c>
      <c r="F24" s="25">
        <f aca="true" t="shared" si="2" ref="F24:F41">E24-D24</f>
        <v>-1080674.17</v>
      </c>
      <c r="G24" s="35">
        <v>0.35</v>
      </c>
      <c r="H24" s="25">
        <f aca="true" t="shared" si="3" ref="H24:H41">F24*G24</f>
        <v>-378235.95949999994</v>
      </c>
      <c r="I24" s="25"/>
      <c r="J24" s="25"/>
    </row>
    <row r="25" spans="1:10" s="30" customFormat="1" ht="12.75">
      <c r="A25" s="32"/>
      <c r="C25" s="25">
        <v>2561517</v>
      </c>
      <c r="D25" s="29"/>
      <c r="E25" s="29">
        <v>30494.25</v>
      </c>
      <c r="F25" s="25">
        <f t="shared" si="2"/>
        <v>30494.25</v>
      </c>
      <c r="G25" s="35">
        <v>0.35</v>
      </c>
      <c r="H25" s="25">
        <f t="shared" si="3"/>
        <v>10672.9875</v>
      </c>
      <c r="I25" s="25"/>
      <c r="J25" s="25"/>
    </row>
    <row r="26" spans="1:10" s="30" customFormat="1" ht="12.75">
      <c r="A26" s="32"/>
      <c r="C26" s="25">
        <v>30650265</v>
      </c>
      <c r="D26" s="29"/>
      <c r="E26" s="29">
        <v>170543.17</v>
      </c>
      <c r="F26" s="25">
        <f t="shared" si="2"/>
        <v>170543.17</v>
      </c>
      <c r="G26" s="35">
        <v>0.35</v>
      </c>
      <c r="H26" s="25">
        <f t="shared" si="3"/>
        <v>59690.1095</v>
      </c>
      <c r="I26" s="25"/>
      <c r="J26" s="25"/>
    </row>
    <row r="27" spans="1:10" s="30" customFormat="1" ht="12.75">
      <c r="A27" s="32"/>
      <c r="C27" s="25">
        <v>45975398</v>
      </c>
      <c r="D27" s="29"/>
      <c r="E27" s="29">
        <v>547326.17</v>
      </c>
      <c r="F27" s="25">
        <f t="shared" si="2"/>
        <v>547326.17</v>
      </c>
      <c r="G27" s="35">
        <v>0.35</v>
      </c>
      <c r="H27" s="25">
        <f t="shared" si="3"/>
        <v>191564.1595</v>
      </c>
      <c r="I27" s="25"/>
      <c r="J27" s="25"/>
    </row>
    <row r="28" spans="1:10" s="30" customFormat="1" ht="12.75">
      <c r="A28" s="32"/>
      <c r="C28" s="25">
        <v>27464567</v>
      </c>
      <c r="D28" s="29"/>
      <c r="E28" s="29">
        <v>152817.42</v>
      </c>
      <c r="F28" s="25">
        <f t="shared" si="2"/>
        <v>152817.42</v>
      </c>
      <c r="G28" s="35">
        <v>0.35</v>
      </c>
      <c r="H28" s="25">
        <f t="shared" si="3"/>
        <v>53486.097</v>
      </c>
      <c r="I28" s="25"/>
      <c r="J28" s="25"/>
    </row>
    <row r="29" spans="1:10" s="30" customFormat="1" ht="12.75">
      <c r="A29" s="32"/>
      <c r="C29" s="25">
        <v>41196851</v>
      </c>
      <c r="D29" s="29"/>
      <c r="E29" s="29">
        <v>490438.67</v>
      </c>
      <c r="F29" s="25">
        <f t="shared" si="2"/>
        <v>490438.67</v>
      </c>
      <c r="G29" s="35">
        <v>0.35</v>
      </c>
      <c r="H29" s="25">
        <f t="shared" si="3"/>
        <v>171653.53449999998</v>
      </c>
      <c r="I29" s="25"/>
      <c r="J29" s="25"/>
    </row>
    <row r="30" spans="1:10" s="30" customFormat="1" ht="12.75">
      <c r="A30" s="32"/>
      <c r="C30" s="25">
        <v>8604880</v>
      </c>
      <c r="D30" s="29"/>
      <c r="E30" s="29">
        <v>51765.5</v>
      </c>
      <c r="F30" s="25">
        <f t="shared" si="2"/>
        <v>51765.5</v>
      </c>
      <c r="G30" s="35">
        <v>0.35</v>
      </c>
      <c r="H30" s="25">
        <f t="shared" si="3"/>
        <v>18117.925</v>
      </c>
      <c r="I30" s="25"/>
      <c r="J30" s="25"/>
    </row>
    <row r="31" spans="1:10" s="30" customFormat="1" ht="12.75">
      <c r="A31" s="32"/>
      <c r="C31" s="25">
        <v>3423605</v>
      </c>
      <c r="D31" s="29"/>
      <c r="E31" s="29">
        <v>20595.83</v>
      </c>
      <c r="F31" s="25">
        <f t="shared" si="2"/>
        <v>20595.83</v>
      </c>
      <c r="G31" s="35">
        <v>0.35</v>
      </c>
      <c r="H31" s="25">
        <f>F31*G31</f>
        <v>7208.5405</v>
      </c>
      <c r="I31" s="25"/>
      <c r="J31" s="25"/>
    </row>
    <row r="32" spans="1:10" s="30" customFormat="1" ht="12.75">
      <c r="A32" s="32"/>
      <c r="C32" s="25">
        <v>5135407</v>
      </c>
      <c r="D32" s="29"/>
      <c r="E32" s="29">
        <v>61135.83</v>
      </c>
      <c r="F32" s="25">
        <f t="shared" si="2"/>
        <v>61135.83</v>
      </c>
      <c r="G32" s="35">
        <v>0.35</v>
      </c>
      <c r="H32" s="25">
        <f t="shared" si="3"/>
        <v>21397.5405</v>
      </c>
      <c r="I32" s="25"/>
      <c r="J32" s="25"/>
    </row>
    <row r="33" spans="1:10" s="30" customFormat="1" ht="12.75">
      <c r="A33" s="32"/>
      <c r="C33" s="25">
        <v>16610</v>
      </c>
      <c r="D33" s="29"/>
      <c r="E33" s="29">
        <v>99.92</v>
      </c>
      <c r="F33" s="25">
        <f t="shared" si="2"/>
        <v>99.92</v>
      </c>
      <c r="G33" s="35">
        <v>0.35</v>
      </c>
      <c r="H33" s="25">
        <f t="shared" si="3"/>
        <v>34.972</v>
      </c>
      <c r="I33" s="25"/>
      <c r="J33" s="25"/>
    </row>
    <row r="34" spans="1:10" s="30" customFormat="1" ht="12.75">
      <c r="A34" s="32"/>
      <c r="C34" s="25">
        <v>24916</v>
      </c>
      <c r="D34" s="29"/>
      <c r="E34" s="29">
        <v>296.58</v>
      </c>
      <c r="F34" s="25">
        <f t="shared" si="2"/>
        <v>296.58</v>
      </c>
      <c r="G34" s="35">
        <v>0.35</v>
      </c>
      <c r="H34" s="25">
        <f t="shared" si="3"/>
        <v>103.80299999999998</v>
      </c>
      <c r="I34" s="25"/>
      <c r="J34" s="25"/>
    </row>
    <row r="35" spans="1:10" s="30" customFormat="1" ht="12.75">
      <c r="A35" s="32"/>
      <c r="C35" s="25">
        <v>31061871</v>
      </c>
      <c r="D35" s="29"/>
      <c r="E35" s="29">
        <v>186863</v>
      </c>
      <c r="F35" s="25">
        <f t="shared" si="2"/>
        <v>186863</v>
      </c>
      <c r="G35" s="35">
        <v>0.35</v>
      </c>
      <c r="H35" s="25">
        <f>F35*G35</f>
        <v>65402.049999999996</v>
      </c>
      <c r="I35" s="25"/>
      <c r="J35" s="25"/>
    </row>
    <row r="36" spans="1:10" s="30" customFormat="1" ht="12.75">
      <c r="A36" s="32"/>
      <c r="C36" s="25">
        <v>46592806</v>
      </c>
      <c r="D36" s="29"/>
      <c r="E36" s="29">
        <v>776546.75</v>
      </c>
      <c r="F36" s="25">
        <f t="shared" si="2"/>
        <v>776546.75</v>
      </c>
      <c r="G36" s="35">
        <v>0.35</v>
      </c>
      <c r="H36" s="25">
        <f t="shared" si="3"/>
        <v>271791.3625</v>
      </c>
      <c r="I36" s="25"/>
      <c r="J36" s="25"/>
    </row>
    <row r="37" spans="1:10" s="30" customFormat="1" ht="12.75">
      <c r="A37" s="32"/>
      <c r="C37" s="25">
        <v>1219848</v>
      </c>
      <c r="D37" s="29"/>
      <c r="E37" s="29">
        <v>7338.42</v>
      </c>
      <c r="F37" s="25">
        <f t="shared" si="2"/>
        <v>7338.42</v>
      </c>
      <c r="G37" s="35">
        <v>0.35</v>
      </c>
      <c r="H37" s="25">
        <f t="shared" si="3"/>
        <v>2568.4469999999997</v>
      </c>
      <c r="I37" s="25"/>
      <c r="J37" s="25"/>
    </row>
    <row r="38" spans="1:10" s="30" customFormat="1" ht="12.75">
      <c r="A38" s="32"/>
      <c r="C38" s="25">
        <v>2524000</v>
      </c>
      <c r="D38" s="29"/>
      <c r="E38" s="29">
        <v>15184</v>
      </c>
      <c r="F38" s="25">
        <f t="shared" si="2"/>
        <v>15184</v>
      </c>
      <c r="G38" s="35">
        <v>0.35</v>
      </c>
      <c r="H38" s="25">
        <f t="shared" si="3"/>
        <v>5314.4</v>
      </c>
      <c r="I38" s="25"/>
      <c r="J38" s="25"/>
    </row>
    <row r="39" spans="1:10" s="30" customFormat="1" ht="12.75">
      <c r="A39" s="32"/>
      <c r="C39" s="25">
        <v>3786000</v>
      </c>
      <c r="D39" s="29"/>
      <c r="E39" s="29">
        <v>45071.42</v>
      </c>
      <c r="F39" s="25">
        <f t="shared" si="2"/>
        <v>45071.42</v>
      </c>
      <c r="G39" s="35">
        <v>0.35</v>
      </c>
      <c r="H39" s="25">
        <f t="shared" si="3"/>
        <v>15774.996999999998</v>
      </c>
      <c r="I39" s="25"/>
      <c r="J39" s="25"/>
    </row>
    <row r="40" spans="1:10" s="30" customFormat="1" ht="12.75">
      <c r="A40" s="32"/>
      <c r="C40" s="25">
        <v>25974568</v>
      </c>
      <c r="D40" s="29"/>
      <c r="E40" s="29">
        <v>156258.67</v>
      </c>
      <c r="F40" s="25">
        <f t="shared" si="2"/>
        <v>156258.67</v>
      </c>
      <c r="G40" s="35">
        <v>0.35</v>
      </c>
      <c r="H40" s="25">
        <f t="shared" si="3"/>
        <v>54690.5345</v>
      </c>
      <c r="I40" s="25"/>
      <c r="J40" s="25"/>
    </row>
    <row r="41" spans="1:10" s="30" customFormat="1" ht="12.75">
      <c r="A41" s="32"/>
      <c r="C41" s="25">
        <v>38961853</v>
      </c>
      <c r="D41" s="29"/>
      <c r="E41" s="29">
        <v>463831.58</v>
      </c>
      <c r="F41" s="25">
        <f t="shared" si="2"/>
        <v>463831.58</v>
      </c>
      <c r="G41" s="35">
        <v>0.35</v>
      </c>
      <c r="H41" s="25">
        <f t="shared" si="3"/>
        <v>162341.05299999999</v>
      </c>
      <c r="I41" s="25"/>
      <c r="J41" s="25"/>
    </row>
    <row r="42" spans="1:10" s="30" customFormat="1" ht="12.75">
      <c r="A42" s="32"/>
      <c r="C42" s="25" t="s">
        <v>32</v>
      </c>
      <c r="D42" s="29" t="s">
        <v>27</v>
      </c>
      <c r="E42" s="34" t="s">
        <v>33</v>
      </c>
      <c r="F42" s="25" t="s">
        <v>34</v>
      </c>
      <c r="G42" s="35" t="s">
        <v>35</v>
      </c>
      <c r="H42" s="25" t="s">
        <v>36</v>
      </c>
      <c r="I42" s="25"/>
      <c r="J42" s="25"/>
    </row>
    <row r="43" spans="1:10" s="30" customFormat="1" ht="12.75">
      <c r="A43" s="32"/>
      <c r="C43" s="31">
        <v>3645863</v>
      </c>
      <c r="D43" s="29">
        <v>1089464.42</v>
      </c>
      <c r="E43" s="29">
        <v>17357.33</v>
      </c>
      <c r="F43" s="25">
        <f aca="true" t="shared" si="4" ref="F43:F59">E43-D43</f>
        <v>-1072107.0899999999</v>
      </c>
      <c r="G43" s="35">
        <v>0.06</v>
      </c>
      <c r="H43" s="25">
        <f aca="true" t="shared" si="5" ref="H43:H50">F43*G43</f>
        <v>-64326.425399999986</v>
      </c>
      <c r="I43" s="25"/>
      <c r="J43" s="25"/>
    </row>
    <row r="44" spans="1:10" s="30" customFormat="1" ht="12.75">
      <c r="A44" s="32"/>
      <c r="C44" s="31">
        <v>3415356</v>
      </c>
      <c r="D44" s="29"/>
      <c r="E44" s="29">
        <v>17580.58</v>
      </c>
      <c r="F44" s="25">
        <f t="shared" si="4"/>
        <v>17580.58</v>
      </c>
      <c r="G44" s="35">
        <v>0.06</v>
      </c>
      <c r="H44" s="25">
        <f t="shared" si="5"/>
        <v>1054.8348</v>
      </c>
      <c r="I44" s="25"/>
      <c r="J44" s="25"/>
    </row>
    <row r="45" spans="1:10" s="30" customFormat="1" ht="12.75">
      <c r="A45" s="32"/>
      <c r="C45" s="31">
        <v>5123034</v>
      </c>
      <c r="D45" s="29"/>
      <c r="E45" s="29">
        <v>60988.5</v>
      </c>
      <c r="F45" s="25">
        <f t="shared" si="4"/>
        <v>60988.5</v>
      </c>
      <c r="G45" s="35">
        <v>0.06</v>
      </c>
      <c r="H45" s="25">
        <f t="shared" si="5"/>
        <v>3659.31</v>
      </c>
      <c r="I45" s="25"/>
      <c r="J45" s="25"/>
    </row>
    <row r="46" spans="1:10" s="30" customFormat="1" ht="12.75">
      <c r="A46" s="32"/>
      <c r="C46" s="31">
        <v>61300531</v>
      </c>
      <c r="D46" s="29"/>
      <c r="E46" s="29">
        <v>341086.33</v>
      </c>
      <c r="F46" s="25">
        <f t="shared" si="4"/>
        <v>341086.33</v>
      </c>
      <c r="G46" s="35">
        <v>0.06</v>
      </c>
      <c r="H46" s="25">
        <f t="shared" si="5"/>
        <v>20465.1798</v>
      </c>
      <c r="I46" s="25"/>
      <c r="J46" s="25"/>
    </row>
    <row r="47" spans="1:10" s="30" customFormat="1" ht="12.75">
      <c r="A47" s="32"/>
      <c r="C47" s="31">
        <v>91950796</v>
      </c>
      <c r="D47" s="29"/>
      <c r="E47" s="29">
        <v>1094652.33</v>
      </c>
      <c r="F47" s="25">
        <f t="shared" si="4"/>
        <v>1094652.33</v>
      </c>
      <c r="G47" s="35">
        <v>0.06</v>
      </c>
      <c r="H47" s="25">
        <f t="shared" si="5"/>
        <v>65679.1398</v>
      </c>
      <c r="I47" s="25"/>
      <c r="J47" s="25"/>
    </row>
    <row r="48" spans="1:10" s="30" customFormat="1" ht="12.75">
      <c r="A48" s="32"/>
      <c r="C48" s="31">
        <v>54929134</v>
      </c>
      <c r="D48" s="29"/>
      <c r="E48" s="29">
        <v>305634.83</v>
      </c>
      <c r="F48" s="25">
        <f t="shared" si="4"/>
        <v>305634.83</v>
      </c>
      <c r="G48" s="35">
        <v>0.06</v>
      </c>
      <c r="H48" s="25">
        <f t="shared" si="5"/>
        <v>18338.0898</v>
      </c>
      <c r="I48" s="25"/>
      <c r="J48" s="25"/>
    </row>
    <row r="49" spans="1:10" s="30" customFormat="1" ht="12.75">
      <c r="A49" s="32"/>
      <c r="C49" s="31">
        <v>82393701</v>
      </c>
      <c r="D49" s="29"/>
      <c r="E49" s="29">
        <v>980877.42</v>
      </c>
      <c r="F49" s="25">
        <f t="shared" si="4"/>
        <v>980877.42</v>
      </c>
      <c r="G49" s="35">
        <v>0.06</v>
      </c>
      <c r="H49" s="25">
        <f t="shared" si="5"/>
        <v>58852.6452</v>
      </c>
      <c r="I49" s="25"/>
      <c r="J49" s="25"/>
    </row>
    <row r="50" spans="1:10" s="30" customFormat="1" ht="12.75">
      <c r="A50" s="32"/>
      <c r="C50" s="31">
        <v>8604880</v>
      </c>
      <c r="D50" s="29"/>
      <c r="E50" s="29">
        <v>51765.5</v>
      </c>
      <c r="F50" s="25">
        <f t="shared" si="4"/>
        <v>51765.5</v>
      </c>
      <c r="G50" s="35">
        <v>0.06</v>
      </c>
      <c r="H50" s="25">
        <f t="shared" si="5"/>
        <v>3105.93</v>
      </c>
      <c r="I50" s="25"/>
      <c r="J50" s="25"/>
    </row>
    <row r="51" spans="1:10" s="30" customFormat="1" ht="12.75">
      <c r="A51" s="32"/>
      <c r="C51" s="31">
        <v>6880430</v>
      </c>
      <c r="D51" s="29"/>
      <c r="E51" s="29">
        <v>41391.5</v>
      </c>
      <c r="F51" s="25">
        <f t="shared" si="4"/>
        <v>41391.5</v>
      </c>
      <c r="G51" s="35">
        <v>0.06</v>
      </c>
      <c r="H51" s="25">
        <f aca="true" t="shared" si="6" ref="H51:H59">F51*G51</f>
        <v>2483.49</v>
      </c>
      <c r="I51" s="25"/>
      <c r="J51" s="25"/>
    </row>
    <row r="52" spans="1:10" s="30" customFormat="1" ht="12.75">
      <c r="A52" s="32"/>
      <c r="C52" s="31">
        <v>10320645</v>
      </c>
      <c r="D52" s="29"/>
      <c r="E52" s="29">
        <v>122864.83</v>
      </c>
      <c r="F52" s="25">
        <f t="shared" si="4"/>
        <v>122864.83</v>
      </c>
      <c r="G52" s="35">
        <v>0.06</v>
      </c>
      <c r="H52" s="25">
        <f t="shared" si="6"/>
        <v>7371.8898</v>
      </c>
      <c r="I52" s="25"/>
      <c r="J52" s="25"/>
    </row>
    <row r="53" spans="1:10" s="30" customFormat="1" ht="12.75">
      <c r="A53" s="32"/>
      <c r="C53" s="31">
        <v>62123741</v>
      </c>
      <c r="D53" s="29"/>
      <c r="E53" s="29">
        <v>373726.08</v>
      </c>
      <c r="F53" s="25">
        <f t="shared" si="4"/>
        <v>373726.08</v>
      </c>
      <c r="G53" s="35">
        <v>0.06</v>
      </c>
      <c r="H53" s="25">
        <f t="shared" si="6"/>
        <v>22423.5648</v>
      </c>
      <c r="I53" s="25"/>
      <c r="J53" s="25"/>
    </row>
    <row r="54" spans="1:10" s="30" customFormat="1" ht="12.75">
      <c r="A54" s="32"/>
      <c r="C54" s="31">
        <v>93185612</v>
      </c>
      <c r="D54" s="29"/>
      <c r="E54" s="29">
        <v>1553093.5</v>
      </c>
      <c r="F54" s="25">
        <f t="shared" si="4"/>
        <v>1553093.5</v>
      </c>
      <c r="G54" s="35">
        <v>0.06</v>
      </c>
      <c r="H54" s="25">
        <f t="shared" si="6"/>
        <v>93185.61</v>
      </c>
      <c r="I54" s="25"/>
      <c r="J54" s="25"/>
    </row>
    <row r="55" spans="1:10" s="30" customFormat="1" ht="12.75">
      <c r="A55" s="32"/>
      <c r="C55" s="31">
        <v>1219848</v>
      </c>
      <c r="D55" s="29"/>
      <c r="E55" s="29">
        <v>7338.42</v>
      </c>
      <c r="F55" s="25">
        <f t="shared" si="4"/>
        <v>7338.42</v>
      </c>
      <c r="G55" s="35">
        <v>0.06</v>
      </c>
      <c r="H55" s="25">
        <f t="shared" si="6"/>
        <v>440.3052</v>
      </c>
      <c r="I55" s="25"/>
      <c r="J55" s="25"/>
    </row>
    <row r="56" spans="1:10" s="30" customFormat="1" ht="12.75">
      <c r="A56" s="32"/>
      <c r="C56" s="31">
        <v>5048000</v>
      </c>
      <c r="D56" s="29"/>
      <c r="E56" s="29">
        <v>30367.92</v>
      </c>
      <c r="F56" s="25">
        <f t="shared" si="4"/>
        <v>30367.92</v>
      </c>
      <c r="G56" s="35">
        <v>0.06</v>
      </c>
      <c r="H56" s="25">
        <f t="shared" si="6"/>
        <v>1822.0751999999998</v>
      </c>
      <c r="I56" s="25"/>
      <c r="J56" s="25"/>
    </row>
    <row r="57" spans="1:10" s="30" customFormat="1" ht="12.75">
      <c r="A57" s="32"/>
      <c r="C57" s="31">
        <v>7572000</v>
      </c>
      <c r="D57" s="29"/>
      <c r="E57" s="29">
        <v>90142.83</v>
      </c>
      <c r="F57" s="25">
        <f t="shared" si="4"/>
        <v>90142.83</v>
      </c>
      <c r="G57" s="35">
        <v>0.06</v>
      </c>
      <c r="H57" s="25">
        <f t="shared" si="6"/>
        <v>5408.5698</v>
      </c>
      <c r="I57" s="25"/>
      <c r="J57" s="25"/>
    </row>
    <row r="58" spans="1:10" s="30" customFormat="1" ht="12.75">
      <c r="A58" s="32"/>
      <c r="C58" s="31">
        <v>51949137</v>
      </c>
      <c r="D58" s="29"/>
      <c r="E58" s="29">
        <v>312517.33</v>
      </c>
      <c r="F58" s="25">
        <f t="shared" si="4"/>
        <v>312517.33</v>
      </c>
      <c r="G58" s="35">
        <v>0.06</v>
      </c>
      <c r="H58" s="25">
        <f t="shared" si="6"/>
        <v>18751.0398</v>
      </c>
      <c r="I58" s="25"/>
      <c r="J58" s="25"/>
    </row>
    <row r="59" spans="1:10" s="30" customFormat="1" ht="12.75">
      <c r="A59" s="32"/>
      <c r="C59" s="31">
        <v>77923705</v>
      </c>
      <c r="D59" s="29"/>
      <c r="E59" s="29">
        <v>927663.17</v>
      </c>
      <c r="F59" s="25">
        <f t="shared" si="4"/>
        <v>927663.17</v>
      </c>
      <c r="G59" s="35">
        <v>0.06</v>
      </c>
      <c r="H59" s="25">
        <f t="shared" si="6"/>
        <v>55659.7902</v>
      </c>
      <c r="I59" s="25"/>
      <c r="J59" s="25"/>
    </row>
    <row r="60" spans="1:10" s="30" customFormat="1" ht="12.75">
      <c r="A60" s="32"/>
      <c r="C60" s="25"/>
      <c r="D60" s="29"/>
      <c r="E60" s="34"/>
      <c r="F60" s="25"/>
      <c r="G60" s="35"/>
      <c r="H60" s="35" t="s">
        <v>37</v>
      </c>
      <c r="I60" s="25"/>
      <c r="J60" s="25"/>
    </row>
    <row r="61" spans="1:10" s="30" customFormat="1" ht="12.75">
      <c r="A61" s="32"/>
      <c r="C61" s="25"/>
      <c r="D61" s="29"/>
      <c r="E61" s="34"/>
      <c r="F61" s="25"/>
      <c r="G61" s="35"/>
      <c r="H61" s="25">
        <f>SUM(H43:H59)*-0.35</f>
        <v>-110031.26357999998</v>
      </c>
      <c r="I61" s="25"/>
      <c r="J61" s="25"/>
    </row>
    <row r="62" spans="1:9" s="30" customFormat="1" ht="12.75">
      <c r="A62" s="32"/>
      <c r="H62" s="25"/>
      <c r="I62" s="25"/>
    </row>
    <row r="63" spans="1:9" s="30" customFormat="1" ht="12.75">
      <c r="A63" s="32"/>
      <c r="H63" s="25" t="s">
        <v>38</v>
      </c>
      <c r="I63" s="25"/>
    </row>
    <row r="64" spans="1:9" s="30" customFormat="1" ht="12.75">
      <c r="A64" s="32"/>
      <c r="H64" s="25">
        <f>SUM(H24:H41)+SUM(H43:H59)+H61</f>
        <v>937920.32872</v>
      </c>
      <c r="I64" s="25"/>
    </row>
    <row r="65" s="30" customFormat="1" ht="12.75">
      <c r="A65" s="32"/>
    </row>
    <row r="66" s="30" customFormat="1" ht="12.75">
      <c r="A66" s="32"/>
    </row>
  </sheetData>
  <sheetProtection/>
  <printOptions/>
  <pageMargins left="0.7" right="0.7" top="1.15625" bottom="0.75" header="0.3" footer="0.3"/>
  <pageSetup horizontalDpi="600" verticalDpi="600" orientation="portrait" scale="74" r:id="rId1"/>
  <headerFooter>
    <oddHeader>&amp;R&amp;"Times New Roman,Bold"&amp;12Attachment to Response to Question 3
Page 8 of 8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2016-07-20T15:05:05Z</dcterms:created>
  <dcterms:modified xsi:type="dcterms:W3CDTF">2016-07-28T13:12:13Z</dcterms:modified>
  <cp:category/>
  <cp:version/>
  <cp:contentType/>
  <cp:contentStatus/>
</cp:coreProperties>
</file>