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195" windowHeight="9210" activeTab="1"/>
  </bookViews>
  <sheets>
    <sheet name="summary" sheetId="2" r:id="rId1"/>
    <sheet name="adjustment" sheetId="3" r:id="rId2"/>
    <sheet name="districts" sheetId="1" r:id="rId3"/>
  </sheets>
  <definedNames>
    <definedName name="_Key1" hidden="1">districts!$B$108</definedName>
    <definedName name="_Order1" hidden="1">255</definedName>
    <definedName name="_Sort" hidden="1">districts!$B$108:$B$153</definedName>
    <definedName name="_xlnm.Print_Area" localSheetId="2">districts!$A$9:$I$98</definedName>
    <definedName name="_xlnm.Print_Area" localSheetId="0">summary!$A$1:$H$33</definedName>
    <definedName name="_xlnm.Print_Titles" localSheetId="2">districts!$1:$8</definedName>
  </definedNames>
  <calcPr calcId="152511"/>
</workbook>
</file>

<file path=xl/calcChain.xml><?xml version="1.0" encoding="utf-8"?>
<calcChain xmlns="http://schemas.openxmlformats.org/spreadsheetml/2006/main">
  <c r="A4" i="3" l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" i="3"/>
  <c r="G22" i="2" l="1"/>
  <c r="D107" i="1" l="1"/>
  <c r="D108" i="1" s="1"/>
  <c r="D109" i="1" s="1"/>
  <c r="D110" i="1" s="1"/>
  <c r="H22" i="2"/>
  <c r="H88" i="1"/>
  <c r="E88" i="1"/>
  <c r="K88" i="1" s="1"/>
  <c r="H85" i="1"/>
  <c r="E85" i="1"/>
  <c r="K85" i="1" s="1"/>
  <c r="F82" i="1"/>
  <c r="H82" i="1" s="1"/>
  <c r="H81" i="1"/>
  <c r="C82" i="1"/>
  <c r="F76" i="1"/>
  <c r="F77" i="1" s="1"/>
  <c r="H77" i="1" s="1"/>
  <c r="F75" i="1"/>
  <c r="H75" i="1" s="1"/>
  <c r="H74" i="1"/>
  <c r="C76" i="1"/>
  <c r="C78" i="1" s="1"/>
  <c r="E78" i="1" s="1"/>
  <c r="C75" i="1"/>
  <c r="E75" i="1" s="1"/>
  <c r="E74" i="1"/>
  <c r="F69" i="1"/>
  <c r="F70" i="1" s="1"/>
  <c r="H68" i="1"/>
  <c r="B2" i="1"/>
  <c r="B3" i="1"/>
  <c r="C69" i="1"/>
  <c r="C70" i="1" s="1"/>
  <c r="E68" i="1"/>
  <c r="F63" i="1"/>
  <c r="F65" i="1" s="1"/>
  <c r="H65" i="1" s="1"/>
  <c r="F62" i="1"/>
  <c r="H62" i="1" s="1"/>
  <c r="H61" i="1"/>
  <c r="C63" i="1"/>
  <c r="C65" i="1" s="1"/>
  <c r="E65" i="1" s="1"/>
  <c r="C62" i="1"/>
  <c r="E62" i="1" s="1"/>
  <c r="E61" i="1"/>
  <c r="F56" i="1"/>
  <c r="F58" i="1" s="1"/>
  <c r="H58" i="1" s="1"/>
  <c r="F55" i="1"/>
  <c r="H55" i="1" s="1"/>
  <c r="H54" i="1"/>
  <c r="C55" i="1"/>
  <c r="E55" i="1" s="1"/>
  <c r="C56" i="1"/>
  <c r="C57" i="1" s="1"/>
  <c r="E57" i="1" s="1"/>
  <c r="E54" i="1"/>
  <c r="F49" i="1"/>
  <c r="F50" i="1" s="1"/>
  <c r="H50" i="1" s="1"/>
  <c r="H48" i="1"/>
  <c r="F43" i="1"/>
  <c r="F45" i="1" s="1"/>
  <c r="H45" i="1" s="1"/>
  <c r="H42" i="1"/>
  <c r="H41" i="1"/>
  <c r="C43" i="1"/>
  <c r="C45" i="1" s="1"/>
  <c r="E45" i="1" s="1"/>
  <c r="F34" i="1"/>
  <c r="F35" i="1" s="1"/>
  <c r="H33" i="1"/>
  <c r="F32" i="1"/>
  <c r="H32" i="1" s="1"/>
  <c r="F31" i="1"/>
  <c r="H31" i="1" s="1"/>
  <c r="F28" i="1"/>
  <c r="F29" i="1" s="1"/>
  <c r="H29" i="1" s="1"/>
  <c r="H27" i="1"/>
  <c r="F20" i="1"/>
  <c r="F22" i="1" s="1"/>
  <c r="F19" i="1"/>
  <c r="F21" i="1" s="1"/>
  <c r="H21" i="1" s="1"/>
  <c r="H18" i="1"/>
  <c r="F15" i="1"/>
  <c r="H15" i="1" s="1"/>
  <c r="F14" i="1"/>
  <c r="H14" i="1" s="1"/>
  <c r="F12" i="1"/>
  <c r="H12" i="1" s="1"/>
  <c r="F11" i="1"/>
  <c r="H11" i="1" s="1"/>
  <c r="H10" i="1"/>
  <c r="C19" i="1"/>
  <c r="C21" i="1" s="1"/>
  <c r="E21" i="1" s="1"/>
  <c r="C11" i="1"/>
  <c r="C13" i="1" s="1"/>
  <c r="E13" i="1" s="1"/>
  <c r="B1" i="1"/>
  <c r="A2" i="3"/>
  <c r="C49" i="1"/>
  <c r="E49" i="1" s="1"/>
  <c r="E81" i="1"/>
  <c r="E91" i="1"/>
  <c r="H91" i="1"/>
  <c r="E92" i="1"/>
  <c r="I92" i="1" s="1"/>
  <c r="H92" i="1"/>
  <c r="E93" i="1"/>
  <c r="H93" i="1"/>
  <c r="E10" i="1"/>
  <c r="C12" i="1"/>
  <c r="E12" i="1" s="1"/>
  <c r="C14" i="1"/>
  <c r="E14" i="1" s="1"/>
  <c r="C15" i="1"/>
  <c r="C16" i="1" s="1"/>
  <c r="E18" i="1"/>
  <c r="C20" i="1"/>
  <c r="E20" i="1" s="1"/>
  <c r="E27" i="1"/>
  <c r="I27" i="1" s="1"/>
  <c r="C28" i="1"/>
  <c r="C30" i="1" s="1"/>
  <c r="E30" i="1" s="1"/>
  <c r="C31" i="1"/>
  <c r="E31" i="1" s="1"/>
  <c r="C32" i="1"/>
  <c r="E32" i="1" s="1"/>
  <c r="E33" i="1"/>
  <c r="I33" i="1" s="1"/>
  <c r="C34" i="1"/>
  <c r="E34" i="1"/>
  <c r="E41" i="1"/>
  <c r="E42" i="1"/>
  <c r="I42" i="1" s="1"/>
  <c r="E48" i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" i="2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G23" i="2"/>
  <c r="H23" i="2" s="1"/>
  <c r="G20" i="2"/>
  <c r="F25" i="2"/>
  <c r="F28" i="2" s="1"/>
  <c r="E25" i="2"/>
  <c r="E28" i="2" s="1"/>
  <c r="D25" i="2"/>
  <c r="D28" i="2" s="1"/>
  <c r="D29" i="3"/>
  <c r="G25" i="2"/>
  <c r="G28" i="2" s="1"/>
  <c r="E82" i="1"/>
  <c r="I82" i="1" s="1"/>
  <c r="H69" i="1"/>
  <c r="H49" i="1"/>
  <c r="H56" i="1"/>
  <c r="H63" i="1"/>
  <c r="H76" i="1"/>
  <c r="C77" i="1"/>
  <c r="E77" i="1" s="1"/>
  <c r="H34" i="1"/>
  <c r="F64" i="1"/>
  <c r="H64" i="1" s="1"/>
  <c r="E63" i="1"/>
  <c r="F57" i="1"/>
  <c r="H57" i="1" s="1"/>
  <c r="I54" i="1"/>
  <c r="E56" i="1"/>
  <c r="C35" i="1"/>
  <c r="C36" i="1" s="1"/>
  <c r="C37" i="1" s="1"/>
  <c r="F30" i="1"/>
  <c r="H30" i="1" s="1"/>
  <c r="H28" i="1"/>
  <c r="C50" i="1"/>
  <c r="E50" i="1" s="1"/>
  <c r="F23" i="1" l="1"/>
  <c r="H22" i="1"/>
  <c r="C44" i="1"/>
  <c r="E44" i="1" s="1"/>
  <c r="E43" i="1"/>
  <c r="J45" i="1" s="1"/>
  <c r="I48" i="1"/>
  <c r="E19" i="1"/>
  <c r="H19" i="1"/>
  <c r="E35" i="1"/>
  <c r="E69" i="1"/>
  <c r="H20" i="1"/>
  <c r="I81" i="1"/>
  <c r="E11" i="1"/>
  <c r="I11" i="1" s="1"/>
  <c r="C22" i="1"/>
  <c r="K81" i="1"/>
  <c r="I61" i="1"/>
  <c r="H25" i="2"/>
  <c r="H28" i="2" s="1"/>
  <c r="I93" i="1"/>
  <c r="I85" i="1"/>
  <c r="F78" i="1"/>
  <c r="H78" i="1" s="1"/>
  <c r="E76" i="1"/>
  <c r="I76" i="1" s="1"/>
  <c r="I34" i="1"/>
  <c r="C29" i="1"/>
  <c r="E29" i="1" s="1"/>
  <c r="I29" i="1" s="1"/>
  <c r="E28" i="1"/>
  <c r="I28" i="1" s="1"/>
  <c r="C38" i="1"/>
  <c r="E38" i="1" s="1"/>
  <c r="E37" i="1"/>
  <c r="H35" i="1"/>
  <c r="F36" i="1"/>
  <c r="E36" i="1"/>
  <c r="J82" i="1"/>
  <c r="F13" i="1"/>
  <c r="H13" i="1" s="1"/>
  <c r="I13" i="1" s="1"/>
  <c r="I32" i="1"/>
  <c r="I20" i="1"/>
  <c r="I91" i="1"/>
  <c r="I18" i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I21" i="1"/>
  <c r="I10" i="1"/>
  <c r="I19" i="1"/>
  <c r="F24" i="1"/>
  <c r="H24" i="1" s="1"/>
  <c r="H23" i="1"/>
  <c r="K56" i="1"/>
  <c r="I88" i="1"/>
  <c r="K76" i="1"/>
  <c r="I77" i="1"/>
  <c r="I75" i="1"/>
  <c r="I74" i="1"/>
  <c r="I78" i="1"/>
  <c r="H70" i="1"/>
  <c r="F71" i="1"/>
  <c r="H71" i="1" s="1"/>
  <c r="I69" i="1"/>
  <c r="I68" i="1"/>
  <c r="C71" i="1"/>
  <c r="E71" i="1" s="1"/>
  <c r="E70" i="1"/>
  <c r="I70" i="1" s="1"/>
  <c r="F51" i="1"/>
  <c r="H51" i="1" s="1"/>
  <c r="K51" i="1" s="1"/>
  <c r="I50" i="1"/>
  <c r="I49" i="1"/>
  <c r="C51" i="1"/>
  <c r="E51" i="1" s="1"/>
  <c r="I41" i="1"/>
  <c r="H43" i="1"/>
  <c r="I43" i="1" s="1"/>
  <c r="I45" i="1"/>
  <c r="F44" i="1"/>
  <c r="H44" i="1" s="1"/>
  <c r="I44" i="1" s="1"/>
  <c r="I30" i="1"/>
  <c r="I31" i="1"/>
  <c r="I12" i="1"/>
  <c r="F16" i="1"/>
  <c r="I14" i="1"/>
  <c r="C17" i="1"/>
  <c r="E17" i="1" s="1"/>
  <c r="E16" i="1"/>
  <c r="E15" i="1"/>
  <c r="I15" i="1" s="1"/>
  <c r="I56" i="1"/>
  <c r="I57" i="1"/>
  <c r="I55" i="1"/>
  <c r="C58" i="1"/>
  <c r="E58" i="1" s="1"/>
  <c r="I58" i="1" s="1"/>
  <c r="C64" i="1"/>
  <c r="E64" i="1" s="1"/>
  <c r="I64" i="1" s="1"/>
  <c r="K63" i="1"/>
  <c r="I63" i="1"/>
  <c r="I65" i="1"/>
  <c r="I62" i="1"/>
  <c r="J93" i="1"/>
  <c r="K92" i="1"/>
  <c r="I35" i="1" l="1"/>
  <c r="J78" i="1"/>
  <c r="E22" i="1"/>
  <c r="I22" i="1" s="1"/>
  <c r="C23" i="1"/>
  <c r="F37" i="1"/>
  <c r="H36" i="1"/>
  <c r="I36" i="1" s="1"/>
  <c r="J71" i="1"/>
  <c r="J38" i="1"/>
  <c r="A73" i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J58" i="1"/>
  <c r="K71" i="1"/>
  <c r="I71" i="1"/>
  <c r="I51" i="1"/>
  <c r="J51" i="1"/>
  <c r="K43" i="1"/>
  <c r="F17" i="1"/>
  <c r="H17" i="1" s="1"/>
  <c r="I17" i="1" s="1"/>
  <c r="H16" i="1"/>
  <c r="I16" i="1" s="1"/>
  <c r="J65" i="1"/>
  <c r="E23" i="1" l="1"/>
  <c r="C24" i="1"/>
  <c r="E24" i="1" s="1"/>
  <c r="I24" i="1" s="1"/>
  <c r="F38" i="1"/>
  <c r="H38" i="1" s="1"/>
  <c r="I38" i="1" s="1"/>
  <c r="H37" i="1"/>
  <c r="I37" i="1" s="1"/>
  <c r="K23" i="1"/>
  <c r="H95" i="1" l="1"/>
  <c r="E13" i="3" s="1"/>
  <c r="I23" i="1"/>
  <c r="I95" i="1" s="1"/>
  <c r="I97" i="1" s="1"/>
  <c r="E95" i="1"/>
  <c r="E12" i="3" s="1"/>
  <c r="E14" i="3" s="1"/>
  <c r="J24" i="1"/>
  <c r="K37" i="1"/>
  <c r="E20" i="3" l="1"/>
  <c r="E23" i="3"/>
  <c r="E21" i="3"/>
  <c r="E24" i="3"/>
  <c r="E25" i="3"/>
  <c r="E27" i="3"/>
  <c r="E22" i="3"/>
  <c r="E26" i="3"/>
  <c r="E29" i="3" l="1"/>
  <c r="H29" i="3"/>
</calcChain>
</file>

<file path=xl/sharedStrings.xml><?xml version="1.0" encoding="utf-8"?>
<sst xmlns="http://schemas.openxmlformats.org/spreadsheetml/2006/main" count="169" uniqueCount="112">
  <si>
    <t>Exhibit   4</t>
  </si>
  <si>
    <t>Increase</t>
  </si>
  <si>
    <t>Assessed</t>
  </si>
  <si>
    <t>Tax</t>
  </si>
  <si>
    <t>Decrease</t>
  </si>
  <si>
    <t>Taxing District</t>
  </si>
  <si>
    <t>Value</t>
  </si>
  <si>
    <t>Rate</t>
  </si>
  <si>
    <t>Due</t>
  </si>
  <si>
    <t>in Taxes</t>
  </si>
  <si>
    <t xml:space="preserve">    Tangible - County</t>
  </si>
  <si>
    <t xml:space="preserve">    Tangible - School</t>
  </si>
  <si>
    <t xml:space="preserve">    Tangible - Library</t>
  </si>
  <si>
    <t xml:space="preserve">    Tangible - Health</t>
  </si>
  <si>
    <t xml:space="preserve">    Tangible - Extension</t>
  </si>
  <si>
    <t xml:space="preserve">    Real Estate - County</t>
  </si>
  <si>
    <t xml:space="preserve">    Real Estate - Common School</t>
  </si>
  <si>
    <t xml:space="preserve">    Real Estate - Library</t>
  </si>
  <si>
    <t xml:space="preserve">    Real Estate - Health</t>
  </si>
  <si>
    <t xml:space="preserve">    Real Estate - Extension</t>
  </si>
  <si>
    <t xml:space="preserve">    Real Estate - Conservation</t>
  </si>
  <si>
    <t xml:space="preserve">    Tangible - Common School</t>
  </si>
  <si>
    <t>Public Service Company Assessment:</t>
  </si>
  <si>
    <t xml:space="preserve">    Real Estate</t>
  </si>
  <si>
    <t xml:space="preserve">    Tangible Property</t>
  </si>
  <si>
    <t xml:space="preserve">    Manufacturing Machinery</t>
  </si>
  <si>
    <t>Total</t>
  </si>
  <si>
    <t>Amount of Adjustment</t>
  </si>
  <si>
    <t>Exhibit     4</t>
  </si>
  <si>
    <t>Analysis of Other Operating Taxes</t>
  </si>
  <si>
    <t xml:space="preserve">12 Months Ended    </t>
  </si>
  <si>
    <t>Charged</t>
  </si>
  <si>
    <t>Line</t>
  </si>
  <si>
    <t>to</t>
  </si>
  <si>
    <t>to Other</t>
  </si>
  <si>
    <t>Amounts</t>
  </si>
  <si>
    <t>Amount</t>
  </si>
  <si>
    <t>No.</t>
  </si>
  <si>
    <t>Item</t>
  </si>
  <si>
    <t>Expense</t>
  </si>
  <si>
    <t>Construction</t>
  </si>
  <si>
    <t>Accounts</t>
  </si>
  <si>
    <t>Accrued</t>
  </si>
  <si>
    <t>Paid</t>
  </si>
  <si>
    <t>(a)</t>
  </si>
  <si>
    <t>(b)</t>
  </si>
  <si>
    <t>(c)</t>
  </si>
  <si>
    <t>(d)</t>
  </si>
  <si>
    <t>(e)</t>
  </si>
  <si>
    <t>(f)</t>
  </si>
  <si>
    <t>1.</t>
  </si>
  <si>
    <t>Kentucky Retail:</t>
  </si>
  <si>
    <t xml:space="preserve"> (a)  State Income</t>
  </si>
  <si>
    <t xml:space="preserve"> (b)  Franchise Fees</t>
  </si>
  <si>
    <t xml:space="preserve"> (c)  Ad Valorem</t>
  </si>
  <si>
    <t xml:space="preserve"> (d)  Payroll (Employer's</t>
  </si>
  <si>
    <t>Portion)</t>
  </si>
  <si>
    <t xml:space="preserve"> (e)  Other Taxes</t>
  </si>
  <si>
    <t>2.</t>
  </si>
  <si>
    <t>Total Retail</t>
  </si>
  <si>
    <t xml:space="preserve">        (L1(a) through L1(e)</t>
  </si>
  <si>
    <t>3.</t>
  </si>
  <si>
    <t>Other Jurisdictions</t>
  </si>
  <si>
    <t xml:space="preserve">        Total Per Books (L2 and</t>
  </si>
  <si>
    <t>L3)</t>
  </si>
  <si>
    <t>Adjust property taxes based on the increase in property values and</t>
  </si>
  <si>
    <t>Adjustment:</t>
  </si>
  <si>
    <t>Percent</t>
  </si>
  <si>
    <t>107</t>
  </si>
  <si>
    <t>Capitalized</t>
  </si>
  <si>
    <t>163 - 416</t>
  </si>
  <si>
    <t>Clearing and others</t>
  </si>
  <si>
    <t>580</t>
  </si>
  <si>
    <t>Operations</t>
  </si>
  <si>
    <t>590</t>
  </si>
  <si>
    <t>901</t>
  </si>
  <si>
    <t>Consumer accounts</t>
  </si>
  <si>
    <t>908</t>
  </si>
  <si>
    <t>Customer service</t>
  </si>
  <si>
    <t>910</t>
  </si>
  <si>
    <t>Sales</t>
  </si>
  <si>
    <t>920</t>
  </si>
  <si>
    <t>Administrative and general</t>
  </si>
  <si>
    <t>Change</t>
  </si>
  <si>
    <t>page   1  of   5</t>
  </si>
  <si>
    <t>Witness: Jim Adkins</t>
  </si>
  <si>
    <t>Cumberland Valley Electric</t>
  </si>
  <si>
    <t>Knox County</t>
  </si>
  <si>
    <t xml:space="preserve">    Real Estate - Ambulance</t>
  </si>
  <si>
    <t xml:space="preserve">    Tangible - Ambulance</t>
  </si>
  <si>
    <t>Assessment for 2013 Taxes</t>
  </si>
  <si>
    <t>Harlan County</t>
  </si>
  <si>
    <t xml:space="preserve">    Tangible - Conservation</t>
  </si>
  <si>
    <t>Bell County</t>
  </si>
  <si>
    <t>Letcher County</t>
  </si>
  <si>
    <t>Leslie County</t>
  </si>
  <si>
    <t>Whitley County</t>
  </si>
  <si>
    <t>McCreary County</t>
  </si>
  <si>
    <t>Laurel County</t>
  </si>
  <si>
    <t>City of Corbin</t>
  </si>
  <si>
    <t xml:space="preserve">    Tangible - City</t>
  </si>
  <si>
    <t>Claiborne County, TN</t>
  </si>
  <si>
    <t>Campbell County, TN</t>
  </si>
  <si>
    <t>Maintenance</t>
  </si>
  <si>
    <t>reflect changes in rates by taxing districts.</t>
  </si>
  <si>
    <t>page     of     5</t>
  </si>
  <si>
    <t>Case No. 2016-00xxx</t>
  </si>
  <si>
    <t>Assessment for 2014 Taxes</t>
  </si>
  <si>
    <t xml:space="preserve">    Real Estate - Hospital</t>
  </si>
  <si>
    <t xml:space="preserve">    Tangible - Hospital</t>
  </si>
  <si>
    <t>2015 property taxes</t>
  </si>
  <si>
    <t>2014 property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</si>
</sst>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3" formatCode="_(* #,##0.00_);_(* \(#,##0.00\);_(* &quot;-&quot;??_);_(@_)"/>
    <numFmt numFmtId="164" formatCode="#,##0.0000_);\(#,##0.0000\)"/>
    <numFmt numFmtId="165" formatCode="[$-409]mmmm\ d\,\ yyyy;@"/>
    <numFmt numFmtId="166" formatCode="_(* #,##0_);_(* \(#,##0\);_(* &quot;-&quot;??_);_(@_)"/>
  </numFmts>
  <fonts count="16">
    <font>
      <sz val="12"/>
      <name val="P-TIMES"/>
    </font>
    <font>
      <sz val="10"/>
      <name val="Arial"/>
      <family val="2"/>
    </font>
    <font>
      <sz val="8"/>
      <name val="P-TIMES"/>
    </font>
    <font>
      <sz val="11"/>
      <name val="P-TIMES"/>
    </font>
    <font>
      <sz val="12"/>
      <name val="P-TIMES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u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u/>
      <sz val="11"/>
      <name val="Times New Roman"/>
      <family val="1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left"/>
    </xf>
    <xf numFmtId="0" fontId="3" fillId="0" borderId="0" xfId="0" applyFont="1" applyProtection="1"/>
    <xf numFmtId="37" fontId="0" fillId="0" borderId="0" xfId="0" applyNumberForma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5" fillId="0" borderId="0" xfId="0" applyFont="1" applyAlignment="1" applyProtection="1">
      <alignment horizontal="centerContinuous"/>
    </xf>
    <xf numFmtId="0" fontId="5" fillId="0" borderId="0" xfId="0" applyFont="1" applyAlignment="1" applyProtection="1">
      <alignment horizontal="right"/>
    </xf>
    <xf numFmtId="0" fontId="5" fillId="0" borderId="0" xfId="0" applyFont="1"/>
    <xf numFmtId="0" fontId="6" fillId="0" borderId="0" xfId="0" applyFont="1" applyProtection="1"/>
    <xf numFmtId="0" fontId="6" fillId="0" borderId="1" xfId="0" applyFont="1" applyBorder="1" applyAlignment="1" applyProtection="1">
      <alignment horizontal="centerContinuous"/>
    </xf>
    <xf numFmtId="0" fontId="6" fillId="0" borderId="2" xfId="0" applyFont="1" applyBorder="1" applyAlignment="1" applyProtection="1">
      <alignment horizontal="centerContinuous"/>
    </xf>
    <xf numFmtId="0" fontId="6" fillId="0" borderId="3" xfId="0" applyFont="1" applyBorder="1" applyAlignment="1" applyProtection="1">
      <alignment horizontal="centerContinuous"/>
    </xf>
    <xf numFmtId="0" fontId="6" fillId="0" borderId="4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7" fillId="0" borderId="0" xfId="0" applyFont="1" applyProtection="1"/>
    <xf numFmtId="0" fontId="5" fillId="0" borderId="0" xfId="0" applyFont="1" applyProtection="1"/>
    <xf numFmtId="37" fontId="5" fillId="0" borderId="0" xfId="0" applyNumberFormat="1" applyFont="1" applyProtection="1"/>
    <xf numFmtId="164" fontId="5" fillId="0" borderId="0" xfId="0" applyNumberFormat="1" applyFont="1" applyProtection="1"/>
    <xf numFmtId="39" fontId="5" fillId="0" borderId="0" xfId="0" applyNumberFormat="1" applyFont="1" applyProtection="1"/>
    <xf numFmtId="39" fontId="5" fillId="0" borderId="0" xfId="0" applyNumberFormat="1" applyFont="1"/>
    <xf numFmtId="39" fontId="5" fillId="0" borderId="13" xfId="0" applyNumberFormat="1" applyFont="1" applyBorder="1" applyProtection="1"/>
    <xf numFmtId="37" fontId="5" fillId="0" borderId="13" xfId="0" applyNumberFormat="1" applyFont="1" applyBorder="1" applyProtection="1"/>
    <xf numFmtId="0" fontId="8" fillId="0" borderId="0" xfId="0" applyFont="1" applyProtection="1"/>
    <xf numFmtId="0" fontId="10" fillId="0" borderId="0" xfId="0" applyFont="1" applyProtection="1"/>
    <xf numFmtId="0" fontId="11" fillId="0" borderId="0" xfId="0" applyFont="1" applyAlignment="1" applyProtection="1">
      <alignment horizontal="center"/>
    </xf>
    <xf numFmtId="10" fontId="5" fillId="0" borderId="0" xfId="0" applyNumberFormat="1" applyFont="1" applyProtection="1"/>
    <xf numFmtId="0" fontId="5" fillId="0" borderId="0" xfId="0" quotePrefix="1" applyFont="1" applyProtection="1"/>
    <xf numFmtId="10" fontId="5" fillId="0" borderId="10" xfId="0" applyNumberFormat="1" applyFont="1" applyBorder="1" applyProtection="1"/>
    <xf numFmtId="10" fontId="5" fillId="0" borderId="13" xfId="0" applyNumberFormat="1" applyFont="1" applyBorder="1" applyProtection="1"/>
    <xf numFmtId="5" fontId="5" fillId="0" borderId="13" xfId="0" applyNumberFormat="1" applyFont="1" applyBorder="1" applyProtection="1"/>
    <xf numFmtId="37" fontId="5" fillId="0" borderId="0" xfId="0" applyNumberFormat="1" applyFont="1"/>
    <xf numFmtId="37" fontId="5" fillId="0" borderId="14" xfId="0" applyNumberFormat="1" applyFont="1" applyBorder="1"/>
    <xf numFmtId="37" fontId="5" fillId="0" borderId="15" xfId="0" applyNumberFormat="1" applyFont="1" applyBorder="1"/>
    <xf numFmtId="37" fontId="5" fillId="0" borderId="14" xfId="0" applyNumberFormat="1" applyFont="1" applyBorder="1" applyProtection="1"/>
    <xf numFmtId="0" fontId="12" fillId="0" borderId="0" xfId="0" applyFont="1" applyProtection="1"/>
    <xf numFmtId="0" fontId="13" fillId="0" borderId="0" xfId="0" applyFont="1" applyAlignment="1" applyProtection="1">
      <alignment horizontal="centerContinuous"/>
    </xf>
    <xf numFmtId="0" fontId="6" fillId="0" borderId="16" xfId="0" applyFont="1" applyBorder="1" applyProtection="1"/>
    <xf numFmtId="0" fontId="6" fillId="0" borderId="5" xfId="0" applyFont="1" applyBorder="1" applyProtection="1"/>
    <xf numFmtId="0" fontId="6" fillId="0" borderId="17" xfId="0" applyFont="1" applyBorder="1" applyProtection="1"/>
    <xf numFmtId="0" fontId="6" fillId="0" borderId="17" xfId="0" applyFont="1" applyBorder="1" applyAlignment="1" applyProtection="1">
      <alignment horizontal="center"/>
    </xf>
    <xf numFmtId="0" fontId="6" fillId="0" borderId="18" xfId="0" applyFont="1" applyBorder="1" applyProtection="1"/>
    <xf numFmtId="0" fontId="6" fillId="0" borderId="19" xfId="0" applyFont="1" applyBorder="1" applyAlignment="1" applyProtection="1">
      <alignment horizontal="center"/>
    </xf>
    <xf numFmtId="0" fontId="6" fillId="0" borderId="20" xfId="0" applyFont="1" applyBorder="1" applyProtection="1"/>
    <xf numFmtId="0" fontId="6" fillId="0" borderId="20" xfId="0" applyFont="1" applyBorder="1" applyAlignment="1" applyProtection="1">
      <alignment horizontal="center"/>
    </xf>
    <xf numFmtId="0" fontId="6" fillId="0" borderId="21" xfId="0" applyFont="1" applyBorder="1" applyAlignment="1" applyProtection="1">
      <alignment horizontal="center"/>
    </xf>
    <xf numFmtId="0" fontId="14" fillId="0" borderId="20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4" fillId="0" borderId="21" xfId="0" applyFont="1" applyBorder="1" applyAlignment="1" applyProtection="1">
      <alignment horizontal="center"/>
    </xf>
    <xf numFmtId="0" fontId="6" fillId="0" borderId="19" xfId="0" applyFont="1" applyBorder="1" applyProtection="1"/>
    <xf numFmtId="0" fontId="6" fillId="0" borderId="22" xfId="0" applyFont="1" applyBorder="1" applyProtection="1"/>
    <xf numFmtId="0" fontId="6" fillId="0" borderId="9" xfId="0" applyFont="1" applyBorder="1" applyProtection="1"/>
    <xf numFmtId="0" fontId="6" fillId="0" borderId="10" xfId="0" applyFont="1" applyBorder="1" applyProtection="1"/>
    <xf numFmtId="0" fontId="6" fillId="0" borderId="23" xfId="0" applyFont="1" applyBorder="1" applyProtection="1"/>
    <xf numFmtId="0" fontId="5" fillId="0" borderId="0" xfId="0" applyFont="1" applyAlignment="1" applyProtection="1">
      <alignment horizontal="center"/>
    </xf>
    <xf numFmtId="37" fontId="5" fillId="0" borderId="10" xfId="0" applyNumberFormat="1" applyFont="1" applyBorder="1" applyProtection="1"/>
    <xf numFmtId="9" fontId="5" fillId="0" borderId="0" xfId="0" applyNumberFormat="1" applyFont="1" applyProtection="1"/>
    <xf numFmtId="0" fontId="5" fillId="0" borderId="0" xfId="0" applyFont="1" applyAlignment="1" applyProtection="1">
      <alignment horizontal="left"/>
    </xf>
    <xf numFmtId="165" fontId="5" fillId="0" borderId="0" xfId="0" quotePrefix="1" applyNumberFormat="1" applyFont="1" applyAlignment="1" applyProtection="1">
      <alignment horizontal="centerContinuous"/>
    </xf>
    <xf numFmtId="0" fontId="9" fillId="0" borderId="0" xfId="0" applyFont="1" applyAlignment="1" applyProtection="1">
      <alignment horizontal="left"/>
    </xf>
    <xf numFmtId="0" fontId="15" fillId="0" borderId="0" xfId="0" applyFont="1"/>
    <xf numFmtId="166" fontId="5" fillId="0" borderId="0" xfId="1" applyNumberFormat="1" applyFont="1"/>
    <xf numFmtId="165" fontId="11" fillId="0" borderId="0" xfId="0" quotePrefix="1" applyNumberFormat="1" applyFont="1" applyAlignment="1" applyProtection="1">
      <alignment horizontal="centerContinuous"/>
    </xf>
    <xf numFmtId="0" fontId="9" fillId="0" borderId="0" xfId="0" applyFont="1" applyAlignment="1">
      <alignment horizontal="center"/>
    </xf>
    <xf numFmtId="0" fontId="1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42"/>
  <sheetViews>
    <sheetView defaultGridColor="0" colorId="22" zoomScale="87" workbookViewId="0">
      <selection activeCell="B4" sqref="B4:B6"/>
    </sheetView>
  </sheetViews>
  <sheetFormatPr defaultColWidth="9.77734375" defaultRowHeight="15"/>
  <cols>
    <col min="1" max="1" width="4.77734375" customWidth="1"/>
    <col min="2" max="2" width="6.77734375" customWidth="1"/>
    <col min="3" max="3" width="25.77734375" customWidth="1"/>
    <col min="4" max="8" width="11.77734375" customWidth="1"/>
  </cols>
  <sheetData>
    <row r="1" spans="1:11" ht="15.75">
      <c r="A1" s="2">
        <v>1</v>
      </c>
      <c r="B1" s="25"/>
      <c r="C1" s="25"/>
      <c r="D1" s="25"/>
      <c r="E1" s="25"/>
      <c r="F1" s="25"/>
      <c r="G1" s="25"/>
      <c r="H1" s="8" t="s">
        <v>28</v>
      </c>
      <c r="I1" s="9"/>
    </row>
    <row r="2" spans="1:11" ht="15.75">
      <c r="A2" s="2">
        <f t="shared" ref="A2:A40" si="0">(A1+1)</f>
        <v>2</v>
      </c>
      <c r="B2" s="44"/>
      <c r="C2" s="25"/>
      <c r="D2" s="25"/>
      <c r="E2" s="25"/>
      <c r="F2" s="25"/>
      <c r="G2" s="25"/>
      <c r="H2" s="8" t="s">
        <v>84</v>
      </c>
      <c r="I2" s="9"/>
    </row>
    <row r="3" spans="1:11" ht="15.75">
      <c r="A3" s="2">
        <f t="shared" si="0"/>
        <v>3</v>
      </c>
      <c r="B3" s="44"/>
      <c r="C3" s="25"/>
      <c r="D3" s="25"/>
      <c r="E3" s="25"/>
      <c r="F3" s="25"/>
      <c r="G3" s="25"/>
      <c r="H3" s="8" t="s">
        <v>85</v>
      </c>
      <c r="I3" s="9"/>
    </row>
    <row r="4" spans="1:11" ht="18.75">
      <c r="A4" s="2">
        <f t="shared" si="0"/>
        <v>4</v>
      </c>
      <c r="B4" s="45" t="s">
        <v>86</v>
      </c>
      <c r="C4" s="7"/>
      <c r="D4" s="7"/>
      <c r="E4" s="7"/>
      <c r="F4" s="7"/>
      <c r="G4" s="7"/>
      <c r="H4" s="7"/>
      <c r="I4" s="9"/>
    </row>
    <row r="5" spans="1:11" ht="18.75">
      <c r="A5" s="2">
        <f t="shared" si="0"/>
        <v>5</v>
      </c>
      <c r="B5" s="45" t="s">
        <v>106</v>
      </c>
      <c r="C5" s="7"/>
      <c r="D5" s="7"/>
      <c r="E5" s="7"/>
      <c r="F5" s="7"/>
      <c r="G5" s="7"/>
      <c r="H5" s="7"/>
      <c r="I5" s="9"/>
    </row>
    <row r="6" spans="1:11" ht="15.75">
      <c r="A6" s="2">
        <f t="shared" si="0"/>
        <v>6</v>
      </c>
      <c r="B6" s="7" t="s">
        <v>29</v>
      </c>
      <c r="C6" s="7"/>
      <c r="D6" s="7"/>
      <c r="E6" s="7"/>
      <c r="F6" s="7"/>
      <c r="G6" s="7"/>
      <c r="H6" s="7"/>
      <c r="I6" s="9"/>
    </row>
    <row r="7" spans="1:11" ht="15.75">
      <c r="A7" s="2">
        <f t="shared" si="0"/>
        <v>7</v>
      </c>
      <c r="B7" s="7" t="s">
        <v>30</v>
      </c>
      <c r="C7" s="7"/>
      <c r="D7" s="7"/>
      <c r="E7" s="7"/>
      <c r="F7" s="7"/>
      <c r="G7" s="7"/>
      <c r="H7" s="7"/>
      <c r="I7" s="9"/>
    </row>
    <row r="8" spans="1:11" ht="15.75">
      <c r="A8" s="2">
        <f t="shared" si="0"/>
        <v>8</v>
      </c>
      <c r="B8" s="71">
        <v>42338</v>
      </c>
      <c r="C8" s="7"/>
      <c r="D8" s="7"/>
      <c r="E8" s="7"/>
      <c r="F8" s="7"/>
      <c r="G8" s="7"/>
      <c r="H8" s="7"/>
      <c r="I8" s="9"/>
    </row>
    <row r="9" spans="1:11" ht="15.75">
      <c r="A9" s="2">
        <f t="shared" si="0"/>
        <v>9</v>
      </c>
      <c r="B9" s="44"/>
      <c r="C9" s="10"/>
      <c r="D9" s="10"/>
      <c r="E9" s="10"/>
      <c r="F9" s="25"/>
      <c r="G9" s="10"/>
      <c r="H9" s="10"/>
      <c r="I9" s="10"/>
      <c r="J9" s="3"/>
      <c r="K9" s="3"/>
    </row>
    <row r="10" spans="1:11" ht="15.75">
      <c r="A10" s="2">
        <f t="shared" si="0"/>
        <v>10</v>
      </c>
      <c r="B10" s="44"/>
      <c r="C10" s="10"/>
      <c r="D10" s="10"/>
      <c r="E10" s="10"/>
      <c r="F10" s="10"/>
      <c r="G10" s="10"/>
      <c r="H10" s="10"/>
      <c r="I10" s="10"/>
      <c r="J10" s="3"/>
      <c r="K10" s="3"/>
    </row>
    <row r="11" spans="1:11" ht="15.95" customHeight="1">
      <c r="A11" s="2">
        <f t="shared" si="0"/>
        <v>11</v>
      </c>
      <c r="B11" s="46"/>
      <c r="C11" s="47"/>
      <c r="D11" s="48"/>
      <c r="E11" s="15" t="s">
        <v>31</v>
      </c>
      <c r="F11" s="49" t="s">
        <v>31</v>
      </c>
      <c r="G11" s="47"/>
      <c r="H11" s="50"/>
      <c r="I11" s="10"/>
      <c r="J11" s="3"/>
      <c r="K11" s="3"/>
    </row>
    <row r="12" spans="1:11" ht="15.95" customHeight="1">
      <c r="A12" s="2">
        <f t="shared" si="0"/>
        <v>12</v>
      </c>
      <c r="B12" s="51" t="s">
        <v>32</v>
      </c>
      <c r="C12" s="52"/>
      <c r="D12" s="16" t="s">
        <v>31</v>
      </c>
      <c r="E12" s="53" t="s">
        <v>33</v>
      </c>
      <c r="F12" s="16" t="s">
        <v>34</v>
      </c>
      <c r="G12" s="53" t="s">
        <v>35</v>
      </c>
      <c r="H12" s="54" t="s">
        <v>36</v>
      </c>
      <c r="I12" s="10"/>
      <c r="J12" s="3"/>
      <c r="K12" s="3"/>
    </row>
    <row r="13" spans="1:11" ht="15.95" customHeight="1">
      <c r="A13" s="2">
        <f t="shared" si="0"/>
        <v>13</v>
      </c>
      <c r="B13" s="51" t="s">
        <v>37</v>
      </c>
      <c r="C13" s="55" t="s">
        <v>38</v>
      </c>
      <c r="D13" s="56" t="s">
        <v>39</v>
      </c>
      <c r="E13" s="55" t="s">
        <v>40</v>
      </c>
      <c r="F13" s="56" t="s">
        <v>41</v>
      </c>
      <c r="G13" s="55" t="s">
        <v>42</v>
      </c>
      <c r="H13" s="57" t="s">
        <v>43</v>
      </c>
      <c r="I13" s="10"/>
      <c r="J13" s="3"/>
      <c r="K13" s="3"/>
    </row>
    <row r="14" spans="1:11" ht="15.95" customHeight="1">
      <c r="A14" s="2">
        <f t="shared" si="0"/>
        <v>14</v>
      </c>
      <c r="B14" s="58"/>
      <c r="C14" s="53" t="s">
        <v>44</v>
      </c>
      <c r="D14" s="16" t="s">
        <v>45</v>
      </c>
      <c r="E14" s="53" t="s">
        <v>46</v>
      </c>
      <c r="F14" s="16" t="s">
        <v>47</v>
      </c>
      <c r="G14" s="53" t="s">
        <v>48</v>
      </c>
      <c r="H14" s="54" t="s">
        <v>49</v>
      </c>
      <c r="I14" s="10"/>
      <c r="J14" s="3"/>
      <c r="K14" s="3"/>
    </row>
    <row r="15" spans="1:11" ht="15.95" customHeight="1">
      <c r="A15" s="2">
        <f t="shared" si="0"/>
        <v>15</v>
      </c>
      <c r="B15" s="59"/>
      <c r="C15" s="60"/>
      <c r="D15" s="61"/>
      <c r="E15" s="60"/>
      <c r="F15" s="61"/>
      <c r="G15" s="60"/>
      <c r="H15" s="62"/>
      <c r="I15" s="10"/>
      <c r="J15" s="3"/>
      <c r="K15" s="3"/>
    </row>
    <row r="16" spans="1:11" ht="15.95" customHeight="1">
      <c r="A16" s="2">
        <f t="shared" si="0"/>
        <v>16</v>
      </c>
      <c r="B16" s="25"/>
      <c r="C16" s="25"/>
      <c r="D16" s="25"/>
      <c r="E16" s="25"/>
      <c r="F16" s="25"/>
      <c r="G16" s="25"/>
      <c r="H16" s="25"/>
      <c r="I16" s="10"/>
      <c r="J16" s="3"/>
      <c r="K16" s="3"/>
    </row>
    <row r="17" spans="1:11" ht="20.100000000000001" customHeight="1">
      <c r="A17" s="2">
        <f t="shared" si="0"/>
        <v>17</v>
      </c>
      <c r="B17" s="63" t="s">
        <v>50</v>
      </c>
      <c r="C17" s="25" t="s">
        <v>51</v>
      </c>
      <c r="D17" s="26"/>
      <c r="E17" s="26"/>
      <c r="F17" s="26"/>
      <c r="G17" s="26"/>
      <c r="H17" s="26"/>
      <c r="I17" s="10"/>
      <c r="J17" s="3"/>
      <c r="K17" s="3"/>
    </row>
    <row r="18" spans="1:11" ht="20.100000000000001" customHeight="1">
      <c r="A18" s="2">
        <f t="shared" si="0"/>
        <v>18</v>
      </c>
      <c r="B18" s="25"/>
      <c r="C18" s="25" t="s">
        <v>52</v>
      </c>
      <c r="D18" s="26"/>
      <c r="E18" s="26"/>
      <c r="F18" s="26"/>
      <c r="G18" s="26"/>
      <c r="H18" s="26"/>
      <c r="I18" s="10"/>
      <c r="J18" s="3"/>
      <c r="K18" s="3"/>
    </row>
    <row r="19" spans="1:11" ht="20.100000000000001" customHeight="1">
      <c r="A19" s="2">
        <f t="shared" si="0"/>
        <v>19</v>
      </c>
      <c r="B19" s="25"/>
      <c r="C19" s="25" t="s">
        <v>53</v>
      </c>
      <c r="D19" s="26"/>
      <c r="E19" s="26"/>
      <c r="F19" s="26"/>
      <c r="G19" s="26"/>
      <c r="H19" s="26"/>
      <c r="I19" s="10"/>
      <c r="J19" s="3"/>
      <c r="K19" s="3"/>
    </row>
    <row r="20" spans="1:11" ht="20.100000000000001" customHeight="1">
      <c r="A20" s="2">
        <f t="shared" si="0"/>
        <v>20</v>
      </c>
      <c r="B20" s="25"/>
      <c r="C20" s="25" t="s">
        <v>54</v>
      </c>
      <c r="D20" s="26">
        <v>701374</v>
      </c>
      <c r="E20" s="26"/>
      <c r="F20" s="26"/>
      <c r="G20" s="26">
        <f>SUM(D20:F20)</f>
        <v>701374</v>
      </c>
      <c r="H20" s="26">
        <v>701374</v>
      </c>
      <c r="I20" s="10"/>
      <c r="J20" s="3"/>
      <c r="K20" s="3"/>
    </row>
    <row r="21" spans="1:11" ht="20.100000000000001" customHeight="1">
      <c r="A21" s="2">
        <f t="shared" si="0"/>
        <v>21</v>
      </c>
      <c r="B21" s="25"/>
      <c r="C21" s="25" t="s">
        <v>55</v>
      </c>
      <c r="D21" s="26"/>
      <c r="E21" s="26"/>
      <c r="F21" s="26"/>
      <c r="G21" s="26"/>
      <c r="H21" s="26"/>
      <c r="I21" s="10"/>
      <c r="J21" s="3"/>
      <c r="K21" s="3"/>
    </row>
    <row r="22" spans="1:11" ht="20.100000000000001" customHeight="1">
      <c r="A22" s="2">
        <f t="shared" si="0"/>
        <v>22</v>
      </c>
      <c r="B22" s="25"/>
      <c r="C22" s="25" t="s">
        <v>56</v>
      </c>
      <c r="D22" s="26">
        <v>189593</v>
      </c>
      <c r="E22" s="26">
        <v>81112</v>
      </c>
      <c r="F22" s="26">
        <v>12174</v>
      </c>
      <c r="G22" s="26">
        <f>SUM(D22:F22)</f>
        <v>282879</v>
      </c>
      <c r="H22" s="26">
        <f>+G22+2338</f>
        <v>285217</v>
      </c>
      <c r="I22" s="10"/>
      <c r="J22" s="3"/>
      <c r="K22" s="3"/>
    </row>
    <row r="23" spans="1:11" ht="20.100000000000001" customHeight="1">
      <c r="A23" s="2">
        <f t="shared" si="0"/>
        <v>23</v>
      </c>
      <c r="B23" s="25"/>
      <c r="C23" s="25" t="s">
        <v>57</v>
      </c>
      <c r="D23" s="64">
        <v>51441</v>
      </c>
      <c r="E23" s="64"/>
      <c r="F23" s="64"/>
      <c r="G23" s="64">
        <f>SUM(D23:F23)</f>
        <v>51441</v>
      </c>
      <c r="H23" s="64">
        <f>G23</f>
        <v>51441</v>
      </c>
      <c r="I23" s="9"/>
    </row>
    <row r="24" spans="1:11" ht="20.100000000000001" customHeight="1">
      <c r="A24" s="2">
        <f t="shared" si="0"/>
        <v>24</v>
      </c>
      <c r="B24" s="63" t="s">
        <v>58</v>
      </c>
      <c r="C24" s="25" t="s">
        <v>59</v>
      </c>
      <c r="D24" s="26"/>
      <c r="E24" s="26"/>
      <c r="F24" s="26"/>
      <c r="G24" s="26"/>
      <c r="H24" s="26"/>
      <c r="I24" s="9"/>
    </row>
    <row r="25" spans="1:11" ht="20.100000000000001" customHeight="1">
      <c r="A25" s="2">
        <f t="shared" si="0"/>
        <v>25</v>
      </c>
      <c r="B25" s="25"/>
      <c r="C25" s="25" t="s">
        <v>60</v>
      </c>
      <c r="D25" s="26">
        <f>SUM(D17:D24)</f>
        <v>942408</v>
      </c>
      <c r="E25" s="26">
        <f>SUM(E17:E24)</f>
        <v>81112</v>
      </c>
      <c r="F25" s="26">
        <f>SUM(F17:F24)</f>
        <v>12174</v>
      </c>
      <c r="G25" s="26">
        <f>SUM(G17:G24)</f>
        <v>1035694</v>
      </c>
      <c r="H25" s="26">
        <f>SUM(H17:H24)</f>
        <v>1038032</v>
      </c>
      <c r="I25" s="9"/>
    </row>
    <row r="26" spans="1:11" ht="20.100000000000001" customHeight="1">
      <c r="A26" s="2">
        <f t="shared" si="0"/>
        <v>26</v>
      </c>
      <c r="B26" s="63" t="s">
        <v>61</v>
      </c>
      <c r="C26" s="25" t="s">
        <v>62</v>
      </c>
      <c r="D26" s="64"/>
      <c r="E26" s="64"/>
      <c r="F26" s="64"/>
      <c r="G26" s="64"/>
      <c r="H26" s="64"/>
      <c r="I26" s="9"/>
    </row>
    <row r="27" spans="1:11" ht="20.100000000000001" customHeight="1">
      <c r="A27" s="2">
        <f t="shared" si="0"/>
        <v>27</v>
      </c>
      <c r="B27" s="25"/>
      <c r="C27" s="25" t="s">
        <v>63</v>
      </c>
      <c r="D27" s="26"/>
      <c r="E27" s="26"/>
      <c r="F27" s="26"/>
      <c r="G27" s="26"/>
      <c r="H27" s="26"/>
      <c r="I27" s="9"/>
    </row>
    <row r="28" spans="1:11" ht="20.100000000000001" customHeight="1" thickBot="1">
      <c r="A28" s="2">
        <f t="shared" si="0"/>
        <v>28</v>
      </c>
      <c r="B28" s="25"/>
      <c r="C28" s="25" t="s">
        <v>64</v>
      </c>
      <c r="D28" s="31">
        <f>SUM(D25:D27)</f>
        <v>942408</v>
      </c>
      <c r="E28" s="31">
        <f>SUM(E25:E27)</f>
        <v>81112</v>
      </c>
      <c r="F28" s="31">
        <f>SUM(F25:F27)</f>
        <v>12174</v>
      </c>
      <c r="G28" s="31">
        <f>SUM(G25:G27)</f>
        <v>1035694</v>
      </c>
      <c r="H28" s="31">
        <f>SUM(H25:H27)</f>
        <v>1038032</v>
      </c>
      <c r="I28" s="9"/>
    </row>
    <row r="29" spans="1:11" ht="15.95" customHeight="1" thickTop="1">
      <c r="A29" s="2">
        <f t="shared" si="0"/>
        <v>29</v>
      </c>
      <c r="B29" s="25"/>
      <c r="C29" s="25"/>
      <c r="D29" s="26"/>
      <c r="E29" s="26"/>
      <c r="F29" s="26"/>
      <c r="G29" s="26"/>
      <c r="H29" s="26"/>
      <c r="I29" s="9"/>
    </row>
    <row r="30" spans="1:11" ht="15.75">
      <c r="A30" s="2">
        <f t="shared" si="0"/>
        <v>30</v>
      </c>
      <c r="B30" s="25"/>
      <c r="C30" s="26"/>
      <c r="D30" s="26"/>
      <c r="E30" s="26"/>
      <c r="F30" s="26"/>
      <c r="G30" s="26"/>
      <c r="H30" s="25"/>
      <c r="I30" s="9"/>
    </row>
    <row r="31" spans="1:11" ht="15.75">
      <c r="A31" s="2">
        <f t="shared" si="0"/>
        <v>31</v>
      </c>
      <c r="B31" s="25"/>
      <c r="C31" s="26"/>
      <c r="D31" s="65"/>
      <c r="E31" s="26"/>
      <c r="F31" s="26"/>
      <c r="G31" s="26"/>
      <c r="H31" s="25"/>
      <c r="I31" s="8"/>
      <c r="J31" s="4"/>
    </row>
    <row r="32" spans="1:11" ht="15.75">
      <c r="A32" s="2">
        <f t="shared" si="0"/>
        <v>32</v>
      </c>
      <c r="B32" s="66"/>
      <c r="C32" s="26"/>
      <c r="D32" s="65"/>
      <c r="E32" s="26"/>
      <c r="F32" s="26"/>
      <c r="G32" s="26"/>
      <c r="H32" s="25"/>
      <c r="I32" s="8"/>
      <c r="J32" s="4"/>
    </row>
    <row r="33" spans="1:10" ht="15.75">
      <c r="A33" s="2">
        <f t="shared" si="0"/>
        <v>33</v>
      </c>
      <c r="B33" s="66"/>
      <c r="C33" s="26"/>
      <c r="D33" s="65"/>
      <c r="E33" s="26"/>
      <c r="F33" s="26"/>
      <c r="G33" s="26"/>
      <c r="H33" s="25"/>
      <c r="I33" s="8"/>
      <c r="J33" s="4"/>
    </row>
    <row r="34" spans="1:10" ht="15.75">
      <c r="A34" s="2">
        <f t="shared" si="0"/>
        <v>34</v>
      </c>
      <c r="B34" s="66"/>
      <c r="C34" s="26"/>
      <c r="D34" s="65"/>
      <c r="E34" s="26"/>
      <c r="F34" s="26"/>
      <c r="G34" s="26"/>
      <c r="H34" s="25"/>
      <c r="I34" s="8"/>
      <c r="J34" s="4"/>
    </row>
    <row r="35" spans="1:10" ht="15.75">
      <c r="A35" s="2">
        <f t="shared" si="0"/>
        <v>35</v>
      </c>
      <c r="B35" s="66"/>
      <c r="C35" s="26"/>
      <c r="D35" s="65"/>
      <c r="E35" s="26"/>
      <c r="F35" s="26"/>
      <c r="G35" s="26"/>
      <c r="H35" s="25"/>
      <c r="I35" s="8"/>
      <c r="J35" s="4"/>
    </row>
    <row r="36" spans="1:10" ht="15.75">
      <c r="A36" s="2">
        <f t="shared" si="0"/>
        <v>36</v>
      </c>
      <c r="B36" s="66"/>
      <c r="C36" s="26"/>
      <c r="D36" s="65"/>
      <c r="E36" s="26"/>
      <c r="F36" s="26"/>
      <c r="G36" s="26"/>
      <c r="H36" s="25"/>
      <c r="I36" s="8"/>
      <c r="J36" s="4"/>
    </row>
    <row r="37" spans="1:10" ht="15.75">
      <c r="A37" s="2">
        <f t="shared" si="0"/>
        <v>37</v>
      </c>
      <c r="B37" s="66"/>
      <c r="C37" s="26"/>
      <c r="D37" s="65"/>
      <c r="E37" s="26"/>
      <c r="F37" s="26"/>
      <c r="G37" s="26"/>
      <c r="H37" s="25"/>
      <c r="I37" s="8"/>
      <c r="J37" s="4"/>
    </row>
    <row r="38" spans="1:10" ht="15.75">
      <c r="A38" s="2">
        <f t="shared" si="0"/>
        <v>38</v>
      </c>
      <c r="B38" s="66"/>
      <c r="C38" s="26"/>
      <c r="D38" s="26"/>
      <c r="E38" s="26"/>
      <c r="F38" s="26"/>
      <c r="G38" s="26"/>
      <c r="H38" s="25"/>
      <c r="I38" s="25"/>
      <c r="J38" s="4"/>
    </row>
    <row r="39" spans="1:10" ht="15.75">
      <c r="A39" s="2">
        <f t="shared" si="0"/>
        <v>39</v>
      </c>
      <c r="B39" s="66"/>
      <c r="C39" s="26"/>
      <c r="D39" s="65"/>
      <c r="E39" s="26"/>
      <c r="F39" s="26"/>
      <c r="G39" s="26"/>
      <c r="H39" s="25"/>
      <c r="I39" s="25"/>
      <c r="J39" s="4"/>
    </row>
    <row r="40" spans="1:10">
      <c r="A40" s="2">
        <f t="shared" si="0"/>
        <v>40</v>
      </c>
      <c r="B40" s="5"/>
      <c r="C40" s="6"/>
      <c r="D40" s="6"/>
      <c r="E40" s="6"/>
      <c r="F40" s="6"/>
      <c r="G40" s="6"/>
      <c r="H40" s="5"/>
      <c r="I40" s="1"/>
      <c r="J40" s="4"/>
    </row>
    <row r="41" spans="1:10">
      <c r="A41" s="1"/>
      <c r="B41" s="5"/>
      <c r="C41" s="6"/>
      <c r="D41" s="6"/>
      <c r="E41" s="6"/>
      <c r="F41" s="6"/>
      <c r="G41" s="6"/>
      <c r="H41" s="5"/>
      <c r="I41" s="1"/>
      <c r="J41" s="4"/>
    </row>
    <row r="42" spans="1:10">
      <c r="A42" s="1"/>
      <c r="B42" s="5"/>
      <c r="C42" s="6"/>
      <c r="D42" s="6"/>
      <c r="E42" s="6"/>
      <c r="F42" s="6"/>
      <c r="G42" s="6"/>
      <c r="H42" s="5"/>
    </row>
  </sheetData>
  <phoneticPr fontId="2" type="noConversion"/>
  <pageMargins left="1" right="0.5" top="0.5" bottom="0.5" header="0.5" footer="0.5"/>
  <pageSetup scale="87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G3" sqref="G3"/>
    </sheetView>
  </sheetViews>
  <sheetFormatPr defaultRowHeight="15"/>
  <cols>
    <col min="1" max="1" width="4.44140625" style="72" customWidth="1"/>
    <col min="2" max="2" width="8.77734375" customWidth="1"/>
    <col min="3" max="3" width="20.109375" customWidth="1"/>
    <col min="5" max="5" width="11.77734375" customWidth="1"/>
    <col min="6" max="6" width="4.77734375" customWidth="1"/>
  </cols>
  <sheetData>
    <row r="1" spans="1:11" ht="15.75">
      <c r="A1" s="72">
        <v>0</v>
      </c>
      <c r="F1" s="8" t="s">
        <v>28</v>
      </c>
    </row>
    <row r="2" spans="1:11" ht="15.75">
      <c r="A2" s="72">
        <f>+A1+1</f>
        <v>1</v>
      </c>
      <c r="F2" s="8" t="s">
        <v>84</v>
      </c>
    </row>
    <row r="3" spans="1:11" ht="15.75">
      <c r="A3" s="72">
        <f>+A2+1</f>
        <v>2</v>
      </c>
      <c r="F3" s="8" t="s">
        <v>85</v>
      </c>
    </row>
    <row r="4" spans="1:11" ht="15" customHeight="1">
      <c r="A4" s="72">
        <f t="shared" ref="A4:A36" si="0">+A3+1</f>
        <v>3</v>
      </c>
      <c r="B4" s="73" t="s">
        <v>86</v>
      </c>
      <c r="C4" s="73"/>
      <c r="D4" s="73"/>
      <c r="E4" s="73"/>
      <c r="F4" s="73"/>
    </row>
    <row r="5" spans="1:11" ht="15" customHeight="1">
      <c r="A5" s="72">
        <f t="shared" si="0"/>
        <v>4</v>
      </c>
      <c r="B5" s="73" t="s">
        <v>106</v>
      </c>
      <c r="C5" s="73"/>
      <c r="D5" s="73"/>
      <c r="E5" s="73"/>
      <c r="F5" s="73"/>
    </row>
    <row r="6" spans="1:11" ht="15" customHeight="1">
      <c r="A6" s="72">
        <f t="shared" si="0"/>
        <v>5</v>
      </c>
      <c r="B6" s="74" t="s">
        <v>29</v>
      </c>
      <c r="C6" s="74"/>
      <c r="D6" s="74"/>
      <c r="E6" s="74"/>
      <c r="F6" s="74"/>
    </row>
    <row r="7" spans="1:11" ht="15.75">
      <c r="A7" s="72">
        <f t="shared" si="0"/>
        <v>6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5.75">
      <c r="A8" s="72">
        <f t="shared" si="0"/>
        <v>7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5.75">
      <c r="A9" s="72">
        <f t="shared" si="0"/>
        <v>8</v>
      </c>
      <c r="B9" s="9" t="s">
        <v>65</v>
      </c>
      <c r="C9" s="9"/>
      <c r="D9" s="9"/>
      <c r="E9" s="9"/>
      <c r="F9" s="9"/>
      <c r="G9" s="9"/>
      <c r="H9" s="9"/>
      <c r="I9" s="9"/>
      <c r="J9" s="9"/>
      <c r="K9" s="9"/>
    </row>
    <row r="10" spans="1:11" ht="15.75">
      <c r="A10" s="72">
        <f t="shared" si="0"/>
        <v>9</v>
      </c>
      <c r="B10" s="9" t="s">
        <v>104</v>
      </c>
      <c r="C10" s="9"/>
      <c r="D10" s="9"/>
      <c r="E10" s="9"/>
      <c r="F10" s="9"/>
      <c r="G10" s="9"/>
      <c r="H10" s="9"/>
      <c r="I10" s="9"/>
      <c r="J10" s="9"/>
      <c r="K10" s="9"/>
    </row>
    <row r="11" spans="1:11" ht="15.75">
      <c r="A11" s="72">
        <f t="shared" si="0"/>
        <v>10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5.75">
      <c r="A12" s="72">
        <f t="shared" si="0"/>
        <v>11</v>
      </c>
      <c r="B12" s="9" t="s">
        <v>110</v>
      </c>
      <c r="C12" s="9"/>
      <c r="D12" s="9"/>
      <c r="E12" s="40">
        <f>+districts!E95</f>
        <v>772136.04353539983</v>
      </c>
      <c r="F12" s="9"/>
      <c r="G12" s="9"/>
      <c r="H12" s="9"/>
      <c r="I12" s="9"/>
      <c r="J12" s="9"/>
      <c r="K12" s="9"/>
    </row>
    <row r="13" spans="1:11" ht="15.75">
      <c r="A13" s="72">
        <f t="shared" si="0"/>
        <v>12</v>
      </c>
      <c r="B13" s="9" t="s">
        <v>111</v>
      </c>
      <c r="C13" s="9"/>
      <c r="D13" s="9"/>
      <c r="E13" s="41">
        <f>+districts!H95</f>
        <v>722983.00757999986</v>
      </c>
      <c r="F13" s="9"/>
      <c r="G13" s="9"/>
      <c r="H13" s="9"/>
      <c r="I13" s="9"/>
      <c r="J13" s="9"/>
      <c r="K13" s="9"/>
    </row>
    <row r="14" spans="1:11" ht="16.5" thickBot="1">
      <c r="A14" s="72">
        <f t="shared" si="0"/>
        <v>13</v>
      </c>
      <c r="B14" s="9" t="s">
        <v>83</v>
      </c>
      <c r="C14" s="9"/>
      <c r="D14" s="9"/>
      <c r="E14" s="42">
        <f>+E12-E13</f>
        <v>49153.035955399973</v>
      </c>
      <c r="F14" s="9"/>
      <c r="G14" s="9"/>
      <c r="H14" s="9"/>
      <c r="I14" s="9"/>
      <c r="J14" s="9"/>
      <c r="K14" s="9"/>
    </row>
    <row r="15" spans="1:11" ht="16.5" thickTop="1">
      <c r="A15" s="72">
        <f t="shared" si="0"/>
        <v>14</v>
      </c>
      <c r="I15" s="9"/>
      <c r="J15" s="9"/>
      <c r="K15" s="9"/>
    </row>
    <row r="16" spans="1:11" ht="15.75">
      <c r="A16" s="72">
        <f t="shared" si="0"/>
        <v>15</v>
      </c>
      <c r="I16" s="9"/>
      <c r="J16" s="9"/>
      <c r="K16" s="9"/>
    </row>
    <row r="17" spans="1:11" ht="15.75">
      <c r="A17" s="72">
        <f t="shared" si="0"/>
        <v>16</v>
      </c>
      <c r="B17" s="33" t="s">
        <v>66</v>
      </c>
      <c r="C17" s="9"/>
      <c r="D17" s="9"/>
      <c r="E17" s="9"/>
      <c r="F17" s="9"/>
      <c r="G17" s="9"/>
      <c r="H17" s="9"/>
      <c r="I17" s="9"/>
      <c r="J17" s="9"/>
      <c r="K17" s="9"/>
    </row>
    <row r="18" spans="1:11" ht="15.75">
      <c r="A18" s="72">
        <f t="shared" si="0"/>
        <v>17</v>
      </c>
      <c r="C18" s="25"/>
      <c r="D18" s="34" t="s">
        <v>67</v>
      </c>
      <c r="E18" s="34" t="s">
        <v>36</v>
      </c>
      <c r="F18" s="9"/>
      <c r="G18" s="9"/>
      <c r="H18" s="9"/>
      <c r="I18" s="9"/>
      <c r="J18" s="9"/>
      <c r="K18" s="9"/>
    </row>
    <row r="19" spans="1:11" ht="15.75">
      <c r="A19" s="72">
        <f t="shared" si="0"/>
        <v>18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5.75">
      <c r="A20" s="72">
        <f t="shared" si="0"/>
        <v>19</v>
      </c>
      <c r="B20" s="25" t="s">
        <v>68</v>
      </c>
      <c r="C20" s="25" t="s">
        <v>69</v>
      </c>
      <c r="D20" s="35">
        <v>0</v>
      </c>
      <c r="E20" s="26">
        <f>+$E$14*D20</f>
        <v>0</v>
      </c>
      <c r="F20" s="9"/>
      <c r="G20" s="9"/>
      <c r="H20" s="9"/>
      <c r="I20" s="9"/>
      <c r="J20" s="9"/>
      <c r="K20" s="9"/>
    </row>
    <row r="21" spans="1:11" ht="15.75">
      <c r="A21" s="72">
        <f t="shared" si="0"/>
        <v>20</v>
      </c>
      <c r="B21" s="25" t="s">
        <v>70</v>
      </c>
      <c r="C21" s="25" t="s">
        <v>71</v>
      </c>
      <c r="D21" s="35">
        <v>0</v>
      </c>
      <c r="E21" s="26">
        <f t="shared" ref="E21:E27" si="1">+$E$14*D21</f>
        <v>0</v>
      </c>
      <c r="F21" s="9"/>
      <c r="G21" s="9"/>
      <c r="H21" s="9"/>
      <c r="I21" s="9"/>
      <c r="J21" s="9"/>
      <c r="K21" s="9"/>
    </row>
    <row r="22" spans="1:11" ht="15.75">
      <c r="A22" s="72">
        <f t="shared" si="0"/>
        <v>21</v>
      </c>
      <c r="B22" s="25" t="s">
        <v>72</v>
      </c>
      <c r="C22" s="25" t="s">
        <v>73</v>
      </c>
      <c r="D22" s="35">
        <v>0.97</v>
      </c>
      <c r="E22" s="26">
        <f t="shared" si="1"/>
        <v>47678.444876737973</v>
      </c>
      <c r="F22" s="9"/>
      <c r="G22" s="9"/>
      <c r="H22" s="9"/>
      <c r="I22" s="9"/>
      <c r="J22" s="9"/>
      <c r="K22" s="9"/>
    </row>
    <row r="23" spans="1:11" ht="15.75">
      <c r="A23" s="72">
        <f t="shared" si="0"/>
        <v>22</v>
      </c>
      <c r="B23" s="25" t="s">
        <v>74</v>
      </c>
      <c r="C23" s="25" t="s">
        <v>103</v>
      </c>
      <c r="D23" s="35">
        <v>0</v>
      </c>
      <c r="E23" s="26">
        <f t="shared" si="1"/>
        <v>0</v>
      </c>
      <c r="F23" s="9"/>
      <c r="G23" s="9"/>
      <c r="H23" s="9"/>
      <c r="I23" s="9"/>
      <c r="J23" s="9"/>
      <c r="K23" s="9"/>
    </row>
    <row r="24" spans="1:11" ht="15.75">
      <c r="A24" s="72">
        <f t="shared" si="0"/>
        <v>23</v>
      </c>
      <c r="B24" s="25" t="s">
        <v>75</v>
      </c>
      <c r="C24" s="25" t="s">
        <v>76</v>
      </c>
      <c r="D24" s="35">
        <v>0</v>
      </c>
      <c r="E24" s="26">
        <f t="shared" si="1"/>
        <v>0</v>
      </c>
      <c r="F24" s="9"/>
      <c r="G24" s="9"/>
      <c r="H24" s="9"/>
      <c r="I24" s="9"/>
      <c r="J24" s="9"/>
      <c r="K24" s="9"/>
    </row>
    <row r="25" spans="1:11" ht="15.75">
      <c r="A25" s="72">
        <f t="shared" si="0"/>
        <v>24</v>
      </c>
      <c r="B25" s="25" t="s">
        <v>77</v>
      </c>
      <c r="C25" s="25" t="s">
        <v>78</v>
      </c>
      <c r="D25" s="35">
        <v>0</v>
      </c>
      <c r="E25" s="26">
        <f t="shared" si="1"/>
        <v>0</v>
      </c>
      <c r="F25" s="9"/>
      <c r="G25" s="9"/>
      <c r="H25" s="9"/>
      <c r="I25" s="9"/>
      <c r="J25" s="9"/>
      <c r="K25" s="9"/>
    </row>
    <row r="26" spans="1:11" ht="15.75">
      <c r="A26" s="72">
        <f t="shared" si="0"/>
        <v>25</v>
      </c>
      <c r="B26" s="36" t="s">
        <v>79</v>
      </c>
      <c r="C26" s="25" t="s">
        <v>80</v>
      </c>
      <c r="D26" s="35">
        <v>0</v>
      </c>
      <c r="E26" s="26">
        <f t="shared" si="1"/>
        <v>0</v>
      </c>
      <c r="F26" s="9"/>
      <c r="G26" s="9"/>
      <c r="H26" s="9"/>
      <c r="I26" s="9"/>
      <c r="J26" s="9"/>
      <c r="K26" s="9"/>
    </row>
    <row r="27" spans="1:11" ht="15.75">
      <c r="A27" s="72">
        <f t="shared" si="0"/>
        <v>26</v>
      </c>
      <c r="B27" s="25" t="s">
        <v>81</v>
      </c>
      <c r="C27" s="25" t="s">
        <v>82</v>
      </c>
      <c r="D27" s="37">
        <v>0.03</v>
      </c>
      <c r="E27" s="43">
        <f t="shared" si="1"/>
        <v>1474.5910786619991</v>
      </c>
      <c r="F27" s="9"/>
      <c r="G27" s="9"/>
      <c r="H27" s="9"/>
      <c r="I27" s="9"/>
      <c r="J27" s="9"/>
      <c r="K27" s="9"/>
    </row>
    <row r="28" spans="1:11" ht="15.75">
      <c r="A28" s="72">
        <f t="shared" si="0"/>
        <v>27</v>
      </c>
      <c r="B28" s="25"/>
      <c r="C28" s="25"/>
      <c r="D28" s="35"/>
      <c r="E28" s="9"/>
      <c r="F28" s="9"/>
      <c r="G28" s="9"/>
      <c r="H28" s="9"/>
      <c r="I28" s="9"/>
      <c r="J28" s="9"/>
      <c r="K28" s="9"/>
    </row>
    <row r="29" spans="1:11" ht="16.5" thickBot="1">
      <c r="A29" s="72">
        <f t="shared" si="0"/>
        <v>28</v>
      </c>
      <c r="B29" s="25"/>
      <c r="C29" s="25"/>
      <c r="D29" s="38">
        <f>SUM(D19:D27)</f>
        <v>1</v>
      </c>
      <c r="E29" s="39">
        <f>SUM(E20:E27)</f>
        <v>49153.035955399973</v>
      </c>
      <c r="F29" s="9"/>
      <c r="G29" s="9"/>
      <c r="H29" s="40">
        <f>SUM(E22:E27)</f>
        <v>49153.035955399973</v>
      </c>
      <c r="I29" s="9"/>
      <c r="J29" s="9"/>
      <c r="K29" s="9"/>
    </row>
    <row r="30" spans="1:11" ht="16.5" thickTop="1">
      <c r="A30" s="72">
        <f t="shared" si="0"/>
        <v>29</v>
      </c>
      <c r="I30" s="9"/>
      <c r="J30" s="9"/>
      <c r="K30" s="9"/>
    </row>
    <row r="31" spans="1:11" ht="15.75">
      <c r="A31" s="72">
        <f t="shared" si="0"/>
        <v>30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5.75">
      <c r="A32" s="72">
        <f t="shared" si="0"/>
        <v>31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5.75">
      <c r="A33" s="72">
        <f t="shared" si="0"/>
        <v>32</v>
      </c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5.75">
      <c r="A34" s="72">
        <f t="shared" si="0"/>
        <v>33</v>
      </c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5.75">
      <c r="A35" s="72">
        <f t="shared" si="0"/>
        <v>34</v>
      </c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5.75">
      <c r="A36" s="72">
        <f t="shared" si="0"/>
        <v>35</v>
      </c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5.75"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5.75"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5.75"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5.75"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5.75"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5.75"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5.75"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5.75"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5.75"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5.75"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5.75"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5.75"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2:11" ht="15.75">
      <c r="B49" s="9"/>
      <c r="C49" s="9"/>
      <c r="D49" s="9"/>
      <c r="E49" s="9"/>
      <c r="F49" s="9"/>
      <c r="G49" s="9"/>
      <c r="H49" s="9"/>
      <c r="I49" s="9"/>
      <c r="J49" s="9"/>
      <c r="K49" s="9"/>
    </row>
  </sheetData>
  <mergeCells count="3">
    <mergeCell ref="B4:F4"/>
    <mergeCell ref="B5:F5"/>
    <mergeCell ref="B6:F6"/>
  </mergeCells>
  <phoneticPr fontId="2" type="noConversion"/>
  <printOptions horizontalCentered="1" verticalCentered="1"/>
  <pageMargins left="0.7" right="0.7" top="0.75" bottom="0.75" header="0.3" footer="0.3"/>
  <pageSetup orientation="portrait" verticalDpi="599" r:id="rId1"/>
  <headerFooter>
    <oddHeader>&amp;C&amp;"P-TIMES,Bold"CUMBERLAND VALLEY ELECTRIC
CASE NO. 2016-00XXX
Test Year Ending 11-30-2015
ADJUSTMENT FOR PROPRERTY TAXES&amp;RExhibit 4
Page 2 of 5
Witness:  Jim Adkins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173"/>
  <sheetViews>
    <sheetView defaultGridColor="0" topLeftCell="A4" colorId="22" zoomScale="95" zoomScaleNormal="95" workbookViewId="0">
      <pane ySplit="1515" activePane="bottomLeft"/>
      <selection activeCell="A4" sqref="A4"/>
      <selection pane="bottomLeft"/>
    </sheetView>
  </sheetViews>
  <sheetFormatPr defaultColWidth="9.77734375" defaultRowHeight="15"/>
  <cols>
    <col min="1" max="1" width="4.77734375" style="69" customWidth="1"/>
    <col min="2" max="2" width="21.77734375" customWidth="1"/>
    <col min="3" max="3" width="11" customWidth="1"/>
    <col min="4" max="4" width="10.21875" bestFit="1" customWidth="1"/>
    <col min="5" max="5" width="10.77734375" customWidth="1"/>
    <col min="6" max="6" width="10.44140625" bestFit="1" customWidth="1"/>
    <col min="7" max="7" width="10.21875" bestFit="1" customWidth="1"/>
    <col min="8" max="8" width="10.77734375" customWidth="1"/>
    <col min="9" max="9" width="10.44140625" customWidth="1"/>
  </cols>
  <sheetData>
    <row r="1" spans="1:14" ht="15" customHeight="1">
      <c r="A1" s="68">
        <v>1</v>
      </c>
      <c r="B1" s="7" t="str">
        <f>+summary!B4</f>
        <v>Cumberland Valley Electric</v>
      </c>
      <c r="C1" s="7"/>
      <c r="D1" s="7"/>
      <c r="E1" s="7"/>
      <c r="F1" s="7"/>
      <c r="G1" s="7"/>
      <c r="H1" s="7"/>
      <c r="I1" s="8" t="s">
        <v>0</v>
      </c>
      <c r="J1" s="9"/>
      <c r="K1" s="9"/>
      <c r="L1" s="9"/>
      <c r="M1" s="9"/>
      <c r="N1" s="9"/>
    </row>
    <row r="2" spans="1:14" ht="15" customHeight="1">
      <c r="A2" s="68">
        <f t="shared" ref="A2:A53" si="0">(A1+1)</f>
        <v>2</v>
      </c>
      <c r="B2" s="7" t="str">
        <f>+summary!B5</f>
        <v>Case No. 2016-00xxx</v>
      </c>
      <c r="C2" s="7"/>
      <c r="D2" s="7"/>
      <c r="E2" s="7"/>
      <c r="F2" s="7"/>
      <c r="G2" s="7"/>
      <c r="H2" s="7"/>
      <c r="I2" s="8" t="s">
        <v>105</v>
      </c>
      <c r="J2" s="9"/>
      <c r="K2" s="9"/>
      <c r="L2" s="9"/>
      <c r="M2" s="9"/>
      <c r="N2" s="9"/>
    </row>
    <row r="3" spans="1:14" ht="15" customHeight="1">
      <c r="A3" s="68">
        <f t="shared" si="0"/>
        <v>3</v>
      </c>
      <c r="B3" s="67">
        <f>+summary!B8</f>
        <v>42338</v>
      </c>
      <c r="C3" s="7"/>
      <c r="D3" s="7"/>
      <c r="E3" s="7"/>
      <c r="F3" s="7"/>
      <c r="G3" s="7"/>
      <c r="H3" s="7"/>
      <c r="I3" s="9"/>
      <c r="J3" s="9"/>
      <c r="K3" s="9"/>
      <c r="L3" s="9"/>
      <c r="M3" s="9"/>
      <c r="N3" s="9"/>
    </row>
    <row r="4" spans="1:14" ht="12" customHeight="1" thickBot="1">
      <c r="A4" s="68">
        <f t="shared" si="0"/>
        <v>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4.1" customHeight="1" thickTop="1">
      <c r="A5" s="68">
        <f t="shared" si="0"/>
        <v>5</v>
      </c>
      <c r="B5" s="10"/>
      <c r="C5" s="11" t="s">
        <v>107</v>
      </c>
      <c r="D5" s="12"/>
      <c r="E5" s="13"/>
      <c r="F5" s="11" t="s">
        <v>90</v>
      </c>
      <c r="G5" s="12"/>
      <c r="H5" s="13"/>
      <c r="I5" s="14" t="s">
        <v>1</v>
      </c>
      <c r="J5" s="9"/>
      <c r="K5" s="9"/>
      <c r="L5" s="9"/>
      <c r="M5" s="9"/>
      <c r="N5" s="9"/>
    </row>
    <row r="6" spans="1:14" ht="14.1" customHeight="1">
      <c r="A6" s="68">
        <f t="shared" si="0"/>
        <v>6</v>
      </c>
      <c r="B6" s="10"/>
      <c r="C6" s="15" t="s">
        <v>2</v>
      </c>
      <c r="D6" s="16" t="s">
        <v>3</v>
      </c>
      <c r="E6" s="17" t="s">
        <v>3</v>
      </c>
      <c r="F6" s="15" t="s">
        <v>2</v>
      </c>
      <c r="G6" s="16" t="s">
        <v>3</v>
      </c>
      <c r="H6" s="17" t="s">
        <v>3</v>
      </c>
      <c r="I6" s="18" t="s">
        <v>4</v>
      </c>
      <c r="J6" s="9"/>
      <c r="K6" s="9"/>
      <c r="L6" s="9"/>
      <c r="M6" s="9"/>
      <c r="N6" s="9"/>
    </row>
    <row r="7" spans="1:14" ht="14.1" customHeight="1" thickBot="1">
      <c r="A7" s="68">
        <f t="shared" si="0"/>
        <v>7</v>
      </c>
      <c r="B7" s="19" t="s">
        <v>5</v>
      </c>
      <c r="C7" s="20" t="s">
        <v>6</v>
      </c>
      <c r="D7" s="21" t="s">
        <v>7</v>
      </c>
      <c r="E7" s="22" t="s">
        <v>8</v>
      </c>
      <c r="F7" s="20" t="s">
        <v>6</v>
      </c>
      <c r="G7" s="21" t="s">
        <v>7</v>
      </c>
      <c r="H7" s="22" t="s">
        <v>8</v>
      </c>
      <c r="I7" s="23" t="s">
        <v>9</v>
      </c>
      <c r="J7" s="9"/>
      <c r="K7" s="9"/>
      <c r="L7" s="9"/>
      <c r="M7" s="9"/>
      <c r="N7" s="9"/>
    </row>
    <row r="8" spans="1:14" ht="12" customHeight="1" thickTop="1">
      <c r="A8" s="68">
        <f t="shared" si="0"/>
        <v>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2.95" customHeight="1">
      <c r="A9" s="68">
        <f t="shared" si="0"/>
        <v>9</v>
      </c>
      <c r="B9" s="32" t="s">
        <v>87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4.1" customHeight="1">
      <c r="A10" s="68">
        <f t="shared" si="0"/>
        <v>10</v>
      </c>
      <c r="B10" s="25" t="s">
        <v>15</v>
      </c>
      <c r="C10" s="26">
        <v>914966</v>
      </c>
      <c r="D10" s="27">
        <v>0.109</v>
      </c>
      <c r="E10" s="28">
        <f t="shared" ref="E10:E19" si="1">(D10*C10)/100</f>
        <v>997.31293999999991</v>
      </c>
      <c r="F10" s="26">
        <v>637175</v>
      </c>
      <c r="G10" s="27">
        <v>0.109</v>
      </c>
      <c r="H10" s="28">
        <f t="shared" ref="H10:H24" si="2">(G10*F10)/100</f>
        <v>694.52075000000002</v>
      </c>
      <c r="I10" s="26">
        <f t="shared" ref="I10:I19" si="3">E10-H10</f>
        <v>302.79218999999989</v>
      </c>
      <c r="J10" s="9"/>
      <c r="K10" s="9"/>
      <c r="L10" s="9"/>
      <c r="M10" s="9"/>
      <c r="N10" s="9"/>
    </row>
    <row r="11" spans="1:14" ht="14.1" customHeight="1">
      <c r="A11" s="68">
        <f t="shared" si="0"/>
        <v>11</v>
      </c>
      <c r="B11" s="25" t="s">
        <v>16</v>
      </c>
      <c r="C11" s="26">
        <f>+C10</f>
        <v>914966</v>
      </c>
      <c r="D11" s="27">
        <v>0.504</v>
      </c>
      <c r="E11" s="28">
        <f t="shared" si="1"/>
        <v>4611.4286400000001</v>
      </c>
      <c r="F11" s="26">
        <f>+F10</f>
        <v>637175</v>
      </c>
      <c r="G11" s="27">
        <v>0.504</v>
      </c>
      <c r="H11" s="28">
        <f t="shared" si="2"/>
        <v>3211.3620000000001</v>
      </c>
      <c r="I11" s="26">
        <f t="shared" si="3"/>
        <v>1400.06664</v>
      </c>
      <c r="J11" s="9"/>
      <c r="K11" s="9"/>
      <c r="L11" s="9"/>
      <c r="M11" s="9"/>
      <c r="N11" s="9"/>
    </row>
    <row r="12" spans="1:14" ht="14.1" customHeight="1">
      <c r="A12" s="68">
        <f t="shared" si="0"/>
        <v>12</v>
      </c>
      <c r="B12" s="25" t="s">
        <v>88</v>
      </c>
      <c r="C12" s="26">
        <f>+C10</f>
        <v>914966</v>
      </c>
      <c r="D12" s="27">
        <v>1.204E-2</v>
      </c>
      <c r="E12" s="28">
        <f t="shared" si="1"/>
        <v>110.16190640000001</v>
      </c>
      <c r="F12" s="26">
        <f>+F10</f>
        <v>637175</v>
      </c>
      <c r="G12" s="27">
        <v>1.2E-2</v>
      </c>
      <c r="H12" s="28">
        <f t="shared" si="2"/>
        <v>76.460999999999999</v>
      </c>
      <c r="I12" s="26">
        <f t="shared" si="3"/>
        <v>33.700906400000008</v>
      </c>
      <c r="J12" s="9"/>
      <c r="K12" s="9"/>
      <c r="L12" s="9"/>
      <c r="M12" s="9"/>
      <c r="N12" s="9"/>
    </row>
    <row r="13" spans="1:14" ht="14.1" customHeight="1">
      <c r="A13" s="68">
        <f t="shared" si="0"/>
        <v>13</v>
      </c>
      <c r="B13" s="25" t="s">
        <v>108</v>
      </c>
      <c r="C13" s="26">
        <f>+C11</f>
        <v>914966</v>
      </c>
      <c r="D13" s="27">
        <v>7.0000000000000007E-2</v>
      </c>
      <c r="E13" s="28">
        <f t="shared" ref="E13" si="4">(D13*C13)/100</f>
        <v>640.47620000000006</v>
      </c>
      <c r="F13" s="26">
        <f>+F11</f>
        <v>637175</v>
      </c>
      <c r="G13" s="27">
        <v>7.0000000000000007E-2</v>
      </c>
      <c r="H13" s="28">
        <f t="shared" ref="H13" si="5">(G13*F13)/100</f>
        <v>446.02250000000009</v>
      </c>
      <c r="I13" s="26">
        <f t="shared" ref="I13" si="6">E13-H13</f>
        <v>194.45369999999997</v>
      </c>
      <c r="J13" s="9"/>
      <c r="K13" s="9"/>
      <c r="L13" s="9"/>
      <c r="M13" s="9"/>
      <c r="N13" s="9"/>
    </row>
    <row r="14" spans="1:14" ht="14.1" customHeight="1">
      <c r="A14" s="68">
        <f t="shared" si="0"/>
        <v>14</v>
      </c>
      <c r="B14" s="25" t="s">
        <v>17</v>
      </c>
      <c r="C14" s="26">
        <f>C10</f>
        <v>914966</v>
      </c>
      <c r="D14" s="27">
        <v>4.2999999999999997E-2</v>
      </c>
      <c r="E14" s="28">
        <f t="shared" si="1"/>
        <v>393.43538000000001</v>
      </c>
      <c r="F14" s="26">
        <f>F10</f>
        <v>637175</v>
      </c>
      <c r="G14" s="27">
        <v>4.2999999999999997E-2</v>
      </c>
      <c r="H14" s="28">
        <f t="shared" si="2"/>
        <v>273.98524999999995</v>
      </c>
      <c r="I14" s="26">
        <f t="shared" si="3"/>
        <v>119.45013000000006</v>
      </c>
      <c r="J14" s="9"/>
      <c r="K14" s="9"/>
      <c r="L14" s="9"/>
      <c r="M14" s="9"/>
      <c r="N14" s="9"/>
    </row>
    <row r="15" spans="1:14" ht="14.1" customHeight="1">
      <c r="A15" s="68">
        <f t="shared" si="0"/>
        <v>15</v>
      </c>
      <c r="B15" s="25" t="s">
        <v>18</v>
      </c>
      <c r="C15" s="26">
        <f>C10</f>
        <v>914966</v>
      </c>
      <c r="D15" s="27">
        <v>2.5000000000000001E-2</v>
      </c>
      <c r="E15" s="28">
        <f t="shared" si="1"/>
        <v>228.7415</v>
      </c>
      <c r="F15" s="26">
        <f>F10</f>
        <v>637175</v>
      </c>
      <c r="G15" s="27">
        <v>2.5000000000000001E-2</v>
      </c>
      <c r="H15" s="28">
        <f t="shared" si="2"/>
        <v>159.29374999999999</v>
      </c>
      <c r="I15" s="26">
        <f t="shared" si="3"/>
        <v>69.447750000000013</v>
      </c>
      <c r="J15" s="9"/>
      <c r="K15" s="9"/>
      <c r="L15" s="9"/>
      <c r="M15" s="9"/>
      <c r="N15" s="9"/>
    </row>
    <row r="16" spans="1:14" ht="14.1" customHeight="1">
      <c r="A16" s="68">
        <f t="shared" si="0"/>
        <v>16</v>
      </c>
      <c r="B16" s="25" t="s">
        <v>19</v>
      </c>
      <c r="C16" s="26">
        <f>+C15</f>
        <v>914966</v>
      </c>
      <c r="D16" s="27">
        <v>3.5000000000000003E-2</v>
      </c>
      <c r="E16" s="28">
        <f>(D16*C16)/100</f>
        <v>320.23810000000003</v>
      </c>
      <c r="F16" s="26">
        <f>+F15</f>
        <v>637175</v>
      </c>
      <c r="G16" s="27">
        <v>3.5000000000000003E-2</v>
      </c>
      <c r="H16" s="28">
        <f t="shared" si="2"/>
        <v>223.01125000000005</v>
      </c>
      <c r="I16" s="26">
        <f>E16-H16</f>
        <v>97.226849999999985</v>
      </c>
      <c r="J16" s="9"/>
      <c r="K16" s="9"/>
      <c r="L16" s="9"/>
      <c r="M16" s="9"/>
      <c r="N16" s="9"/>
    </row>
    <row r="17" spans="1:14" ht="14.1" customHeight="1">
      <c r="A17" s="68">
        <f t="shared" si="0"/>
        <v>17</v>
      </c>
      <c r="B17" s="25" t="s">
        <v>20</v>
      </c>
      <c r="C17" s="26">
        <f>+C16</f>
        <v>914966</v>
      </c>
      <c r="D17" s="27">
        <v>1.9E-2</v>
      </c>
      <c r="E17" s="28">
        <f>(D17*C17)/100</f>
        <v>173.84353999999999</v>
      </c>
      <c r="F17" s="26">
        <f>+F16</f>
        <v>637175</v>
      </c>
      <c r="G17" s="27">
        <v>1.7999999999999999E-2</v>
      </c>
      <c r="H17" s="28">
        <f t="shared" si="2"/>
        <v>114.69149999999999</v>
      </c>
      <c r="I17" s="26">
        <f>E17-H17</f>
        <v>59.15204</v>
      </c>
      <c r="J17" s="9"/>
      <c r="K17" s="9"/>
      <c r="L17" s="9"/>
      <c r="M17" s="9"/>
      <c r="N17" s="9"/>
    </row>
    <row r="18" spans="1:14" ht="14.1" customHeight="1">
      <c r="A18" s="68">
        <f t="shared" si="0"/>
        <v>18</v>
      </c>
      <c r="B18" s="25" t="s">
        <v>10</v>
      </c>
      <c r="C18" s="26">
        <v>20398675</v>
      </c>
      <c r="D18" s="27">
        <v>0.2442</v>
      </c>
      <c r="E18" s="28">
        <f t="shared" si="1"/>
        <v>49813.564349999993</v>
      </c>
      <c r="F18" s="26">
        <v>20197371</v>
      </c>
      <c r="G18" s="27">
        <v>0.2442</v>
      </c>
      <c r="H18" s="28">
        <f t="shared" si="2"/>
        <v>49321.979982000004</v>
      </c>
      <c r="I18" s="26">
        <f t="shared" si="3"/>
        <v>491.5843679999889</v>
      </c>
      <c r="J18" s="9"/>
      <c r="K18" s="9"/>
      <c r="L18" s="9"/>
      <c r="M18" s="9"/>
      <c r="N18" s="9"/>
    </row>
    <row r="19" spans="1:14" ht="14.1" customHeight="1">
      <c r="A19" s="68">
        <f t="shared" si="0"/>
        <v>19</v>
      </c>
      <c r="B19" s="25" t="s">
        <v>21</v>
      </c>
      <c r="C19" s="26">
        <f>+C18</f>
        <v>20398675</v>
      </c>
      <c r="D19" s="27">
        <v>0.504</v>
      </c>
      <c r="E19" s="28">
        <f t="shared" si="1"/>
        <v>102809.32199999999</v>
      </c>
      <c r="F19" s="26">
        <f>+F18</f>
        <v>20197371</v>
      </c>
      <c r="G19" s="27">
        <v>0.504</v>
      </c>
      <c r="H19" s="28">
        <f t="shared" si="2"/>
        <v>101794.74983999999</v>
      </c>
      <c r="I19" s="26">
        <f t="shared" si="3"/>
        <v>1014.5721599999961</v>
      </c>
      <c r="J19" s="9"/>
      <c r="K19" s="9"/>
      <c r="L19" s="9"/>
      <c r="M19" s="9"/>
      <c r="N19" s="9"/>
    </row>
    <row r="20" spans="1:14" ht="14.1" customHeight="1">
      <c r="A20" s="68">
        <f t="shared" si="0"/>
        <v>20</v>
      </c>
      <c r="B20" s="25" t="s">
        <v>89</v>
      </c>
      <c r="C20" s="26">
        <f>+C18</f>
        <v>20398675</v>
      </c>
      <c r="D20" s="27">
        <v>2.5899999999999999E-2</v>
      </c>
      <c r="E20" s="28">
        <f>(D20*C20)/100</f>
        <v>5283.2568250000004</v>
      </c>
      <c r="F20" s="26">
        <f>+F18</f>
        <v>20197371</v>
      </c>
      <c r="G20" s="27">
        <v>2.5700000000000001E-2</v>
      </c>
      <c r="H20" s="28">
        <f t="shared" si="2"/>
        <v>5190.7243470000003</v>
      </c>
      <c r="I20" s="26">
        <f>E20-H20</f>
        <v>92.532478000000083</v>
      </c>
      <c r="J20" s="9"/>
      <c r="K20" s="9"/>
      <c r="L20" s="9"/>
      <c r="M20" s="9"/>
      <c r="N20" s="9"/>
    </row>
    <row r="21" spans="1:14" ht="14.1" customHeight="1">
      <c r="A21" s="68">
        <f t="shared" si="0"/>
        <v>21</v>
      </c>
      <c r="B21" s="25" t="s">
        <v>109</v>
      </c>
      <c r="C21" s="26">
        <f>+C19</f>
        <v>20398675</v>
      </c>
      <c r="D21" s="27">
        <v>7.0000000000000007E-2</v>
      </c>
      <c r="E21" s="28">
        <f>(D21*C21)/100</f>
        <v>14279.072500000002</v>
      </c>
      <c r="F21" s="26">
        <f>+F19</f>
        <v>20197371</v>
      </c>
      <c r="G21" s="27">
        <v>7.0000000000000007E-2</v>
      </c>
      <c r="H21" s="28">
        <f t="shared" ref="H21" si="7">(G21*F21)/100</f>
        <v>14138.159700000002</v>
      </c>
      <c r="I21" s="26">
        <f>E21-H21</f>
        <v>140.91280000000006</v>
      </c>
      <c r="J21" s="9"/>
      <c r="K21" s="9"/>
      <c r="L21" s="9"/>
      <c r="M21" s="9"/>
      <c r="N21" s="9"/>
    </row>
    <row r="22" spans="1:14" ht="14.1" customHeight="1">
      <c r="A22" s="68">
        <f t="shared" si="0"/>
        <v>22</v>
      </c>
      <c r="B22" s="25" t="s">
        <v>12</v>
      </c>
      <c r="C22" s="26">
        <f>+C20</f>
        <v>20398675</v>
      </c>
      <c r="D22" s="27">
        <v>0.1178</v>
      </c>
      <c r="E22" s="28">
        <f>(D22*C22)/100</f>
        <v>24029.639149999999</v>
      </c>
      <c r="F22" s="26">
        <f>+F20</f>
        <v>20197371</v>
      </c>
      <c r="G22" s="27">
        <v>0.1178</v>
      </c>
      <c r="H22" s="28">
        <f t="shared" si="2"/>
        <v>23792.503037999999</v>
      </c>
      <c r="I22" s="26">
        <f>E22-H22</f>
        <v>237.13611200000014</v>
      </c>
      <c r="J22" s="9"/>
      <c r="K22" s="9"/>
      <c r="L22" s="9"/>
      <c r="M22" s="9"/>
      <c r="N22" s="9"/>
    </row>
    <row r="23" spans="1:14" ht="14.1" customHeight="1">
      <c r="A23" s="68">
        <f t="shared" si="0"/>
        <v>23</v>
      </c>
      <c r="B23" s="25" t="s">
        <v>13</v>
      </c>
      <c r="C23" s="26">
        <f>+C22</f>
        <v>20398675</v>
      </c>
      <c r="D23" s="27">
        <v>2.5000000000000001E-2</v>
      </c>
      <c r="E23" s="28">
        <f>(D23*C23)/100</f>
        <v>5099.6687499999998</v>
      </c>
      <c r="F23" s="26">
        <f>+F22</f>
        <v>20197371</v>
      </c>
      <c r="G23" s="27">
        <v>2.5000000000000001E-2</v>
      </c>
      <c r="H23" s="28">
        <f t="shared" si="2"/>
        <v>5049.3427499999998</v>
      </c>
      <c r="I23" s="26">
        <f>E23-H23</f>
        <v>50.326000000000022</v>
      </c>
      <c r="J23" s="25"/>
      <c r="K23" s="28">
        <f>SUM(H10:H24)</f>
        <v>220422.53337600001</v>
      </c>
      <c r="L23" s="9"/>
      <c r="M23" s="9"/>
      <c r="N23" s="9"/>
    </row>
    <row r="24" spans="1:14" ht="14.1" customHeight="1">
      <c r="A24" s="68">
        <f t="shared" si="0"/>
        <v>24</v>
      </c>
      <c r="B24" s="25" t="s">
        <v>14</v>
      </c>
      <c r="C24" s="26">
        <f>+C23</f>
        <v>20398675</v>
      </c>
      <c r="D24" s="27">
        <v>7.8899999999999998E-2</v>
      </c>
      <c r="E24" s="28">
        <f>(D24*C24)/100</f>
        <v>16094.554575</v>
      </c>
      <c r="F24" s="26">
        <f>+F23</f>
        <v>20197371</v>
      </c>
      <c r="G24" s="27">
        <v>7.8899999999999998E-2</v>
      </c>
      <c r="H24" s="28">
        <f t="shared" si="2"/>
        <v>15935.725718999998</v>
      </c>
      <c r="I24" s="26">
        <f>E24-H24</f>
        <v>158.82885600000191</v>
      </c>
      <c r="J24" s="28">
        <f>SUM(E10:E24)</f>
        <v>224884.71635639996</v>
      </c>
      <c r="K24" s="9"/>
      <c r="L24" s="9"/>
      <c r="M24" s="9"/>
      <c r="N24" s="9"/>
    </row>
    <row r="25" spans="1:14" ht="12.95" customHeight="1">
      <c r="A25" s="68">
        <f t="shared" si="0"/>
        <v>25</v>
      </c>
      <c r="B25" s="25"/>
      <c r="C25" s="26"/>
      <c r="D25" s="27"/>
      <c r="E25" s="28"/>
      <c r="F25" s="26"/>
      <c r="G25" s="27"/>
      <c r="H25" s="28"/>
      <c r="I25" s="26"/>
      <c r="J25" s="28"/>
      <c r="K25" s="9"/>
      <c r="L25" s="9"/>
      <c r="M25" s="9"/>
      <c r="N25" s="9"/>
    </row>
    <row r="26" spans="1:14" ht="12.95" customHeight="1">
      <c r="A26" s="68">
        <f t="shared" si="0"/>
        <v>26</v>
      </c>
      <c r="B26" s="32" t="s">
        <v>91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4.1" customHeight="1">
      <c r="A27" s="68">
        <f t="shared" si="0"/>
        <v>27</v>
      </c>
      <c r="B27" s="25" t="s">
        <v>15</v>
      </c>
      <c r="C27" s="26">
        <v>342249</v>
      </c>
      <c r="D27" s="27">
        <v>0.41499999999999998</v>
      </c>
      <c r="E27" s="28">
        <f t="shared" ref="E27:E34" si="8">(D27*C27)/100</f>
        <v>1420.3333499999999</v>
      </c>
      <c r="F27" s="26">
        <v>313623</v>
      </c>
      <c r="G27" s="27">
        <v>0.33600000000000002</v>
      </c>
      <c r="H27" s="28">
        <f t="shared" ref="H27:H38" si="9">(G27*F27)/100</f>
        <v>1053.7732800000001</v>
      </c>
      <c r="I27" s="26">
        <f t="shared" ref="I27:I34" si="10">E27-H27</f>
        <v>366.56006999999977</v>
      </c>
      <c r="J27" s="9"/>
      <c r="K27" s="9"/>
      <c r="L27" s="9"/>
      <c r="M27" s="9"/>
      <c r="N27" s="9"/>
    </row>
    <row r="28" spans="1:14" ht="14.1" customHeight="1">
      <c r="A28" s="68">
        <f t="shared" si="0"/>
        <v>28</v>
      </c>
      <c r="B28" s="25" t="s">
        <v>16</v>
      </c>
      <c r="C28" s="26">
        <f>+C27</f>
        <v>342249</v>
      </c>
      <c r="D28" s="27">
        <v>0.49399999999999999</v>
      </c>
      <c r="E28" s="28">
        <f t="shared" si="8"/>
        <v>1690.7100599999999</v>
      </c>
      <c r="F28" s="26">
        <f>+F27</f>
        <v>313623</v>
      </c>
      <c r="G28" s="27">
        <v>0.433</v>
      </c>
      <c r="H28" s="28">
        <f t="shared" si="9"/>
        <v>1357.98759</v>
      </c>
      <c r="I28" s="26">
        <f t="shared" si="10"/>
        <v>332.72246999999993</v>
      </c>
      <c r="J28" s="9"/>
      <c r="K28" s="9"/>
      <c r="L28" s="9"/>
      <c r="M28" s="9"/>
      <c r="N28" s="9"/>
    </row>
    <row r="29" spans="1:14" ht="14.1" customHeight="1">
      <c r="A29" s="68">
        <f t="shared" si="0"/>
        <v>29</v>
      </c>
      <c r="B29" s="25" t="s">
        <v>17</v>
      </c>
      <c r="C29" s="26">
        <f>+C28</f>
        <v>342249</v>
      </c>
      <c r="D29" s="27">
        <v>8.5000000000000006E-2</v>
      </c>
      <c r="E29" s="28">
        <f>(D29*C29)/100</f>
        <v>290.91165000000001</v>
      </c>
      <c r="F29" s="26">
        <f>+F28</f>
        <v>313623</v>
      </c>
      <c r="G29" s="27">
        <v>6.9000000000000006E-2</v>
      </c>
      <c r="H29" s="28">
        <f t="shared" si="9"/>
        <v>216.39987000000002</v>
      </c>
      <c r="I29" s="26">
        <f>E29-H29</f>
        <v>74.511779999999987</v>
      </c>
      <c r="J29" s="9"/>
      <c r="K29" s="9"/>
      <c r="L29" s="9"/>
      <c r="M29" s="9"/>
      <c r="N29" s="9"/>
    </row>
    <row r="30" spans="1:14" ht="14.1" customHeight="1">
      <c r="A30" s="68">
        <f t="shared" si="0"/>
        <v>30</v>
      </c>
      <c r="B30" s="25" t="s">
        <v>18</v>
      </c>
      <c r="C30" s="26">
        <f>+C28</f>
        <v>342249</v>
      </c>
      <c r="D30" s="27">
        <v>5.5E-2</v>
      </c>
      <c r="E30" s="28">
        <f t="shared" si="8"/>
        <v>188.23695000000001</v>
      </c>
      <c r="F30" s="26">
        <f>+F28</f>
        <v>313623</v>
      </c>
      <c r="G30" s="27">
        <v>0.04</v>
      </c>
      <c r="H30" s="28">
        <f t="shared" si="9"/>
        <v>125.4492</v>
      </c>
      <c r="I30" s="26">
        <f t="shared" si="10"/>
        <v>62.787750000000003</v>
      </c>
      <c r="J30" s="9"/>
      <c r="K30" s="9"/>
      <c r="L30" s="9"/>
      <c r="M30" s="9"/>
      <c r="N30" s="9"/>
    </row>
    <row r="31" spans="1:14" ht="14.1" customHeight="1">
      <c r="A31" s="68">
        <f t="shared" si="0"/>
        <v>31</v>
      </c>
      <c r="B31" s="25" t="s">
        <v>19</v>
      </c>
      <c r="C31" s="26">
        <f>C27</f>
        <v>342249</v>
      </c>
      <c r="D31" s="27">
        <v>0.09</v>
      </c>
      <c r="E31" s="28">
        <f t="shared" si="8"/>
        <v>308.02409999999998</v>
      </c>
      <c r="F31" s="26">
        <f>F27</f>
        <v>313623</v>
      </c>
      <c r="G31" s="27">
        <v>7.5999999999999998E-2</v>
      </c>
      <c r="H31" s="28">
        <f t="shared" si="9"/>
        <v>238.35347999999999</v>
      </c>
      <c r="I31" s="26">
        <f t="shared" si="10"/>
        <v>69.670619999999985</v>
      </c>
      <c r="J31" s="9"/>
      <c r="K31" s="9"/>
      <c r="L31" s="9"/>
      <c r="M31" s="9"/>
      <c r="N31" s="9"/>
    </row>
    <row r="32" spans="1:14" ht="14.1" customHeight="1">
      <c r="A32" s="68">
        <f t="shared" si="0"/>
        <v>32</v>
      </c>
      <c r="B32" s="25" t="s">
        <v>20</v>
      </c>
      <c r="C32" s="26">
        <f>C27</f>
        <v>342249</v>
      </c>
      <c r="D32" s="27">
        <v>1.0999999999999999E-2</v>
      </c>
      <c r="E32" s="28">
        <f t="shared" si="8"/>
        <v>37.647389999999994</v>
      </c>
      <c r="F32" s="26">
        <f>F27</f>
        <v>313623</v>
      </c>
      <c r="G32" s="27">
        <v>0.01</v>
      </c>
      <c r="H32" s="28">
        <f t="shared" si="9"/>
        <v>31.362300000000001</v>
      </c>
      <c r="I32" s="26">
        <f t="shared" si="10"/>
        <v>6.2850899999999932</v>
      </c>
      <c r="J32" s="9"/>
      <c r="K32" s="9"/>
      <c r="L32" s="9"/>
      <c r="M32" s="9"/>
      <c r="N32" s="9"/>
    </row>
    <row r="33" spans="1:14" ht="14.1" customHeight="1">
      <c r="A33" s="68">
        <f t="shared" si="0"/>
        <v>33</v>
      </c>
      <c r="B33" s="25" t="s">
        <v>10</v>
      </c>
      <c r="C33" s="26">
        <v>4530434</v>
      </c>
      <c r="D33" s="27">
        <v>0.66679999999999995</v>
      </c>
      <c r="E33" s="28">
        <f t="shared" si="8"/>
        <v>30208.933912</v>
      </c>
      <c r="F33" s="26">
        <v>4552805</v>
      </c>
      <c r="G33" s="27">
        <v>0.48320000000000002</v>
      </c>
      <c r="H33" s="28">
        <f t="shared" si="9"/>
        <v>21999.153760000001</v>
      </c>
      <c r="I33" s="26">
        <f t="shared" si="10"/>
        <v>8209.7801519999994</v>
      </c>
      <c r="J33" s="9"/>
      <c r="K33" s="9"/>
      <c r="L33" s="9"/>
      <c r="M33" s="9"/>
      <c r="N33" s="9"/>
    </row>
    <row r="34" spans="1:14" ht="14.1" customHeight="1">
      <c r="A34" s="68">
        <f t="shared" si="0"/>
        <v>34</v>
      </c>
      <c r="B34" s="25" t="s">
        <v>21</v>
      </c>
      <c r="C34" s="26">
        <f>+C33</f>
        <v>4530434</v>
      </c>
      <c r="D34" s="27">
        <v>0.49399999999999999</v>
      </c>
      <c r="E34" s="28">
        <f t="shared" si="8"/>
        <v>22380.343960000002</v>
      </c>
      <c r="F34" s="26">
        <f>+F33</f>
        <v>4552805</v>
      </c>
      <c r="G34" s="27">
        <v>0.433</v>
      </c>
      <c r="H34" s="28">
        <f t="shared" si="9"/>
        <v>19713.645649999999</v>
      </c>
      <c r="I34" s="26">
        <f t="shared" si="10"/>
        <v>2666.6983100000034</v>
      </c>
      <c r="J34" s="9"/>
      <c r="K34" s="9"/>
      <c r="L34" s="9"/>
      <c r="M34" s="9"/>
      <c r="N34" s="9"/>
    </row>
    <row r="35" spans="1:14" ht="14.1" customHeight="1">
      <c r="A35" s="68">
        <f t="shared" si="0"/>
        <v>35</v>
      </c>
      <c r="B35" s="25" t="s">
        <v>12</v>
      </c>
      <c r="C35" s="26">
        <f>+C34</f>
        <v>4530434</v>
      </c>
      <c r="D35" s="27">
        <v>0.13300000000000001</v>
      </c>
      <c r="E35" s="28">
        <f>(D35*C35)/100</f>
        <v>6025.4772200000007</v>
      </c>
      <c r="F35" s="26">
        <f>+F34</f>
        <v>4552805</v>
      </c>
      <c r="G35" s="27">
        <v>9.6600000000000005E-2</v>
      </c>
      <c r="H35" s="28">
        <f t="shared" si="9"/>
        <v>4398.0096300000005</v>
      </c>
      <c r="I35" s="26">
        <f>E35-H35</f>
        <v>1627.4675900000002</v>
      </c>
      <c r="J35" s="9"/>
      <c r="K35" s="9"/>
      <c r="L35" s="9"/>
      <c r="M35" s="9"/>
      <c r="N35" s="9"/>
    </row>
    <row r="36" spans="1:14" ht="14.1" customHeight="1">
      <c r="A36" s="68">
        <f t="shared" si="0"/>
        <v>36</v>
      </c>
      <c r="B36" s="25" t="s">
        <v>13</v>
      </c>
      <c r="C36" s="26">
        <f>+C35</f>
        <v>4530434</v>
      </c>
      <c r="D36" s="27">
        <v>5.5E-2</v>
      </c>
      <c r="E36" s="28">
        <f>(D36*C36)/100</f>
        <v>2491.7386999999999</v>
      </c>
      <c r="F36" s="26">
        <f>+F35</f>
        <v>4552805</v>
      </c>
      <c r="G36" s="27">
        <v>0.04</v>
      </c>
      <c r="H36" s="28">
        <f t="shared" si="9"/>
        <v>1821.1220000000001</v>
      </c>
      <c r="I36" s="26">
        <f>E36-H36</f>
        <v>670.61669999999981</v>
      </c>
      <c r="J36" s="9"/>
      <c r="K36" s="9"/>
      <c r="L36" s="9"/>
      <c r="M36" s="9"/>
      <c r="N36" s="9"/>
    </row>
    <row r="37" spans="1:14" ht="14.1" customHeight="1">
      <c r="A37" s="68">
        <f t="shared" si="0"/>
        <v>37</v>
      </c>
      <c r="B37" s="25" t="s">
        <v>14</v>
      </c>
      <c r="C37" s="26">
        <f>+C36</f>
        <v>4530434</v>
      </c>
      <c r="D37" s="27">
        <v>0.1341</v>
      </c>
      <c r="E37" s="28">
        <f>(D37*C37)/100</f>
        <v>6075.3119940000006</v>
      </c>
      <c r="F37" s="26">
        <f>+F36</f>
        <v>4552805</v>
      </c>
      <c r="G37" s="27">
        <v>0.1119</v>
      </c>
      <c r="H37" s="28">
        <f t="shared" si="9"/>
        <v>5094.5887949999997</v>
      </c>
      <c r="I37" s="26">
        <f>E37-H37</f>
        <v>980.72319900000093</v>
      </c>
      <c r="J37" s="25"/>
      <c r="K37" s="28">
        <f>SUM(H27:H38)</f>
        <v>56049.845555000007</v>
      </c>
      <c r="L37" s="9"/>
      <c r="M37" s="9"/>
      <c r="N37" s="9"/>
    </row>
    <row r="38" spans="1:14" ht="14.1" customHeight="1">
      <c r="A38" s="68">
        <f t="shared" si="0"/>
        <v>38</v>
      </c>
      <c r="B38" s="25" t="s">
        <v>92</v>
      </c>
      <c r="C38" s="26">
        <f>+C37</f>
        <v>4530434</v>
      </c>
      <c r="D38" s="27">
        <v>0</v>
      </c>
      <c r="E38" s="28">
        <f>(D38*C38)/100</f>
        <v>0</v>
      </c>
      <c r="F38" s="26">
        <f>+F37</f>
        <v>4552805</v>
      </c>
      <c r="G38" s="27">
        <v>0</v>
      </c>
      <c r="H38" s="28">
        <f t="shared" si="9"/>
        <v>0</v>
      </c>
      <c r="I38" s="26">
        <f>E38-H38</f>
        <v>0</v>
      </c>
      <c r="J38" s="28">
        <f>SUM(E27:E38)</f>
        <v>71117.669286000004</v>
      </c>
      <c r="K38" s="9"/>
      <c r="L38" s="9"/>
      <c r="M38" s="9"/>
      <c r="N38" s="9"/>
    </row>
    <row r="39" spans="1:14" ht="12.95" customHeight="1">
      <c r="A39" s="68">
        <f t="shared" si="0"/>
        <v>39</v>
      </c>
      <c r="B39" s="25"/>
      <c r="C39" s="26"/>
      <c r="D39" s="27"/>
      <c r="E39" s="28"/>
      <c r="F39" s="26"/>
      <c r="G39" s="27"/>
      <c r="H39" s="28"/>
      <c r="I39" s="26"/>
      <c r="J39" s="28"/>
      <c r="K39" s="9"/>
      <c r="L39" s="9"/>
      <c r="M39" s="9"/>
      <c r="N39" s="9"/>
    </row>
    <row r="40" spans="1:14" ht="12.95" customHeight="1">
      <c r="A40" s="68">
        <f t="shared" si="0"/>
        <v>40</v>
      </c>
      <c r="B40" s="32" t="s">
        <v>96</v>
      </c>
      <c r="C40" s="26"/>
      <c r="D40" s="25"/>
      <c r="E40" s="25"/>
      <c r="F40" s="26"/>
      <c r="G40" s="27"/>
      <c r="H40" s="25"/>
      <c r="I40" s="26"/>
      <c r="J40" s="9"/>
      <c r="K40" s="9"/>
      <c r="L40" s="9"/>
      <c r="M40" s="9"/>
      <c r="N40" s="9"/>
    </row>
    <row r="41" spans="1:14" ht="14.1" customHeight="1">
      <c r="A41" s="68">
        <f t="shared" si="0"/>
        <v>41</v>
      </c>
      <c r="B41" s="25" t="s">
        <v>10</v>
      </c>
      <c r="C41" s="26">
        <v>20673969</v>
      </c>
      <c r="D41" s="27">
        <v>9.7000000000000003E-2</v>
      </c>
      <c r="E41" s="28">
        <f>(D41*C41)/100</f>
        <v>20053.749930000002</v>
      </c>
      <c r="F41" s="26">
        <v>20399119</v>
      </c>
      <c r="G41" s="27">
        <v>9.7000000000000003E-2</v>
      </c>
      <c r="H41" s="28">
        <f>(G41*F41)/100</f>
        <v>19787.14543</v>
      </c>
      <c r="I41" s="26">
        <f>E41-H41</f>
        <v>266.60450000000128</v>
      </c>
      <c r="J41" s="9"/>
      <c r="K41" s="9"/>
      <c r="L41" s="9"/>
      <c r="M41" s="9"/>
      <c r="N41" s="9"/>
    </row>
    <row r="42" spans="1:14" ht="14.1" customHeight="1">
      <c r="A42" s="68">
        <f t="shared" si="0"/>
        <v>42</v>
      </c>
      <c r="B42" s="25" t="s">
        <v>11</v>
      </c>
      <c r="C42" s="26">
        <v>19820456</v>
      </c>
      <c r="D42" s="27">
        <v>0.41599999999999998</v>
      </c>
      <c r="E42" s="28">
        <f>(D42*C42)/100</f>
        <v>82453.096959999995</v>
      </c>
      <c r="F42" s="26">
        <v>19531874</v>
      </c>
      <c r="G42" s="27">
        <v>0.40200000000000002</v>
      </c>
      <c r="H42" s="28">
        <f>(G42*F42)/100</f>
        <v>78518.133480000004</v>
      </c>
      <c r="I42" s="26">
        <f>E42-H42</f>
        <v>3934.9634799999913</v>
      </c>
      <c r="J42" s="9"/>
      <c r="K42" s="9"/>
      <c r="L42" s="9"/>
      <c r="M42" s="9"/>
      <c r="N42" s="9"/>
    </row>
    <row r="43" spans="1:14" ht="14.1" customHeight="1">
      <c r="A43" s="68">
        <f t="shared" si="0"/>
        <v>43</v>
      </c>
      <c r="B43" s="25" t="s">
        <v>12</v>
      </c>
      <c r="C43" s="26">
        <f>+C41</f>
        <v>20673969</v>
      </c>
      <c r="D43" s="27">
        <v>5.1999999999999998E-2</v>
      </c>
      <c r="E43" s="28">
        <f>(D43*C43)/100</f>
        <v>10750.463880000001</v>
      </c>
      <c r="F43" s="26">
        <f>+F41</f>
        <v>20399119</v>
      </c>
      <c r="G43" s="27">
        <v>5.1999999999999998E-2</v>
      </c>
      <c r="H43" s="28">
        <f>(G43*F43)/100</f>
        <v>10607.541879999999</v>
      </c>
      <c r="I43" s="26">
        <f>E43-H43</f>
        <v>142.9220000000023</v>
      </c>
      <c r="J43" s="25"/>
      <c r="K43" s="28">
        <f>SUM(H41:H45)</f>
        <v>145264.05084800001</v>
      </c>
      <c r="L43" s="9"/>
      <c r="M43" s="9"/>
      <c r="N43" s="9"/>
    </row>
    <row r="44" spans="1:14" ht="14.1" customHeight="1">
      <c r="A44" s="68">
        <f t="shared" si="0"/>
        <v>44</v>
      </c>
      <c r="B44" s="25" t="s">
        <v>13</v>
      </c>
      <c r="C44" s="26">
        <f>C43</f>
        <v>20673969</v>
      </c>
      <c r="D44" s="27">
        <v>0.04</v>
      </c>
      <c r="E44" s="28">
        <f>(D44*C44)/100</f>
        <v>8269.5876000000007</v>
      </c>
      <c r="F44" s="26">
        <f>F43</f>
        <v>20399119</v>
      </c>
      <c r="G44" s="27">
        <v>0.04</v>
      </c>
      <c r="H44" s="28">
        <f>(G44*F44)/100</f>
        <v>8159.6476000000002</v>
      </c>
      <c r="I44" s="26">
        <f>E44-H44</f>
        <v>109.94000000000051</v>
      </c>
      <c r="J44" s="25"/>
      <c r="K44" s="28"/>
      <c r="L44" s="9"/>
      <c r="M44" s="9"/>
      <c r="N44" s="9"/>
    </row>
    <row r="45" spans="1:14" ht="14.1" customHeight="1">
      <c r="A45" s="68">
        <f t="shared" si="0"/>
        <v>45</v>
      </c>
      <c r="B45" s="25" t="s">
        <v>14</v>
      </c>
      <c r="C45" s="26">
        <f>C43</f>
        <v>20673969</v>
      </c>
      <c r="D45" s="27">
        <v>0.13819999999999999</v>
      </c>
      <c r="E45" s="28">
        <f>(D45*C45)/100</f>
        <v>28571.425157999998</v>
      </c>
      <c r="F45" s="26">
        <f>F43</f>
        <v>20399119</v>
      </c>
      <c r="G45" s="27">
        <v>0.13819999999999999</v>
      </c>
      <c r="H45" s="28">
        <f>(G45*F45)/100</f>
        <v>28191.582457999997</v>
      </c>
      <c r="I45" s="26">
        <f>E45-H45</f>
        <v>379.84270000000106</v>
      </c>
      <c r="J45" s="28">
        <f>SUM(E41:E45)</f>
        <v>150098.32352799998</v>
      </c>
      <c r="K45" s="9"/>
      <c r="L45" s="9"/>
      <c r="M45" s="9"/>
      <c r="N45" s="9"/>
    </row>
    <row r="46" spans="1:14" ht="12.95" customHeight="1">
      <c r="A46" s="68">
        <f t="shared" si="0"/>
        <v>46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2.95" customHeight="1">
      <c r="A47" s="68">
        <f t="shared" si="0"/>
        <v>47</v>
      </c>
      <c r="B47" s="32" t="s">
        <v>93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4.1" customHeight="1">
      <c r="A48" s="68">
        <f t="shared" si="0"/>
        <v>48</v>
      </c>
      <c r="B48" s="25" t="s">
        <v>10</v>
      </c>
      <c r="C48" s="26">
        <v>1763926</v>
      </c>
      <c r="D48" s="27">
        <v>0.14899999999999999</v>
      </c>
      <c r="E48" s="28">
        <f>(D48*C48)/100</f>
        <v>2628.2497399999997</v>
      </c>
      <c r="F48" s="26">
        <v>1753344</v>
      </c>
      <c r="G48" s="27">
        <v>0.14899999999999999</v>
      </c>
      <c r="H48" s="28">
        <f>(G48*F48)/100</f>
        <v>2612.4825599999999</v>
      </c>
      <c r="I48" s="26">
        <f>E48-H48</f>
        <v>15.767179999999826</v>
      </c>
      <c r="J48" s="9"/>
      <c r="K48" s="9"/>
      <c r="L48" s="9"/>
      <c r="M48" s="9"/>
      <c r="N48" s="9"/>
    </row>
    <row r="49" spans="1:14" ht="14.1" customHeight="1">
      <c r="A49" s="68">
        <f t="shared" si="0"/>
        <v>49</v>
      </c>
      <c r="B49" s="25" t="s">
        <v>11</v>
      </c>
      <c r="C49" s="26">
        <f>+C48</f>
        <v>1763926</v>
      </c>
      <c r="D49" s="27">
        <v>0.56699999999999995</v>
      </c>
      <c r="E49" s="28">
        <f>(D49*C49)/100</f>
        <v>10001.460419999999</v>
      </c>
      <c r="F49" s="26">
        <f>+F48</f>
        <v>1753344</v>
      </c>
      <c r="G49" s="27">
        <v>0.53400000000000003</v>
      </c>
      <c r="H49" s="28">
        <f>(G49*F49)/100</f>
        <v>9362.8569599999992</v>
      </c>
      <c r="I49" s="26">
        <f>E49-H49</f>
        <v>638.60346000000027</v>
      </c>
      <c r="J49" s="9"/>
      <c r="K49" s="9"/>
      <c r="L49" s="9"/>
      <c r="M49" s="9"/>
      <c r="N49" s="9"/>
    </row>
    <row r="50" spans="1:14" ht="14.1" customHeight="1">
      <c r="A50" s="68">
        <f t="shared" si="0"/>
        <v>50</v>
      </c>
      <c r="B50" s="25" t="s">
        <v>13</v>
      </c>
      <c r="C50" s="26">
        <f>+C49</f>
        <v>1763926</v>
      </c>
      <c r="D50" s="27">
        <v>5.5E-2</v>
      </c>
      <c r="E50" s="28">
        <f>(D50*C50)/100</f>
        <v>970.15930000000003</v>
      </c>
      <c r="F50" s="26">
        <f>+F49</f>
        <v>1753344</v>
      </c>
      <c r="G50" s="27">
        <v>5.5E-2</v>
      </c>
      <c r="H50" s="28">
        <f>(G50*F50)/100</f>
        <v>964.33920000000001</v>
      </c>
      <c r="I50" s="26">
        <f>E50-H50</f>
        <v>5.8201000000000249</v>
      </c>
      <c r="J50" s="9"/>
      <c r="K50" s="9"/>
      <c r="L50" s="9"/>
      <c r="M50" s="9"/>
      <c r="N50" s="9"/>
    </row>
    <row r="51" spans="1:14" ht="14.1" customHeight="1">
      <c r="A51" s="68">
        <f t="shared" si="0"/>
        <v>51</v>
      </c>
      <c r="B51" s="25" t="s">
        <v>12</v>
      </c>
      <c r="C51" s="26">
        <f>+C50</f>
        <v>1763926</v>
      </c>
      <c r="D51" s="27">
        <v>0.1019</v>
      </c>
      <c r="E51" s="28">
        <f>(D51*C51)/100</f>
        <v>1797.4405939999999</v>
      </c>
      <c r="F51" s="26">
        <f>+F50</f>
        <v>1753344</v>
      </c>
      <c r="G51" s="27">
        <v>8.8300000000000003E-2</v>
      </c>
      <c r="H51" s="28">
        <f>(G51*F51)/100</f>
        <v>1548.2027520000001</v>
      </c>
      <c r="I51" s="26">
        <f>E51-H51</f>
        <v>249.23784199999977</v>
      </c>
      <c r="J51" s="28">
        <f>SUM(E48:E51)</f>
        <v>15397.310053999998</v>
      </c>
      <c r="K51" s="28">
        <f>SUM(H48:H51)</f>
        <v>14487.881472000001</v>
      </c>
      <c r="L51" s="9"/>
      <c r="M51" s="9"/>
      <c r="N51" s="9"/>
    </row>
    <row r="52" spans="1:14" ht="12.95" customHeight="1">
      <c r="A52" s="68">
        <f t="shared" si="0"/>
        <v>52</v>
      </c>
      <c r="B52" s="25"/>
      <c r="C52" s="26"/>
      <c r="D52" s="27"/>
      <c r="E52" s="28"/>
      <c r="F52" s="26"/>
      <c r="G52" s="27"/>
      <c r="H52" s="28"/>
      <c r="I52" s="26"/>
      <c r="J52" s="28"/>
      <c r="K52" s="9"/>
      <c r="L52" s="9"/>
      <c r="M52" s="9"/>
      <c r="N52" s="9"/>
    </row>
    <row r="53" spans="1:14" ht="12.95" customHeight="1">
      <c r="A53" s="68">
        <f t="shared" si="0"/>
        <v>53</v>
      </c>
      <c r="B53" s="32" t="s">
        <v>94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4.1" customHeight="1">
      <c r="A54" s="68">
        <f t="shared" ref="A54:A99" si="11">(A53+1)</f>
        <v>54</v>
      </c>
      <c r="B54" s="25" t="s">
        <v>10</v>
      </c>
      <c r="C54" s="26">
        <v>2370868</v>
      </c>
      <c r="D54" s="27">
        <v>0.13700000000000001</v>
      </c>
      <c r="E54" s="28">
        <f>(D54*C54)/100</f>
        <v>3248.0891600000004</v>
      </c>
      <c r="F54" s="26">
        <v>2356645</v>
      </c>
      <c r="G54" s="27">
        <v>0.121</v>
      </c>
      <c r="H54" s="28">
        <f>(G54*F54)/100</f>
        <v>2851.54045</v>
      </c>
      <c r="I54" s="26">
        <f>E54-H54</f>
        <v>396.54871000000048</v>
      </c>
      <c r="J54" s="9"/>
      <c r="K54" s="9"/>
      <c r="L54" s="9"/>
      <c r="M54" s="26"/>
      <c r="N54" s="27"/>
    </row>
    <row r="55" spans="1:14" ht="14.1" customHeight="1">
      <c r="A55" s="68">
        <f t="shared" si="11"/>
        <v>55</v>
      </c>
      <c r="B55" s="25" t="s">
        <v>11</v>
      </c>
      <c r="C55" s="26">
        <f>+C54</f>
        <v>2370868</v>
      </c>
      <c r="D55" s="27">
        <v>0.629</v>
      </c>
      <c r="E55" s="28">
        <f>(D55*C55)/100</f>
        <v>14912.75972</v>
      </c>
      <c r="F55" s="26">
        <f>+F54</f>
        <v>2356645</v>
      </c>
      <c r="G55" s="27">
        <v>0.56899999999999995</v>
      </c>
      <c r="H55" s="28">
        <f>(G55*F55)/100</f>
        <v>13409.310049999998</v>
      </c>
      <c r="I55" s="26">
        <f>E55-H55</f>
        <v>1503.4496700000018</v>
      </c>
      <c r="J55" s="9"/>
      <c r="K55" s="9"/>
      <c r="L55" s="9"/>
      <c r="M55" s="26"/>
      <c r="N55" s="27"/>
    </row>
    <row r="56" spans="1:14" ht="14.1" customHeight="1">
      <c r="A56" s="68">
        <f t="shared" si="11"/>
        <v>56</v>
      </c>
      <c r="B56" s="25" t="s">
        <v>12</v>
      </c>
      <c r="C56" s="26">
        <f>+C54</f>
        <v>2370868</v>
      </c>
      <c r="D56" s="27">
        <v>0.1588</v>
      </c>
      <c r="E56" s="28">
        <f>(D56*C56)/100</f>
        <v>3764.938384</v>
      </c>
      <c r="F56" s="26">
        <f>+F54</f>
        <v>2356645</v>
      </c>
      <c r="G56" s="27">
        <v>9.5299999999999996E-2</v>
      </c>
      <c r="H56" s="28">
        <f>(G56*F56)/100</f>
        <v>2245.8826849999996</v>
      </c>
      <c r="I56" s="26">
        <f>E56-H56</f>
        <v>1519.0556990000005</v>
      </c>
      <c r="J56" s="25"/>
      <c r="K56" s="28">
        <f>SUM(H54:H58)</f>
        <v>22152.462999999996</v>
      </c>
      <c r="L56" s="9"/>
      <c r="M56" s="26"/>
      <c r="N56" s="27"/>
    </row>
    <row r="57" spans="1:14" ht="14.1" customHeight="1">
      <c r="A57" s="68">
        <f t="shared" si="11"/>
        <v>57</v>
      </c>
      <c r="B57" s="25" t="s">
        <v>13</v>
      </c>
      <c r="C57" s="26">
        <f>C56</f>
        <v>2370868</v>
      </c>
      <c r="D57" s="27">
        <v>0.08</v>
      </c>
      <c r="E57" s="28">
        <f>(D57*C57)/100</f>
        <v>1896.6944000000001</v>
      </c>
      <c r="F57" s="26">
        <f>F56</f>
        <v>2356645</v>
      </c>
      <c r="G57" s="27">
        <v>0.08</v>
      </c>
      <c r="H57" s="28">
        <f>(G57*F57)/100</f>
        <v>1885.316</v>
      </c>
      <c r="I57" s="26">
        <f>E57-H57</f>
        <v>11.378400000000056</v>
      </c>
      <c r="J57" s="25"/>
      <c r="K57" s="28"/>
      <c r="L57" s="9"/>
      <c r="M57" s="26"/>
      <c r="N57" s="27"/>
    </row>
    <row r="58" spans="1:14" ht="14.1" customHeight="1">
      <c r="A58" s="68">
        <f t="shared" si="11"/>
        <v>58</v>
      </c>
      <c r="B58" s="25" t="s">
        <v>14</v>
      </c>
      <c r="C58" s="26">
        <f>C56</f>
        <v>2370868</v>
      </c>
      <c r="D58" s="27">
        <v>0.1288</v>
      </c>
      <c r="E58" s="28">
        <f>(D58*C58)/100</f>
        <v>3053.6779839999999</v>
      </c>
      <c r="F58" s="26">
        <f>F56</f>
        <v>2356645</v>
      </c>
      <c r="G58" s="27">
        <v>7.4700000000000003E-2</v>
      </c>
      <c r="H58" s="28">
        <f>(G58*F58)/100</f>
        <v>1760.4138150000001</v>
      </c>
      <c r="I58" s="26">
        <f>E58-H58</f>
        <v>1293.2641689999998</v>
      </c>
      <c r="J58" s="28">
        <f>SUM(E54:E58)</f>
        <v>26876.159648000001</v>
      </c>
      <c r="K58" s="9"/>
      <c r="L58" s="9"/>
      <c r="M58" s="26"/>
      <c r="N58" s="27"/>
    </row>
    <row r="59" spans="1:14" ht="14.1" customHeight="1">
      <c r="A59" s="68">
        <f t="shared" si="11"/>
        <v>59</v>
      </c>
      <c r="B59" s="25"/>
      <c r="C59" s="26"/>
      <c r="D59" s="27"/>
      <c r="E59" s="28"/>
      <c r="F59" s="26"/>
      <c r="G59" s="27"/>
      <c r="H59" s="28"/>
      <c r="I59" s="26"/>
      <c r="J59" s="28"/>
      <c r="K59" s="9"/>
      <c r="L59" s="9"/>
      <c r="M59" s="26"/>
      <c r="N59" s="27"/>
    </row>
    <row r="60" spans="1:14" ht="14.1" customHeight="1">
      <c r="A60" s="68">
        <f t="shared" si="11"/>
        <v>60</v>
      </c>
      <c r="B60" s="32" t="s">
        <v>95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26"/>
      <c r="N60" s="27"/>
    </row>
    <row r="61" spans="1:14" ht="14.1" customHeight="1">
      <c r="A61" s="68">
        <f t="shared" si="11"/>
        <v>61</v>
      </c>
      <c r="B61" s="25" t="s">
        <v>10</v>
      </c>
      <c r="C61" s="26">
        <v>815579</v>
      </c>
      <c r="D61" s="27">
        <v>0.16200000000000001</v>
      </c>
      <c r="E61" s="28">
        <f>(D61*C61)/100</f>
        <v>1321.2379800000001</v>
      </c>
      <c r="F61" s="26">
        <v>829539</v>
      </c>
      <c r="G61" s="27">
        <v>0.16200000000000001</v>
      </c>
      <c r="H61" s="28">
        <f>(G61*F61)/100</f>
        <v>1343.8531800000001</v>
      </c>
      <c r="I61" s="26">
        <f>E61-H61</f>
        <v>-22.615199999999959</v>
      </c>
      <c r="J61" s="9"/>
      <c r="K61" s="9"/>
      <c r="L61" s="9"/>
      <c r="M61" s="26"/>
      <c r="N61" s="27"/>
    </row>
    <row r="62" spans="1:14" ht="14.1" customHeight="1">
      <c r="A62" s="68">
        <f t="shared" si="11"/>
        <v>62</v>
      </c>
      <c r="B62" s="25" t="s">
        <v>11</v>
      </c>
      <c r="C62" s="26">
        <f>+C61</f>
        <v>815579</v>
      </c>
      <c r="D62" s="27">
        <v>0.64400000000000002</v>
      </c>
      <c r="E62" s="28">
        <f>(D62*C62)/100</f>
        <v>5252.3287600000003</v>
      </c>
      <c r="F62" s="26">
        <f>+F61</f>
        <v>829539</v>
      </c>
      <c r="G62" s="27">
        <v>0.56599999999999995</v>
      </c>
      <c r="H62" s="28">
        <f>(G62*F62)/100</f>
        <v>4695.19074</v>
      </c>
      <c r="I62" s="26">
        <f>E62-H62</f>
        <v>557.13802000000032</v>
      </c>
      <c r="J62" s="9"/>
      <c r="K62" s="9"/>
      <c r="L62" s="9"/>
      <c r="M62" s="26"/>
      <c r="N62" s="27"/>
    </row>
    <row r="63" spans="1:14" ht="14.1" customHeight="1">
      <c r="A63" s="68">
        <f t="shared" si="11"/>
        <v>63</v>
      </c>
      <c r="B63" s="25" t="s">
        <v>13</v>
      </c>
      <c r="C63" s="26">
        <f>+C61</f>
        <v>815579</v>
      </c>
      <c r="D63" s="27">
        <v>0.04</v>
      </c>
      <c r="E63" s="28">
        <f>(D63*C63)/100</f>
        <v>326.23160000000001</v>
      </c>
      <c r="F63" s="26">
        <f>+F61</f>
        <v>829539</v>
      </c>
      <c r="G63" s="27">
        <v>0.04</v>
      </c>
      <c r="H63" s="28">
        <f>(G63*F63)/100</f>
        <v>331.81559999999996</v>
      </c>
      <c r="I63" s="26">
        <f>E63-H63</f>
        <v>-5.5839999999999463</v>
      </c>
      <c r="J63" s="25"/>
      <c r="K63" s="28">
        <f>SUM(H61:H65)</f>
        <v>8477.0590410000004</v>
      </c>
      <c r="L63" s="9"/>
      <c r="M63" s="26"/>
      <c r="N63" s="27"/>
    </row>
    <row r="64" spans="1:14" ht="14.1" customHeight="1">
      <c r="A64" s="68">
        <f t="shared" si="11"/>
        <v>64</v>
      </c>
      <c r="B64" s="25" t="s">
        <v>12</v>
      </c>
      <c r="C64" s="26">
        <f>C63</f>
        <v>815579</v>
      </c>
      <c r="D64" s="27">
        <v>0.16539999999999999</v>
      </c>
      <c r="E64" s="28">
        <f>(D64*C64)/100</f>
        <v>1348.967666</v>
      </c>
      <c r="F64" s="26">
        <f>F63</f>
        <v>829539</v>
      </c>
      <c r="G64" s="27">
        <v>0.1115</v>
      </c>
      <c r="H64" s="28">
        <f>(G64*F64)/100</f>
        <v>924.93598500000007</v>
      </c>
      <c r="I64" s="26">
        <f>E64-H64</f>
        <v>424.03168099999994</v>
      </c>
      <c r="J64" s="25"/>
      <c r="K64" s="28"/>
      <c r="L64" s="9"/>
      <c r="M64" s="26"/>
      <c r="N64" s="27"/>
    </row>
    <row r="65" spans="1:14" ht="14.1" customHeight="1">
      <c r="A65" s="68">
        <f t="shared" si="11"/>
        <v>65</v>
      </c>
      <c r="B65" s="25" t="s">
        <v>14</v>
      </c>
      <c r="C65" s="26">
        <f>C63</f>
        <v>815579</v>
      </c>
      <c r="D65" s="27">
        <v>0.98</v>
      </c>
      <c r="E65" s="28">
        <f>(D65*C65)/100</f>
        <v>7992.6742000000004</v>
      </c>
      <c r="F65" s="26">
        <f>F63</f>
        <v>829539</v>
      </c>
      <c r="G65" s="27">
        <v>0.1424</v>
      </c>
      <c r="H65" s="28">
        <f>(G65*F65)/100</f>
        <v>1181.2635359999999</v>
      </c>
      <c r="I65" s="26">
        <f>E65-H65</f>
        <v>6811.4106640000009</v>
      </c>
      <c r="J65" s="28">
        <f>SUM(E61:E65)</f>
        <v>16241.440205999999</v>
      </c>
      <c r="K65" s="9"/>
      <c r="L65" s="9"/>
      <c r="M65" s="26"/>
      <c r="N65" s="27"/>
    </row>
    <row r="66" spans="1:14" ht="14.1" customHeight="1">
      <c r="A66" s="68">
        <f t="shared" si="11"/>
        <v>66</v>
      </c>
      <c r="B66" s="25"/>
      <c r="C66" s="26"/>
      <c r="D66" s="27"/>
      <c r="E66" s="28"/>
      <c r="F66" s="26"/>
      <c r="G66" s="27"/>
      <c r="H66" s="28"/>
      <c r="I66" s="26"/>
      <c r="J66" s="28"/>
      <c r="K66" s="9"/>
      <c r="L66" s="9"/>
      <c r="M66" s="26"/>
      <c r="N66" s="27"/>
    </row>
    <row r="67" spans="1:14" ht="14.1" customHeight="1">
      <c r="A67" s="68">
        <f t="shared" si="11"/>
        <v>67</v>
      </c>
      <c r="B67" s="32" t="s">
        <v>97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26"/>
      <c r="N67" s="27"/>
    </row>
    <row r="68" spans="1:14" ht="14.1" customHeight="1">
      <c r="A68" s="68">
        <f t="shared" si="11"/>
        <v>68</v>
      </c>
      <c r="B68" s="25" t="s">
        <v>10</v>
      </c>
      <c r="C68" s="26">
        <v>986281</v>
      </c>
      <c r="D68" s="27">
        <v>0.20399999999999999</v>
      </c>
      <c r="E68" s="28">
        <f>(D68*C68)/100</f>
        <v>2012.01324</v>
      </c>
      <c r="F68" s="26">
        <v>923805</v>
      </c>
      <c r="G68" s="27">
        <v>0.20399999999999999</v>
      </c>
      <c r="H68" s="28">
        <f>(G68*F68)/100</f>
        <v>1884.5622000000001</v>
      </c>
      <c r="I68" s="26">
        <f>E68-H68</f>
        <v>127.45103999999992</v>
      </c>
      <c r="J68" s="9"/>
      <c r="K68" s="9"/>
      <c r="L68" s="9"/>
      <c r="M68" s="26"/>
      <c r="N68" s="27"/>
    </row>
    <row r="69" spans="1:14" ht="14.1" customHeight="1">
      <c r="A69" s="68">
        <f t="shared" si="11"/>
        <v>69</v>
      </c>
      <c r="B69" s="25" t="s">
        <v>11</v>
      </c>
      <c r="C69" s="26">
        <f>+C68</f>
        <v>986281</v>
      </c>
      <c r="D69" s="27">
        <v>0.41899999999999998</v>
      </c>
      <c r="E69" s="28">
        <f>(D69*C69)/100</f>
        <v>4132.51739</v>
      </c>
      <c r="F69" s="26">
        <f>+F68</f>
        <v>923805</v>
      </c>
      <c r="G69" s="27">
        <v>0.39700000000000002</v>
      </c>
      <c r="H69" s="28">
        <f>(G69*F69)/100</f>
        <v>3667.50585</v>
      </c>
      <c r="I69" s="26">
        <f>E69-H69</f>
        <v>465.01153999999997</v>
      </c>
      <c r="J69" s="9"/>
      <c r="K69" s="9"/>
      <c r="L69" s="9"/>
      <c r="M69" s="26"/>
      <c r="N69" s="27"/>
    </row>
    <row r="70" spans="1:14" ht="14.1" customHeight="1">
      <c r="A70" s="68">
        <f t="shared" si="11"/>
        <v>70</v>
      </c>
      <c r="B70" s="25" t="s">
        <v>13</v>
      </c>
      <c r="C70" s="26">
        <f>+C69</f>
        <v>986281</v>
      </c>
      <c r="D70" s="27">
        <v>0.04</v>
      </c>
      <c r="E70" s="28">
        <f>(D70*C70)/100</f>
        <v>394.51239999999996</v>
      </c>
      <c r="F70" s="26">
        <f>+F69</f>
        <v>923805</v>
      </c>
      <c r="G70" s="27">
        <v>0.04</v>
      </c>
      <c r="H70" s="28">
        <f>(G70*F70)/100</f>
        <v>369.52200000000005</v>
      </c>
      <c r="I70" s="26">
        <f>E70-H70</f>
        <v>24.990399999999909</v>
      </c>
      <c r="J70" s="9"/>
      <c r="K70" s="9"/>
      <c r="L70" s="9"/>
      <c r="M70" s="26"/>
      <c r="N70" s="27"/>
    </row>
    <row r="71" spans="1:14" ht="14.1" customHeight="1">
      <c r="A71" s="68">
        <f t="shared" si="11"/>
        <v>71</v>
      </c>
      <c r="B71" s="25" t="s">
        <v>12</v>
      </c>
      <c r="C71" s="26">
        <f>+C70</f>
        <v>986281</v>
      </c>
      <c r="D71" s="27">
        <v>7.6999999999999999E-2</v>
      </c>
      <c r="E71" s="28">
        <f>(D71*C71)/100</f>
        <v>759.43637000000001</v>
      </c>
      <c r="F71" s="26">
        <f>+F70</f>
        <v>923805</v>
      </c>
      <c r="G71" s="27">
        <v>7.6999999999999999E-2</v>
      </c>
      <c r="H71" s="28">
        <f>(G71*F71)/100</f>
        <v>711.32984999999996</v>
      </c>
      <c r="I71" s="26">
        <f>E71-H71</f>
        <v>48.106520000000046</v>
      </c>
      <c r="J71" s="28">
        <f>SUM(E68:E71)</f>
        <v>7298.4794000000002</v>
      </c>
      <c r="K71" s="28">
        <f>SUM(H68:H71)</f>
        <v>6632.9198999999999</v>
      </c>
      <c r="L71" s="9"/>
      <c r="M71" s="26"/>
      <c r="N71" s="27"/>
    </row>
    <row r="72" spans="1:14" ht="12" customHeight="1">
      <c r="A72" s="68">
        <f t="shared" si="11"/>
        <v>72</v>
      </c>
      <c r="B72" s="25"/>
      <c r="C72" s="26"/>
      <c r="D72" s="27"/>
      <c r="E72" s="28"/>
      <c r="F72" s="26"/>
      <c r="G72" s="27"/>
      <c r="H72" s="28"/>
      <c r="I72" s="26"/>
      <c r="J72" s="28"/>
      <c r="K72" s="9"/>
      <c r="L72" s="9"/>
      <c r="M72" s="26"/>
      <c r="N72" s="27"/>
    </row>
    <row r="73" spans="1:14" ht="14.1" customHeight="1">
      <c r="A73" s="68">
        <f>(A71+1)</f>
        <v>72</v>
      </c>
      <c r="B73" s="32" t="s">
        <v>98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26"/>
      <c r="N73" s="27"/>
    </row>
    <row r="74" spans="1:14" ht="14.1" customHeight="1">
      <c r="A74" s="68">
        <f t="shared" si="11"/>
        <v>73</v>
      </c>
      <c r="B74" s="25" t="s">
        <v>10</v>
      </c>
      <c r="C74" s="26">
        <v>550041</v>
      </c>
      <c r="D74" s="27">
        <v>6.2E-2</v>
      </c>
      <c r="E74" s="28">
        <f>(D74*C74)/100</f>
        <v>341.02542</v>
      </c>
      <c r="F74" s="26">
        <v>546742</v>
      </c>
      <c r="G74" s="27">
        <v>6.2E-2</v>
      </c>
      <c r="H74" s="28">
        <f>(G74*F74)/100</f>
        <v>338.98004000000003</v>
      </c>
      <c r="I74" s="26">
        <f>E74-H74</f>
        <v>2.045379999999966</v>
      </c>
      <c r="J74" s="9"/>
      <c r="K74" s="9"/>
      <c r="L74" s="9"/>
      <c r="M74" s="26"/>
      <c r="N74" s="27"/>
    </row>
    <row r="75" spans="1:14" ht="14.1" customHeight="1">
      <c r="A75" s="68">
        <f t="shared" si="11"/>
        <v>74</v>
      </c>
      <c r="B75" s="25" t="s">
        <v>11</v>
      </c>
      <c r="C75" s="26">
        <f>+C74</f>
        <v>550041</v>
      </c>
      <c r="D75" s="27">
        <v>0.49</v>
      </c>
      <c r="E75" s="28">
        <f>(D75*C75)/100</f>
        <v>2695.2008999999998</v>
      </c>
      <c r="F75" s="26">
        <f>+F74</f>
        <v>546742</v>
      </c>
      <c r="G75" s="27">
        <v>0.49</v>
      </c>
      <c r="H75" s="28">
        <f>(G75*F75)/100</f>
        <v>2679.0358000000001</v>
      </c>
      <c r="I75" s="26">
        <f>E75-H75</f>
        <v>16.165099999999711</v>
      </c>
      <c r="J75" s="9"/>
      <c r="K75" s="9"/>
      <c r="L75" s="9"/>
      <c r="M75" s="9"/>
      <c r="N75" s="9"/>
    </row>
    <row r="76" spans="1:14" ht="14.1" customHeight="1">
      <c r="A76" s="68">
        <f t="shared" si="11"/>
        <v>75</v>
      </c>
      <c r="B76" s="25" t="s">
        <v>12</v>
      </c>
      <c r="C76" s="26">
        <f>+C74</f>
        <v>550041</v>
      </c>
      <c r="D76" s="27">
        <v>0.13830000000000001</v>
      </c>
      <c r="E76" s="28">
        <f>(D76*C76)/100</f>
        <v>760.70670299999995</v>
      </c>
      <c r="F76" s="26">
        <f>+F74</f>
        <v>546742</v>
      </c>
      <c r="G76" s="27">
        <v>0.13830000000000001</v>
      </c>
      <c r="H76" s="28">
        <f>(G76*F76)/100</f>
        <v>756.14418599999999</v>
      </c>
      <c r="I76" s="26">
        <f>E76-H76</f>
        <v>4.5625169999999571</v>
      </c>
      <c r="J76" s="25"/>
      <c r="K76" s="28">
        <f>SUM(H74:H78)</f>
        <v>4247.6385980000005</v>
      </c>
      <c r="L76" s="9"/>
      <c r="M76" s="9"/>
      <c r="N76" s="9"/>
    </row>
    <row r="77" spans="1:14" ht="14.1" customHeight="1">
      <c r="A77" s="68">
        <f t="shared" si="11"/>
        <v>76</v>
      </c>
      <c r="B77" s="25" t="s">
        <v>13</v>
      </c>
      <c r="C77" s="26">
        <f>C76</f>
        <v>550041</v>
      </c>
      <c r="D77" s="27">
        <v>0.04</v>
      </c>
      <c r="E77" s="28">
        <f>(D77*C77)/100</f>
        <v>220.0164</v>
      </c>
      <c r="F77" s="26">
        <f>F76</f>
        <v>546742</v>
      </c>
      <c r="G77" s="27">
        <v>0.04</v>
      </c>
      <c r="H77" s="28">
        <f>(G77*F77)/100</f>
        <v>218.6968</v>
      </c>
      <c r="I77" s="26">
        <f>E77-H77</f>
        <v>1.3196000000000083</v>
      </c>
      <c r="J77" s="25"/>
      <c r="K77" s="28"/>
      <c r="L77" s="9"/>
      <c r="M77" s="9"/>
      <c r="N77" s="9"/>
    </row>
    <row r="78" spans="1:14" ht="14.1" customHeight="1">
      <c r="A78" s="68">
        <f t="shared" si="11"/>
        <v>77</v>
      </c>
      <c r="B78" s="25" t="s">
        <v>14</v>
      </c>
      <c r="C78" s="26">
        <f>C76</f>
        <v>550041</v>
      </c>
      <c r="D78" s="27">
        <v>5.04E-2</v>
      </c>
      <c r="E78" s="28">
        <f>(D78*C78)/100</f>
        <v>277.220664</v>
      </c>
      <c r="F78" s="26">
        <f>F76</f>
        <v>546742</v>
      </c>
      <c r="G78" s="27">
        <v>4.6600000000000003E-2</v>
      </c>
      <c r="H78" s="28">
        <f>(G78*F78)/100</f>
        <v>254.78177200000002</v>
      </c>
      <c r="I78" s="26">
        <f>E78-H78</f>
        <v>22.438891999999981</v>
      </c>
      <c r="J78" s="28">
        <f>SUM(E74:E78)</f>
        <v>4294.1700869999995</v>
      </c>
      <c r="K78" s="9"/>
      <c r="L78" s="9"/>
      <c r="M78" s="9"/>
      <c r="N78" s="9"/>
    </row>
    <row r="79" spans="1:14" ht="12" customHeight="1">
      <c r="A79" s="68">
        <f t="shared" si="11"/>
        <v>78</v>
      </c>
      <c r="B79" s="25"/>
      <c r="C79" s="26"/>
      <c r="D79" s="27"/>
      <c r="E79" s="28"/>
      <c r="F79" s="26"/>
      <c r="G79" s="27"/>
      <c r="H79" s="28"/>
      <c r="I79" s="26"/>
      <c r="J79" s="28"/>
      <c r="K79" s="9"/>
      <c r="L79" s="9"/>
      <c r="M79" s="9"/>
      <c r="N79" s="9"/>
    </row>
    <row r="80" spans="1:14" ht="14.1" customHeight="1">
      <c r="A80" s="68">
        <f t="shared" si="11"/>
        <v>79</v>
      </c>
      <c r="B80" s="32" t="s">
        <v>99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ht="14.1" customHeight="1">
      <c r="A81" s="68">
        <f t="shared" si="11"/>
        <v>80</v>
      </c>
      <c r="B81" s="25" t="s">
        <v>100</v>
      </c>
      <c r="C81" s="26">
        <v>867245</v>
      </c>
      <c r="D81" s="27">
        <v>0.307</v>
      </c>
      <c r="E81" s="28">
        <f>(D81*C81)/100</f>
        <v>2662.4421499999999</v>
      </c>
      <c r="F81" s="26">
        <v>0</v>
      </c>
      <c r="G81" s="27">
        <v>0.28899999999999998</v>
      </c>
      <c r="H81" s="28">
        <f>(G81*F81)/100</f>
        <v>0</v>
      </c>
      <c r="I81" s="26">
        <f>E81-H81</f>
        <v>2662.4421499999999</v>
      </c>
      <c r="J81" s="9"/>
      <c r="K81" s="29">
        <f>+H81+H82</f>
        <v>0</v>
      </c>
      <c r="L81" s="9"/>
      <c r="M81" s="9"/>
      <c r="N81" s="9"/>
    </row>
    <row r="82" spans="1:14" ht="14.1" customHeight="1">
      <c r="A82" s="68">
        <f t="shared" si="11"/>
        <v>81</v>
      </c>
      <c r="B82" s="25" t="s">
        <v>11</v>
      </c>
      <c r="C82" s="26">
        <f>+C81</f>
        <v>867245</v>
      </c>
      <c r="D82" s="27">
        <v>0.59899999999999998</v>
      </c>
      <c r="E82" s="28">
        <f>(D82*C82)/100</f>
        <v>5194.7975500000002</v>
      </c>
      <c r="F82" s="26">
        <f>+F81</f>
        <v>0</v>
      </c>
      <c r="G82" s="27">
        <v>0.54100000000000004</v>
      </c>
      <c r="H82" s="28">
        <f>(G82*F82)/100</f>
        <v>0</v>
      </c>
      <c r="I82" s="26">
        <f>E82-H82</f>
        <v>5194.7975500000002</v>
      </c>
      <c r="J82" s="28">
        <f>+E81+E82</f>
        <v>7857.2397000000001</v>
      </c>
      <c r="K82" s="28"/>
      <c r="L82" s="9"/>
      <c r="M82" s="9"/>
      <c r="N82" s="9"/>
    </row>
    <row r="83" spans="1:14" ht="12" customHeight="1">
      <c r="A83" s="68">
        <f t="shared" si="11"/>
        <v>82</v>
      </c>
      <c r="B83" s="25"/>
      <c r="C83" s="26"/>
      <c r="D83" s="27"/>
      <c r="E83" s="28"/>
      <c r="F83" s="26"/>
      <c r="G83" s="27"/>
      <c r="H83" s="28"/>
      <c r="I83" s="26"/>
      <c r="J83" s="28"/>
      <c r="K83" s="9"/>
      <c r="L83" s="9"/>
      <c r="M83" s="9"/>
      <c r="N83" s="9"/>
    </row>
    <row r="84" spans="1:14" ht="14.1" customHeight="1">
      <c r="A84" s="68">
        <f t="shared" si="11"/>
        <v>83</v>
      </c>
      <c r="B84" s="32" t="s">
        <v>101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ht="14.1" customHeight="1">
      <c r="A85" s="68">
        <f t="shared" si="11"/>
        <v>84</v>
      </c>
      <c r="B85" s="25" t="s">
        <v>10</v>
      </c>
      <c r="C85" s="26">
        <v>76383</v>
      </c>
      <c r="D85" s="27">
        <v>2.48</v>
      </c>
      <c r="E85" s="28">
        <f>(D85*C85)/100</f>
        <v>1894.2983999999999</v>
      </c>
      <c r="F85" s="26">
        <v>77147</v>
      </c>
      <c r="G85" s="27">
        <v>2.48</v>
      </c>
      <c r="H85" s="28">
        <f>(G85*F85)/100</f>
        <v>1913.2456</v>
      </c>
      <c r="I85" s="26">
        <f>E85-H85</f>
        <v>-18.947200000000066</v>
      </c>
      <c r="J85" s="9"/>
      <c r="K85" s="29">
        <f>+E85</f>
        <v>1894.2983999999999</v>
      </c>
      <c r="L85" s="9"/>
      <c r="M85" s="9"/>
      <c r="N85" s="9"/>
    </row>
    <row r="86" spans="1:14" ht="12" customHeight="1">
      <c r="A86" s="68">
        <f t="shared" si="11"/>
        <v>85</v>
      </c>
      <c r="B86" s="25"/>
      <c r="C86" s="26"/>
      <c r="D86" s="27"/>
      <c r="E86" s="28"/>
      <c r="F86" s="26"/>
      <c r="G86" s="27"/>
      <c r="H86" s="28"/>
      <c r="I86" s="26"/>
      <c r="J86" s="9"/>
      <c r="K86" s="29"/>
      <c r="L86" s="9"/>
      <c r="M86" s="9"/>
      <c r="N86" s="9"/>
    </row>
    <row r="87" spans="1:14" ht="14.1" customHeight="1">
      <c r="A87" s="68">
        <f t="shared" si="11"/>
        <v>86</v>
      </c>
      <c r="B87" s="32" t="s">
        <v>102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ht="14.1" customHeight="1">
      <c r="A88" s="68">
        <f t="shared" si="11"/>
        <v>87</v>
      </c>
      <c r="B88" s="25" t="s">
        <v>10</v>
      </c>
      <c r="C88" s="26">
        <v>114318</v>
      </c>
      <c r="D88" s="27">
        <v>0.53649999999999998</v>
      </c>
      <c r="E88" s="28">
        <f>(D88*C88)/100</f>
        <v>613.31606999999997</v>
      </c>
      <c r="F88" s="26">
        <v>112962</v>
      </c>
      <c r="G88" s="27">
        <v>0.53649999999999998</v>
      </c>
      <c r="H88" s="28">
        <f>(G88*F88)/100</f>
        <v>606.04112999999995</v>
      </c>
      <c r="I88" s="26">
        <f>E88-H88</f>
        <v>7.2749400000000151</v>
      </c>
      <c r="J88" s="9"/>
      <c r="K88" s="29">
        <f>+E88</f>
        <v>613.31606999999997</v>
      </c>
      <c r="L88" s="9"/>
      <c r="M88" s="9"/>
      <c r="N88" s="9"/>
    </row>
    <row r="89" spans="1:14" ht="12" customHeight="1">
      <c r="A89" s="68">
        <f t="shared" si="11"/>
        <v>88</v>
      </c>
      <c r="B89" s="25"/>
      <c r="C89" s="26"/>
      <c r="D89" s="27"/>
      <c r="E89" s="27"/>
      <c r="F89" s="26"/>
      <c r="G89" s="27"/>
      <c r="H89" s="28"/>
      <c r="I89" s="26"/>
      <c r="J89" s="28"/>
      <c r="K89" s="28"/>
      <c r="L89" s="9"/>
      <c r="M89" s="9"/>
      <c r="N89" s="9"/>
    </row>
    <row r="90" spans="1:14" ht="14.1" customHeight="1">
      <c r="A90" s="68">
        <f t="shared" si="11"/>
        <v>89</v>
      </c>
      <c r="B90" s="24" t="s">
        <v>22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ht="14.1" customHeight="1">
      <c r="A91" s="68">
        <f t="shared" si="11"/>
        <v>90</v>
      </c>
      <c r="B91" s="25" t="s">
        <v>23</v>
      </c>
      <c r="C91" s="26">
        <v>1257215</v>
      </c>
      <c r="D91" s="27">
        <v>0.122</v>
      </c>
      <c r="E91" s="28">
        <f>(D91*C91)/100</f>
        <v>1533.8023000000001</v>
      </c>
      <c r="F91" s="26">
        <v>950798</v>
      </c>
      <c r="G91" s="27">
        <v>0.122</v>
      </c>
      <c r="H91" s="28">
        <f>(G91*F91)/100</f>
        <v>1159.9735599999999</v>
      </c>
      <c r="I91" s="26">
        <f>E91-H91</f>
        <v>373.82874000000015</v>
      </c>
      <c r="J91" s="9"/>
      <c r="K91" s="9"/>
      <c r="L91" s="9"/>
      <c r="M91" s="9"/>
      <c r="N91" s="9"/>
    </row>
    <row r="92" spans="1:14" ht="14.1" customHeight="1">
      <c r="A92" s="68">
        <f t="shared" si="11"/>
        <v>91</v>
      </c>
      <c r="B92" s="25" t="s">
        <v>24</v>
      </c>
      <c r="C92" s="26">
        <v>52089773</v>
      </c>
      <c r="D92" s="27">
        <v>0.45</v>
      </c>
      <c r="E92" s="28">
        <f>(D92*C92)/100</f>
        <v>234403.97850000003</v>
      </c>
      <c r="F92" s="26">
        <v>51559370</v>
      </c>
      <c r="G92" s="27">
        <v>0.45</v>
      </c>
      <c r="H92" s="28">
        <f>(G92*F92)/100</f>
        <v>232017.16500000001</v>
      </c>
      <c r="I92" s="26">
        <f>E92-H92</f>
        <v>2386.8135000000184</v>
      </c>
      <c r="J92" s="28"/>
      <c r="K92" s="28">
        <f>SUM(H91:H93)</f>
        <v>242729.32906000002</v>
      </c>
      <c r="L92" s="9"/>
      <c r="M92" s="9"/>
      <c r="N92" s="9"/>
    </row>
    <row r="93" spans="1:14" ht="14.1" customHeight="1">
      <c r="A93" s="68">
        <f t="shared" si="11"/>
        <v>92</v>
      </c>
      <c r="B93" s="25" t="s">
        <v>25</v>
      </c>
      <c r="C93" s="26">
        <v>6416760</v>
      </c>
      <c r="D93" s="27">
        <v>0.15</v>
      </c>
      <c r="E93" s="28">
        <f>(D93*C93)/100</f>
        <v>9625.14</v>
      </c>
      <c r="F93" s="26">
        <v>6368127</v>
      </c>
      <c r="G93" s="27">
        <v>0.15</v>
      </c>
      <c r="H93" s="28">
        <f>(G93*F93)/100</f>
        <v>9552.1904999999988</v>
      </c>
      <c r="I93" s="26">
        <f>E93-H93</f>
        <v>72.949500000000626</v>
      </c>
      <c r="J93" s="28">
        <f>SUM(E91:E93)</f>
        <v>245562.92080000002</v>
      </c>
      <c r="K93" s="9"/>
      <c r="L93" s="9"/>
      <c r="M93" s="9"/>
      <c r="N93" s="9"/>
    </row>
    <row r="94" spans="1:14" ht="14.1" customHeight="1">
      <c r="A94" s="68">
        <f t="shared" si="11"/>
        <v>93</v>
      </c>
      <c r="B94" s="25"/>
      <c r="C94" s="25"/>
      <c r="D94" s="27"/>
      <c r="E94" s="25"/>
      <c r="F94" s="26"/>
      <c r="G94" s="25"/>
      <c r="H94" s="25"/>
      <c r="I94" s="26"/>
      <c r="J94" s="9"/>
      <c r="K94" s="9"/>
      <c r="L94" s="9"/>
      <c r="M94" s="9"/>
      <c r="N94" s="9"/>
    </row>
    <row r="95" spans="1:14" ht="15.95" customHeight="1" thickBot="1">
      <c r="A95" s="68">
        <f t="shared" si="11"/>
        <v>94</v>
      </c>
      <c r="B95" s="25" t="s">
        <v>26</v>
      </c>
      <c r="C95" s="25"/>
      <c r="D95" s="25"/>
      <c r="E95" s="30">
        <f>SUM(E9:E94)</f>
        <v>772136.04353539983</v>
      </c>
      <c r="F95" s="28"/>
      <c r="G95" s="28"/>
      <c r="H95" s="30">
        <f>SUM(H9:H94)</f>
        <v>722983.00757999986</v>
      </c>
      <c r="I95" s="31">
        <f>SUM(I9:I94)</f>
        <v>49153.035955400017</v>
      </c>
      <c r="J95" s="9"/>
      <c r="K95" s="9"/>
      <c r="L95" s="9"/>
      <c r="M95" s="9"/>
      <c r="N95" s="9"/>
    </row>
    <row r="96" spans="1:14" ht="14.1" customHeight="1" thickTop="1">
      <c r="A96" s="68">
        <f t="shared" si="11"/>
        <v>95</v>
      </c>
      <c r="B96" s="25"/>
      <c r="C96" s="25"/>
      <c r="D96" s="25"/>
      <c r="E96" s="28"/>
      <c r="F96" s="28"/>
      <c r="G96" s="28"/>
      <c r="H96" s="28"/>
      <c r="I96" s="28"/>
      <c r="J96" s="9"/>
      <c r="K96" s="9"/>
      <c r="L96" s="9"/>
      <c r="M96" s="9"/>
      <c r="N96" s="9"/>
    </row>
    <row r="97" spans="1:15" ht="15" customHeight="1" thickBot="1">
      <c r="A97" s="68">
        <f t="shared" si="11"/>
        <v>96</v>
      </c>
      <c r="B97" s="25" t="s">
        <v>27</v>
      </c>
      <c r="C97" s="25"/>
      <c r="D97" s="25"/>
      <c r="E97" s="28"/>
      <c r="F97" s="28"/>
      <c r="G97" s="28"/>
      <c r="H97" s="28"/>
      <c r="I97" s="31">
        <f>I95</f>
        <v>49153.035955400017</v>
      </c>
      <c r="J97" s="9"/>
      <c r="K97" s="9"/>
      <c r="L97" s="9"/>
      <c r="M97" s="9"/>
      <c r="N97" s="9"/>
    </row>
    <row r="98" spans="1:15" ht="12" customHeight="1" thickTop="1">
      <c r="A98" s="68">
        <f t="shared" si="11"/>
        <v>97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1:15" ht="12.95" customHeight="1">
      <c r="A99" s="68">
        <f t="shared" si="11"/>
        <v>98</v>
      </c>
      <c r="B99" s="25"/>
      <c r="C99" s="25"/>
      <c r="D99" s="25"/>
      <c r="E99" s="25"/>
      <c r="F99" s="25"/>
      <c r="G99" s="25"/>
      <c r="H99" s="25"/>
      <c r="I99" s="25"/>
      <c r="J99" s="10"/>
      <c r="K99" s="10"/>
      <c r="L99" s="10"/>
      <c r="M99" s="10"/>
      <c r="N99" s="10"/>
      <c r="O99" s="3"/>
    </row>
    <row r="100" spans="1:15" ht="12.95" customHeight="1">
      <c r="A100" s="68">
        <f>(A99+1)</f>
        <v>99</v>
      </c>
      <c r="B100" s="25"/>
      <c r="C100" s="25"/>
      <c r="D100" s="25"/>
      <c r="E100" s="25"/>
      <c r="F100" s="25"/>
      <c r="G100" s="25"/>
      <c r="H100" s="25"/>
      <c r="I100" s="25"/>
      <c r="J100" s="10"/>
      <c r="K100" s="10"/>
      <c r="L100" s="10"/>
      <c r="M100" s="10"/>
      <c r="N100" s="10"/>
      <c r="O100" s="3"/>
    </row>
    <row r="101" spans="1:15" ht="12.95" customHeight="1">
      <c r="A101" s="6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1:15" ht="12.95" customHeight="1">
      <c r="A102" s="6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1:15" ht="12.95" customHeight="1">
      <c r="A103" s="6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1:15" ht="12.95" customHeight="1">
      <c r="A104" s="6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1:15" ht="12.95" customHeight="1">
      <c r="A105" s="6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1:15" ht="15.95" customHeight="1">
      <c r="A106" s="68"/>
      <c r="B106" s="9"/>
      <c r="D106" s="9">
        <v>2009</v>
      </c>
      <c r="E106" s="9"/>
      <c r="F106" s="70">
        <v>545106</v>
      </c>
      <c r="G106" s="9"/>
      <c r="H106" s="9"/>
      <c r="I106" s="9"/>
      <c r="J106" s="9"/>
      <c r="K106" s="9"/>
      <c r="L106" s="9"/>
      <c r="M106" s="9"/>
      <c r="N106" s="9"/>
    </row>
    <row r="107" spans="1:15" ht="15.95" customHeight="1">
      <c r="A107" s="68"/>
      <c r="B107" s="9"/>
      <c r="D107" s="9">
        <f>+D106+1</f>
        <v>2010</v>
      </c>
      <c r="E107" s="9"/>
      <c r="F107" s="70">
        <v>592552</v>
      </c>
      <c r="G107" s="9"/>
      <c r="H107" s="9"/>
      <c r="I107" s="9"/>
      <c r="J107" s="9"/>
      <c r="K107" s="9"/>
      <c r="L107" s="9"/>
      <c r="M107" s="9"/>
      <c r="N107" s="9"/>
    </row>
    <row r="108" spans="1:15" ht="15.95" customHeight="1">
      <c r="A108" s="68"/>
      <c r="B108" s="9"/>
      <c r="D108" s="9">
        <f>+D107+1</f>
        <v>2011</v>
      </c>
      <c r="E108" s="9"/>
      <c r="F108" s="70">
        <v>612418</v>
      </c>
      <c r="G108" s="9"/>
      <c r="H108" s="9"/>
      <c r="I108" s="9"/>
      <c r="J108" s="9"/>
      <c r="K108" s="9"/>
      <c r="L108" s="9"/>
      <c r="M108" s="9"/>
      <c r="N108" s="9"/>
    </row>
    <row r="109" spans="1:15" ht="15.95" customHeight="1">
      <c r="A109" s="68"/>
      <c r="B109" s="9"/>
      <c r="D109" s="9">
        <f>+D108+1</f>
        <v>2012</v>
      </c>
      <c r="E109" s="9"/>
      <c r="F109" s="70">
        <v>646347</v>
      </c>
      <c r="G109" s="9"/>
      <c r="H109" s="9"/>
      <c r="I109" s="9"/>
      <c r="J109" s="9"/>
      <c r="K109" s="9"/>
      <c r="L109" s="9"/>
      <c r="M109" s="9"/>
      <c r="N109" s="9"/>
    </row>
    <row r="110" spans="1:15" ht="15.95" customHeight="1">
      <c r="A110" s="68"/>
      <c r="B110" s="9"/>
      <c r="D110" s="9">
        <f>+D109+1</f>
        <v>2013</v>
      </c>
      <c r="E110" s="9"/>
      <c r="F110" s="70">
        <v>701374</v>
      </c>
      <c r="G110" s="9"/>
      <c r="H110" s="9"/>
      <c r="I110" s="9"/>
      <c r="J110" s="9"/>
      <c r="K110" s="9"/>
      <c r="L110" s="9"/>
      <c r="M110" s="9"/>
      <c r="N110" s="9"/>
    </row>
    <row r="111" spans="1:15" ht="20.100000000000001" customHeight="1">
      <c r="A111" s="6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5" ht="15.95" customHeight="1">
      <c r="A112" s="6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ht="15.95" customHeight="1">
      <c r="A113" s="6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15.95" customHeight="1">
      <c r="A114" s="6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15.95" customHeight="1">
      <c r="A115" s="6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15.95" customHeight="1">
      <c r="A116" s="6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1:14" ht="15.95" customHeight="1">
      <c r="A117" s="6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ht="15.95" customHeight="1">
      <c r="A118" s="68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1:14" ht="15.95" customHeight="1">
      <c r="A119" s="6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15.95" customHeight="1">
      <c r="A120" s="6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1:14" ht="15.95" customHeight="1">
      <c r="A121" s="6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1:14" ht="15.95" customHeight="1">
      <c r="A122" s="6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1:14" ht="15.95" customHeight="1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5.95" customHeight="1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5.95" customHeight="1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.95" customHeight="1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2:14" ht="15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2:14" ht="15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2:14" ht="15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2:14" ht="15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2:14" ht="15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2:14" ht="15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2:14" ht="15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2:14" ht="15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2:14" ht="15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2:14" ht="15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2:14" ht="15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2:14" ht="15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2:14" ht="15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2:14" ht="15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2:14" ht="15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2:14" ht="15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2:14" ht="15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2:14" ht="15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2:14" ht="15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2:14" ht="15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2:14" ht="15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2:14" ht="15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2:14" ht="15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2:14" ht="15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2:14" ht="15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2:14" ht="15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2:14" ht="15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2:14" ht="15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2:14" ht="15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2:14" ht="15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2:14" ht="15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2:14" ht="15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2:14" ht="15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2:14" ht="15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2:14" ht="15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2:14" ht="15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2:14" ht="15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2:14" ht="15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2:14" ht="15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2:14" ht="15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2:14" ht="15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2:14" ht="15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2:14" ht="15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2:14" ht="15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2:14" ht="15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</sheetData>
  <phoneticPr fontId="2" type="noConversion"/>
  <printOptions horizontalCentered="1"/>
  <pageMargins left="0.5" right="0.5" top="0.5" bottom="0.5" header="0.5" footer="0.5"/>
  <pageSetup scale="97" fitToHeight="3" orientation="landscape" horizontalDpi="4294967293" r:id="rId1"/>
  <headerFooter alignWithMargins="0"/>
  <rowBreaks count="2" manualBreakCount="2">
    <brk id="39" max="8" man="1"/>
    <brk id="6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adjustment</vt:lpstr>
      <vt:lpstr>districts</vt:lpstr>
      <vt:lpstr>districts!Print_Area</vt:lpstr>
      <vt:lpstr>summary!Print_Area</vt:lpstr>
      <vt:lpstr>districts!Print_Titles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D. Tolliver</dc:creator>
  <cp:lastModifiedBy>Robert D. Tolliver</cp:lastModifiedBy>
  <cp:lastPrinted>2016-01-22T18:30:15Z</cp:lastPrinted>
  <dcterms:created xsi:type="dcterms:W3CDTF">2009-01-09T16:39:30Z</dcterms:created>
  <dcterms:modified xsi:type="dcterms:W3CDTF">2016-06-21T16:30:28Z</dcterms:modified>
</cp:coreProperties>
</file>