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27840" windowHeight="12075"/>
  </bookViews>
  <sheets>
    <sheet name="KIUC Rate Design, KCH-4, p. 1" sheetId="1" r:id="rId1"/>
    <sheet name="KIUC Rate Design, KCH-4, p. 2" sheetId="2" r:id="rId2"/>
    <sheet name="Current Rate Design " sheetId="5" r:id="rId3"/>
    <sheet name="Columbia Proposed" sheetId="8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D10" i="5"/>
  <c r="D9"/>
  <c r="D8"/>
  <c r="D14"/>
  <c r="D15"/>
  <c r="D16"/>
  <c r="D17"/>
  <c r="D13"/>
  <c r="D14" i="2" l="1"/>
  <c r="D15"/>
  <c r="D16"/>
  <c r="D17"/>
  <c r="D13"/>
  <c r="D10"/>
  <c r="D9"/>
  <c r="D8"/>
  <c r="D14" i="1"/>
  <c r="D15"/>
  <c r="D16"/>
  <c r="D17"/>
  <c r="D13"/>
  <c r="D10"/>
  <c r="D9"/>
  <c r="D8"/>
  <c r="E9" l="1"/>
  <c r="F4" i="8" l="1"/>
  <c r="G4"/>
  <c r="H4"/>
  <c r="I4"/>
  <c r="J4"/>
  <c r="K4"/>
  <c r="L4"/>
  <c r="M4"/>
  <c r="N4"/>
  <c r="O4"/>
  <c r="P4"/>
  <c r="E4"/>
  <c r="P4" i="5"/>
  <c r="O4"/>
  <c r="N4"/>
  <c r="M4"/>
  <c r="L4"/>
  <c r="K4"/>
  <c r="J4"/>
  <c r="I4"/>
  <c r="H4"/>
  <c r="G4"/>
  <c r="F4"/>
  <c r="E4"/>
  <c r="K16" i="8" l="1"/>
  <c r="L17"/>
  <c r="O16"/>
  <c r="P17"/>
  <c r="E17"/>
  <c r="F4" i="2"/>
  <c r="G4"/>
  <c r="H4"/>
  <c r="I4"/>
  <c r="J4"/>
  <c r="K4"/>
  <c r="L4"/>
  <c r="M4"/>
  <c r="N4"/>
  <c r="O4"/>
  <c r="P4"/>
  <c r="E4"/>
  <c r="F4" i="1"/>
  <c r="G4"/>
  <c r="H4"/>
  <c r="I4"/>
  <c r="J4"/>
  <c r="K4"/>
  <c r="L4"/>
  <c r="M4"/>
  <c r="N4"/>
  <c r="O4"/>
  <c r="P4"/>
  <c r="E4"/>
  <c r="E10" i="8"/>
  <c r="F10" s="1"/>
  <c r="G10" s="1"/>
  <c r="H10" s="1"/>
  <c r="I10" s="1"/>
  <c r="J10" s="1"/>
  <c r="K10" s="1"/>
  <c r="L10" s="1"/>
  <c r="M10" s="1"/>
  <c r="N10" s="1"/>
  <c r="O10" s="1"/>
  <c r="P10" s="1"/>
  <c r="E9"/>
  <c r="N16"/>
  <c r="M17"/>
  <c r="J16"/>
  <c r="I17"/>
  <c r="H17"/>
  <c r="F16"/>
  <c r="Q4" l="1"/>
  <c r="G16"/>
  <c r="Q10"/>
  <c r="G15"/>
  <c r="K15"/>
  <c r="O15"/>
  <c r="E16"/>
  <c r="I16"/>
  <c r="M16"/>
  <c r="G17"/>
  <c r="K17"/>
  <c r="O17"/>
  <c r="F9"/>
  <c r="G9" s="1"/>
  <c r="H9" s="1"/>
  <c r="I9" s="1"/>
  <c r="J9" s="1"/>
  <c r="K9" s="1"/>
  <c r="L9" s="1"/>
  <c r="M9" s="1"/>
  <c r="N9" s="1"/>
  <c r="O9" s="1"/>
  <c r="P9" s="1"/>
  <c r="F15"/>
  <c r="J15"/>
  <c r="N15"/>
  <c r="H16"/>
  <c r="L16"/>
  <c r="P16"/>
  <c r="F17"/>
  <c r="J17"/>
  <c r="N17"/>
  <c r="E15"/>
  <c r="I15"/>
  <c r="M15"/>
  <c r="H15"/>
  <c r="L15"/>
  <c r="P15"/>
  <c r="Q17" l="1"/>
  <c r="Q15"/>
  <c r="Q9"/>
  <c r="Q16"/>
  <c r="E9" i="5" l="1"/>
  <c r="E8"/>
  <c r="K16"/>
  <c r="G16"/>
  <c r="O16"/>
  <c r="O14"/>
  <c r="K14"/>
  <c r="G14"/>
  <c r="E10"/>
  <c r="P17"/>
  <c r="O17"/>
  <c r="N16"/>
  <c r="M17"/>
  <c r="L17"/>
  <c r="K17"/>
  <c r="J16"/>
  <c r="I17"/>
  <c r="H17"/>
  <c r="G17"/>
  <c r="F16"/>
  <c r="E17"/>
  <c r="F8" l="1"/>
  <c r="F10"/>
  <c r="G10" s="1"/>
  <c r="H10" s="1"/>
  <c r="I10" s="1"/>
  <c r="J10" s="1"/>
  <c r="K10" s="1"/>
  <c r="L10" s="1"/>
  <c r="M10" s="1"/>
  <c r="N10" s="1"/>
  <c r="O10" s="1"/>
  <c r="P10" s="1"/>
  <c r="Q9"/>
  <c r="G13"/>
  <c r="K13"/>
  <c r="O13"/>
  <c r="E14"/>
  <c r="I14"/>
  <c r="M14"/>
  <c r="G15"/>
  <c r="K15"/>
  <c r="O15"/>
  <c r="E16"/>
  <c r="I16"/>
  <c r="M16"/>
  <c r="F9"/>
  <c r="G9" s="1"/>
  <c r="H9" s="1"/>
  <c r="I9" s="1"/>
  <c r="J9" s="1"/>
  <c r="K9" s="1"/>
  <c r="L9" s="1"/>
  <c r="M9" s="1"/>
  <c r="N9" s="1"/>
  <c r="O9" s="1"/>
  <c r="P9" s="1"/>
  <c r="F13"/>
  <c r="J13"/>
  <c r="N13"/>
  <c r="H14"/>
  <c r="L14"/>
  <c r="P14"/>
  <c r="F15"/>
  <c r="J15"/>
  <c r="N15"/>
  <c r="H16"/>
  <c r="L16"/>
  <c r="P16"/>
  <c r="F17"/>
  <c r="J17"/>
  <c r="N17"/>
  <c r="Q4"/>
  <c r="E13"/>
  <c r="I13"/>
  <c r="M13"/>
  <c r="E15"/>
  <c r="I15"/>
  <c r="M15"/>
  <c r="H13"/>
  <c r="L13"/>
  <c r="P13"/>
  <c r="F14"/>
  <c r="J14"/>
  <c r="N14"/>
  <c r="H15"/>
  <c r="L15"/>
  <c r="P15"/>
  <c r="Q17" l="1"/>
  <c r="I20"/>
  <c r="O20"/>
  <c r="Q13"/>
  <c r="E20"/>
  <c r="E22" s="1"/>
  <c r="G8"/>
  <c r="H20"/>
  <c r="N20"/>
  <c r="Q15"/>
  <c r="P20"/>
  <c r="F20"/>
  <c r="F22" s="1"/>
  <c r="Q16"/>
  <c r="K20"/>
  <c r="Q10"/>
  <c r="J20"/>
  <c r="M20"/>
  <c r="Q14"/>
  <c r="L20"/>
  <c r="G20"/>
  <c r="Q20" l="1"/>
  <c r="G22"/>
  <c r="H8"/>
  <c r="H22" l="1"/>
  <c r="I8"/>
  <c r="J8" l="1"/>
  <c r="I22"/>
  <c r="J22" l="1"/>
  <c r="K8"/>
  <c r="K22" l="1"/>
  <c r="L8"/>
  <c r="L22" l="1"/>
  <c r="M8"/>
  <c r="N8" l="1"/>
  <c r="M22"/>
  <c r="N22" l="1"/>
  <c r="O8"/>
  <c r="O22" l="1"/>
  <c r="P8"/>
  <c r="P22" l="1"/>
  <c r="Q8"/>
  <c r="Q22" s="1"/>
  <c r="J15" i="1" l="1"/>
  <c r="F15"/>
  <c r="I15"/>
  <c r="N15"/>
  <c r="E15"/>
  <c r="M15"/>
  <c r="K15"/>
  <c r="L15"/>
  <c r="G15"/>
  <c r="O15"/>
  <c r="H15"/>
  <c r="P15"/>
  <c r="Q15" l="1"/>
  <c r="J16" i="2" l="1"/>
  <c r="O16"/>
  <c r="M15"/>
  <c r="O14"/>
  <c r="M13"/>
  <c r="E10"/>
  <c r="F10" s="1"/>
  <c r="G10" s="1"/>
  <c r="H10" s="1"/>
  <c r="I10" s="1"/>
  <c r="J10" s="1"/>
  <c r="K10" s="1"/>
  <c r="L10" s="1"/>
  <c r="M10" s="1"/>
  <c r="N10" s="1"/>
  <c r="O10" s="1"/>
  <c r="P10" s="1"/>
  <c r="E9"/>
  <c r="E8"/>
  <c r="F8" s="1"/>
  <c r="Q4"/>
  <c r="K16" i="1"/>
  <c r="K14"/>
  <c r="F14"/>
  <c r="M13"/>
  <c r="E13"/>
  <c r="N13"/>
  <c r="E10"/>
  <c r="E8"/>
  <c r="F8" s="1"/>
  <c r="G8" s="1"/>
  <c r="Q4"/>
  <c r="Q10" i="2" l="1"/>
  <c r="O14" i="1"/>
  <c r="O16"/>
  <c r="F14" i="2"/>
  <c r="N16"/>
  <c r="I13" i="1"/>
  <c r="G14"/>
  <c r="G16"/>
  <c r="N14" i="2"/>
  <c r="F16"/>
  <c r="J14"/>
  <c r="M17"/>
  <c r="F9"/>
  <c r="G9" s="1"/>
  <c r="H9" s="1"/>
  <c r="I9" s="1"/>
  <c r="J9" s="1"/>
  <c r="K9" s="1"/>
  <c r="L9" s="1"/>
  <c r="M9" s="1"/>
  <c r="N9" s="1"/>
  <c r="O9" s="1"/>
  <c r="P9" s="1"/>
  <c r="F9" i="1"/>
  <c r="G9" s="1"/>
  <c r="H9" s="1"/>
  <c r="I9" s="1"/>
  <c r="J9" s="1"/>
  <c r="K9" s="1"/>
  <c r="L9" s="1"/>
  <c r="M9" s="1"/>
  <c r="N9" s="1"/>
  <c r="O9" s="1"/>
  <c r="P9" s="1"/>
  <c r="G8" i="2"/>
  <c r="H8" i="1"/>
  <c r="H13" i="2"/>
  <c r="P15"/>
  <c r="F10" i="1"/>
  <c r="G10" s="1"/>
  <c r="H10" s="1"/>
  <c r="I10" s="1"/>
  <c r="J10" s="1"/>
  <c r="K10" s="1"/>
  <c r="L10" s="1"/>
  <c r="M10" s="1"/>
  <c r="N10" s="1"/>
  <c r="O10" s="1"/>
  <c r="P10" s="1"/>
  <c r="H13"/>
  <c r="L13"/>
  <c r="P13"/>
  <c r="J14"/>
  <c r="N14"/>
  <c r="F16"/>
  <c r="J16"/>
  <c r="N16"/>
  <c r="G13" i="2"/>
  <c r="K13"/>
  <c r="O13"/>
  <c r="E14"/>
  <c r="I14"/>
  <c r="M14"/>
  <c r="G15"/>
  <c r="K15"/>
  <c r="O15"/>
  <c r="E16"/>
  <c r="I16"/>
  <c r="M16"/>
  <c r="G17"/>
  <c r="K17"/>
  <c r="O17"/>
  <c r="L13"/>
  <c r="H15"/>
  <c r="H17"/>
  <c r="L17"/>
  <c r="P17"/>
  <c r="G13" i="1"/>
  <c r="K13"/>
  <c r="O13"/>
  <c r="E14"/>
  <c r="I14"/>
  <c r="M14"/>
  <c r="E16"/>
  <c r="I16"/>
  <c r="M16"/>
  <c r="F13" i="2"/>
  <c r="J13"/>
  <c r="N13"/>
  <c r="H14"/>
  <c r="L14"/>
  <c r="P14"/>
  <c r="F15"/>
  <c r="J15"/>
  <c r="N15"/>
  <c r="H16"/>
  <c r="L16"/>
  <c r="P16"/>
  <c r="F17"/>
  <c r="J17"/>
  <c r="N17"/>
  <c r="P13"/>
  <c r="L15"/>
  <c r="F13" i="1"/>
  <c r="J13"/>
  <c r="H14"/>
  <c r="L14"/>
  <c r="P14"/>
  <c r="H16"/>
  <c r="L16"/>
  <c r="P16"/>
  <c r="E13" i="2"/>
  <c r="I13"/>
  <c r="G14"/>
  <c r="K14"/>
  <c r="E15"/>
  <c r="I15"/>
  <c r="G16"/>
  <c r="K16"/>
  <c r="E17"/>
  <c r="I17"/>
  <c r="Q10" i="1" l="1"/>
  <c r="Q9"/>
  <c r="Q15" i="2"/>
  <c r="H8"/>
  <c r="Q13" i="1"/>
  <c r="Q16"/>
  <c r="Q16" i="2"/>
  <c r="Q9"/>
  <c r="Q14" i="1"/>
  <c r="N17"/>
  <c r="J17"/>
  <c r="F17"/>
  <c r="M17"/>
  <c r="O17"/>
  <c r="K17"/>
  <c r="G17"/>
  <c r="I17"/>
  <c r="P17"/>
  <c r="L17"/>
  <c r="H17"/>
  <c r="E17"/>
  <c r="I8"/>
  <c r="Q13" i="2"/>
  <c r="Q17"/>
  <c r="Q14"/>
  <c r="F20" l="1"/>
  <c r="F22" s="1"/>
  <c r="K20"/>
  <c r="J20"/>
  <c r="H20"/>
  <c r="H22" s="1"/>
  <c r="G20"/>
  <c r="G22" s="1"/>
  <c r="P20" i="1"/>
  <c r="O20"/>
  <c r="G20"/>
  <c r="G22" s="1"/>
  <c r="L20"/>
  <c r="H20"/>
  <c r="H22" s="1"/>
  <c r="F20"/>
  <c r="F22" s="1"/>
  <c r="I20" i="2"/>
  <c r="L20"/>
  <c r="I20" i="1"/>
  <c r="I22" s="1"/>
  <c r="M20"/>
  <c r="E20"/>
  <c r="E22" s="1"/>
  <c r="N20" i="2"/>
  <c r="K20" i="1"/>
  <c r="J20"/>
  <c r="E20" i="2"/>
  <c r="E22" s="1"/>
  <c r="M20"/>
  <c r="P20"/>
  <c r="O20"/>
  <c r="J8" i="1"/>
  <c r="I8" i="2"/>
  <c r="Q17" i="1"/>
  <c r="N20"/>
  <c r="Q20" l="1"/>
  <c r="Q20" i="2"/>
  <c r="K8" i="1"/>
  <c r="J22"/>
  <c r="J8" i="2"/>
  <c r="I22"/>
  <c r="J22" l="1"/>
  <c r="K8"/>
  <c r="L8" i="1"/>
  <c r="K22"/>
  <c r="K22" i="2" l="1"/>
  <c r="L8"/>
  <c r="L22" i="1"/>
  <c r="M8"/>
  <c r="M8" i="2" l="1"/>
  <c r="L22"/>
  <c r="M22" i="1"/>
  <c r="N8"/>
  <c r="O8" l="1"/>
  <c r="N22"/>
  <c r="N8" i="2"/>
  <c r="M22"/>
  <c r="O8" l="1"/>
  <c r="N22"/>
  <c r="P8" i="1"/>
  <c r="O22"/>
  <c r="P22" l="1"/>
  <c r="Q8"/>
  <c r="Q22" s="1"/>
  <c r="O22" i="2"/>
  <c r="P8"/>
  <c r="P22" l="1"/>
  <c r="Q8"/>
  <c r="Q22" s="1"/>
  <c r="M14" i="8" l="1"/>
  <c r="L14"/>
  <c r="G14"/>
  <c r="I14"/>
  <c r="H14"/>
  <c r="N14"/>
  <c r="J14"/>
  <c r="P14"/>
  <c r="O14"/>
  <c r="F14"/>
  <c r="K14"/>
  <c r="L13"/>
  <c r="E14"/>
  <c r="I13"/>
  <c r="H13"/>
  <c r="M13"/>
  <c r="P13"/>
  <c r="K13"/>
  <c r="J13"/>
  <c r="J20" s="1"/>
  <c r="G13"/>
  <c r="O13"/>
  <c r="O20" s="1"/>
  <c r="N13"/>
  <c r="E13"/>
  <c r="F13"/>
  <c r="E8"/>
  <c r="K20" l="1"/>
  <c r="G20"/>
  <c r="H20"/>
  <c r="M20"/>
  <c r="P20"/>
  <c r="I20"/>
  <c r="E20"/>
  <c r="E22" s="1"/>
  <c r="F20"/>
  <c r="L20"/>
  <c r="N20"/>
  <c r="Q14"/>
  <c r="F8"/>
  <c r="Q13"/>
  <c r="Q20" l="1"/>
  <c r="G8"/>
  <c r="F22"/>
  <c r="G22" l="1"/>
  <c r="H8"/>
  <c r="H22" l="1"/>
  <c r="I8"/>
  <c r="I22" l="1"/>
  <c r="J8"/>
  <c r="J22" l="1"/>
  <c r="K8"/>
  <c r="L8" l="1"/>
  <c r="K22"/>
  <c r="L22" l="1"/>
  <c r="M8"/>
  <c r="M22" l="1"/>
  <c r="N8"/>
  <c r="O8" l="1"/>
  <c r="N22"/>
  <c r="P8" l="1"/>
  <c r="O22"/>
  <c r="P22" l="1"/>
  <c r="Q8"/>
  <c r="Q22" s="1"/>
</calcChain>
</file>

<file path=xl/sharedStrings.xml><?xml version="1.0" encoding="utf-8"?>
<sst xmlns="http://schemas.openxmlformats.org/spreadsheetml/2006/main" count="119" uniqueCount="30">
  <si>
    <t>Total</t>
  </si>
  <si>
    <t xml:space="preserve">    Bills</t>
  </si>
  <si>
    <t xml:space="preserve">    Volumes</t>
  </si>
  <si>
    <t xml:space="preserve">Customer Charges </t>
  </si>
  <si>
    <t>Rate</t>
  </si>
  <si>
    <t>Administrative Charge</t>
  </si>
  <si>
    <t>Customer Charge</t>
  </si>
  <si>
    <t xml:space="preserve">Accelerated Main Replacement Program </t>
  </si>
  <si>
    <t>Volumetric Charges/Mcf</t>
  </si>
  <si>
    <t xml:space="preserve">First </t>
  </si>
  <si>
    <t>Next</t>
  </si>
  <si>
    <t>Over</t>
  </si>
  <si>
    <t xml:space="preserve">Total  Volumetric Revenues </t>
  </si>
  <si>
    <t xml:space="preserve">Total Revenues </t>
  </si>
  <si>
    <t xml:space="preserve">Customer Monthly Mcf Assumption: </t>
  </si>
  <si>
    <t>Jan-17</t>
  </si>
  <si>
    <t>Feb-17</t>
  </si>
  <si>
    <t>Mar-17</t>
  </si>
  <si>
    <t>Apr-17</t>
  </si>
  <si>
    <t>May-17</t>
  </si>
  <si>
    <t>Jun-17</t>
  </si>
  <si>
    <t>Jul-17</t>
  </si>
  <si>
    <t>Aug-17</t>
  </si>
  <si>
    <t>Sep-17</t>
  </si>
  <si>
    <t>Oct-17</t>
  </si>
  <si>
    <t>Nov-17</t>
  </si>
  <si>
    <t>Dec-17</t>
  </si>
  <si>
    <t xml:space="preserve">Data Source: Columbia's proposed DS rates based on Columbia's response to Staff's Third Request for Information No. 3, CKY_R_PSCDR3_NUM3_ATT_A_081916, Rate Design MPB-1 tab. </t>
  </si>
  <si>
    <t>Data Source: KIUC proposed DS rates under KIUC's narrow bandwidth revenue allocation recommendation from Exhibit KCH-4, p. 1.</t>
  </si>
  <si>
    <t>Data Source: KIUC proposed DS rates under KIUC's primary revenue allocation recommendation from Exhibit KCH-4, p. 2.</t>
  </si>
</sst>
</file>

<file path=xl/styles.xml><?xml version="1.0" encoding="utf-8"?>
<styleSheet xmlns="http://schemas.openxmlformats.org/spreadsheetml/2006/main">
  <numFmts count="9"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&quot;$&quot;#,##0.00"/>
    <numFmt numFmtId="167" formatCode="&quot;$&quot;#,##0"/>
    <numFmt numFmtId="168" formatCode="&quot;$&quot;#,##0.0"/>
    <numFmt numFmtId="169" formatCode="0.0000"/>
    <numFmt numFmtId="170" formatCode="0.000%"/>
    <numFmt numFmtId="171" formatCode="#,##0.0000_);\(#,##0.0000\)"/>
  </numFmts>
  <fonts count="7">
    <font>
      <sz val="11"/>
      <color theme="1"/>
      <name val="Times New Roman"/>
      <family val="2"/>
    </font>
    <font>
      <sz val="11"/>
      <color theme="1"/>
      <name val="Times New Roman"/>
      <family val="2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b/>
      <sz val="10"/>
      <color theme="3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164" fontId="3" fillId="0" borderId="0" xfId="0" applyNumberFormat="1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3" fontId="2" fillId="0" borderId="0" xfId="0" applyNumberFormat="1" applyFont="1"/>
    <xf numFmtId="165" fontId="2" fillId="0" borderId="0" xfId="1" applyNumberFormat="1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6" fontId="2" fillId="0" borderId="0" xfId="0" applyNumberFormat="1" applyFont="1"/>
    <xf numFmtId="167" fontId="2" fillId="0" borderId="0" xfId="1" applyNumberFormat="1" applyFont="1"/>
    <xf numFmtId="168" fontId="2" fillId="0" borderId="0" xfId="0" applyNumberFormat="1" applyFont="1"/>
    <xf numFmtId="169" fontId="2" fillId="0" borderId="0" xfId="0" applyNumberFormat="1" applyFont="1"/>
    <xf numFmtId="165" fontId="2" fillId="0" borderId="0" xfId="0" applyNumberFormat="1" applyFont="1"/>
    <xf numFmtId="43" fontId="2" fillId="0" borderId="0" xfId="0" applyNumberFormat="1" applyFont="1"/>
    <xf numFmtId="167" fontId="2" fillId="0" borderId="0" xfId="0" applyNumberFormat="1" applyFont="1"/>
    <xf numFmtId="170" fontId="2" fillId="0" borderId="0" xfId="2" applyNumberFormat="1" applyFont="1"/>
    <xf numFmtId="10" fontId="2" fillId="0" borderId="0" xfId="2" applyNumberFormat="1" applyFont="1"/>
    <xf numFmtId="3" fontId="4" fillId="0" borderId="0" xfId="0" applyNumberFormat="1" applyFont="1"/>
    <xf numFmtId="39" fontId="2" fillId="0" borderId="0" xfId="0" applyNumberFormat="1" applyFont="1" applyFill="1"/>
    <xf numFmtId="0" fontId="2" fillId="0" borderId="0" xfId="0" applyFont="1" applyFill="1"/>
    <xf numFmtId="171" fontId="2" fillId="0" borderId="0" xfId="0" applyNumberFormat="1" applyFont="1" applyFill="1"/>
    <xf numFmtId="167" fontId="2" fillId="0" borderId="0" xfId="2" applyNumberFormat="1" applyFont="1"/>
    <xf numFmtId="0" fontId="5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2" fillId="0" borderId="0" xfId="0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hibits/Exhibit%20WPs/Exhibit%20KCH-4%20WP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locking Billing Determinants"/>
      <sheetName val="Exhibit KCH-4, p. 1 WP"/>
      <sheetName val="Exhibit KCH-4, p. 2 WP"/>
    </sheetNames>
    <sheetDataSet>
      <sheetData sheetId="0" refreshError="1"/>
      <sheetData sheetId="1">
        <row r="8">
          <cell r="D8">
            <v>1007.05</v>
          </cell>
          <cell r="F8">
            <v>2067</v>
          </cell>
        </row>
        <row r="9">
          <cell r="D9">
            <v>55.9</v>
          </cell>
          <cell r="F9">
            <v>0</v>
          </cell>
        </row>
        <row r="10">
          <cell r="D10">
            <v>449.59</v>
          </cell>
          <cell r="F10">
            <v>0</v>
          </cell>
        </row>
        <row r="13">
          <cell r="D13">
            <v>0.54430000000000001</v>
          </cell>
          <cell r="F13">
            <v>0.87690000000000001</v>
          </cell>
        </row>
        <row r="14">
          <cell r="D14">
            <v>0.54430000000000001</v>
          </cell>
          <cell r="F14">
            <v>0.78959999999999997</v>
          </cell>
        </row>
        <row r="15">
          <cell r="D15">
            <v>0.54430000000000001</v>
          </cell>
          <cell r="F15">
            <v>0.6472</v>
          </cell>
        </row>
        <row r="16">
          <cell r="D16">
            <v>0.28899999999999998</v>
          </cell>
          <cell r="F16">
            <v>0.38829999999999998</v>
          </cell>
        </row>
        <row r="17">
          <cell r="D17">
            <v>0.28899999999999998</v>
          </cell>
          <cell r="F17">
            <v>0.18429999999999999</v>
          </cell>
        </row>
      </sheetData>
      <sheetData sheetId="2">
        <row r="8">
          <cell r="F8">
            <v>2007</v>
          </cell>
        </row>
        <row r="9">
          <cell r="F9">
            <v>0</v>
          </cell>
        </row>
        <row r="10">
          <cell r="F10">
            <v>0</v>
          </cell>
        </row>
        <row r="13">
          <cell r="F13">
            <v>0.85119999999999996</v>
          </cell>
        </row>
        <row r="14">
          <cell r="F14">
            <v>0.76639999999999997</v>
          </cell>
        </row>
        <row r="15">
          <cell r="F15">
            <v>0.62819999999999998</v>
          </cell>
        </row>
        <row r="16">
          <cell r="F16">
            <v>0.37690000000000001</v>
          </cell>
        </row>
        <row r="17">
          <cell r="F17">
            <v>0.1787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0"/>
  <sheetViews>
    <sheetView tabSelected="1" topLeftCell="B1" workbookViewId="0">
      <selection activeCell="C28" sqref="C28"/>
    </sheetView>
  </sheetViews>
  <sheetFormatPr defaultRowHeight="12.75"/>
  <cols>
    <col min="1" max="1" width="9.140625" style="1" hidden="1" customWidth="1"/>
    <col min="2" max="2" width="6.7109375" style="1" customWidth="1"/>
    <col min="3" max="3" width="38.140625" style="1" customWidth="1"/>
    <col min="4" max="4" width="9.7109375" style="1" customWidth="1"/>
    <col min="5" max="5" width="11.42578125" style="1" customWidth="1"/>
    <col min="6" max="16" width="11.42578125" style="1" bestFit="1" customWidth="1"/>
    <col min="17" max="17" width="12.85546875" style="1" bestFit="1" customWidth="1"/>
    <col min="18" max="16384" width="9.140625" style="1"/>
  </cols>
  <sheetData>
    <row r="1" spans="2:17">
      <c r="E1" s="2" t="s">
        <v>15</v>
      </c>
      <c r="F1" s="2" t="s">
        <v>16</v>
      </c>
      <c r="G1" s="2" t="s">
        <v>17</v>
      </c>
      <c r="H1" s="2" t="s">
        <v>18</v>
      </c>
      <c r="I1" s="2" t="s">
        <v>19</v>
      </c>
      <c r="J1" s="2" t="s">
        <v>20</v>
      </c>
      <c r="K1" s="2" t="s">
        <v>21</v>
      </c>
      <c r="L1" s="2" t="s">
        <v>22</v>
      </c>
      <c r="M1" s="2" t="s">
        <v>23</v>
      </c>
      <c r="N1" s="2" t="s">
        <v>24</v>
      </c>
      <c r="O1" s="2" t="s">
        <v>25</v>
      </c>
      <c r="P1" s="2" t="s">
        <v>26</v>
      </c>
      <c r="Q1" s="3" t="s">
        <v>0</v>
      </c>
    </row>
    <row r="2" spans="2:17">
      <c r="C2" s="1" t="s">
        <v>14</v>
      </c>
      <c r="D2" s="17">
        <v>8000</v>
      </c>
    </row>
    <row r="3" spans="2:17">
      <c r="C3" s="1" t="s">
        <v>1</v>
      </c>
      <c r="E3" s="1">
        <v>1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1">
        <v>1</v>
      </c>
      <c r="M3" s="1">
        <v>1</v>
      </c>
      <c r="N3" s="1">
        <v>1</v>
      </c>
      <c r="O3" s="1">
        <v>1</v>
      </c>
      <c r="P3" s="1">
        <v>1</v>
      </c>
      <c r="Q3" s="1">
        <v>12</v>
      </c>
    </row>
    <row r="4" spans="2:17">
      <c r="C4" s="1" t="s">
        <v>2</v>
      </c>
      <c r="D4" s="4"/>
      <c r="E4" s="4">
        <f>$D$2</f>
        <v>8000</v>
      </c>
      <c r="F4" s="4">
        <f t="shared" ref="F4:P4" si="0">$D$2</f>
        <v>8000</v>
      </c>
      <c r="G4" s="4">
        <f t="shared" si="0"/>
        <v>8000</v>
      </c>
      <c r="H4" s="4">
        <f t="shared" si="0"/>
        <v>8000</v>
      </c>
      <c r="I4" s="4">
        <f t="shared" si="0"/>
        <v>8000</v>
      </c>
      <c r="J4" s="4">
        <f t="shared" si="0"/>
        <v>8000</v>
      </c>
      <c r="K4" s="4">
        <f t="shared" si="0"/>
        <v>8000</v>
      </c>
      <c r="L4" s="4">
        <f t="shared" si="0"/>
        <v>8000</v>
      </c>
      <c r="M4" s="4">
        <f t="shared" si="0"/>
        <v>8000</v>
      </c>
      <c r="N4" s="4">
        <f t="shared" si="0"/>
        <v>8000</v>
      </c>
      <c r="O4" s="4">
        <f t="shared" si="0"/>
        <v>8000</v>
      </c>
      <c r="P4" s="4">
        <f t="shared" si="0"/>
        <v>8000</v>
      </c>
      <c r="Q4" s="5">
        <f>SUM(E4:P4)</f>
        <v>96000</v>
      </c>
    </row>
    <row r="6" spans="2:17">
      <c r="C6" s="6" t="s">
        <v>3</v>
      </c>
      <c r="D6" s="7" t="s">
        <v>4</v>
      </c>
    </row>
    <row r="8" spans="2:17">
      <c r="C8" s="1" t="s">
        <v>5</v>
      </c>
      <c r="D8" s="8">
        <f>'[1]Exhibit KCH-4, p. 1 WP'!$F$9</f>
        <v>0</v>
      </c>
      <c r="E8" s="8">
        <f>D8*E$3</f>
        <v>0</v>
      </c>
      <c r="F8" s="8">
        <f>E8*F$3</f>
        <v>0</v>
      </c>
      <c r="G8" s="8">
        <f t="shared" ref="G8:P8" si="1">F8*G$3</f>
        <v>0</v>
      </c>
      <c r="H8" s="8">
        <f t="shared" si="1"/>
        <v>0</v>
      </c>
      <c r="I8" s="8">
        <f t="shared" si="1"/>
        <v>0</v>
      </c>
      <c r="J8" s="8">
        <f t="shared" si="1"/>
        <v>0</v>
      </c>
      <c r="K8" s="8">
        <f t="shared" si="1"/>
        <v>0</v>
      </c>
      <c r="L8" s="8">
        <f t="shared" si="1"/>
        <v>0</v>
      </c>
      <c r="M8" s="8">
        <f t="shared" si="1"/>
        <v>0</v>
      </c>
      <c r="N8" s="8">
        <f t="shared" si="1"/>
        <v>0</v>
      </c>
      <c r="O8" s="8">
        <f t="shared" si="1"/>
        <v>0</v>
      </c>
      <c r="P8" s="8">
        <f t="shared" si="1"/>
        <v>0</v>
      </c>
      <c r="Q8" s="8">
        <f>SUM(E8:P8)</f>
        <v>0</v>
      </c>
    </row>
    <row r="9" spans="2:17">
      <c r="C9" s="1" t="s">
        <v>6</v>
      </c>
      <c r="D9" s="9">
        <f>'[1]Exhibit KCH-4, p. 1 WP'!$F$8</f>
        <v>2067</v>
      </c>
      <c r="E9" s="10">
        <f t="shared" ref="E9:P10" si="2">D9*E$3</f>
        <v>2067</v>
      </c>
      <c r="F9" s="10">
        <f t="shared" si="2"/>
        <v>2067</v>
      </c>
      <c r="G9" s="10">
        <f t="shared" si="2"/>
        <v>2067</v>
      </c>
      <c r="H9" s="10">
        <f t="shared" si="2"/>
        <v>2067</v>
      </c>
      <c r="I9" s="10">
        <f t="shared" si="2"/>
        <v>2067</v>
      </c>
      <c r="J9" s="10">
        <f t="shared" si="2"/>
        <v>2067</v>
      </c>
      <c r="K9" s="10">
        <f t="shared" si="2"/>
        <v>2067</v>
      </c>
      <c r="L9" s="10">
        <f t="shared" si="2"/>
        <v>2067</v>
      </c>
      <c r="M9" s="10">
        <f t="shared" si="2"/>
        <v>2067</v>
      </c>
      <c r="N9" s="10">
        <f t="shared" si="2"/>
        <v>2067</v>
      </c>
      <c r="O9" s="10">
        <f t="shared" si="2"/>
        <v>2067</v>
      </c>
      <c r="P9" s="10">
        <f t="shared" si="2"/>
        <v>2067</v>
      </c>
      <c r="Q9" s="10">
        <f t="shared" ref="Q9:Q10" si="3">SUM(E9:P9)</f>
        <v>24804</v>
      </c>
    </row>
    <row r="10" spans="2:17">
      <c r="C10" s="1" t="s">
        <v>7</v>
      </c>
      <c r="D10" s="8">
        <f>'[1]Exhibit KCH-4, p. 1 WP'!$F$10</f>
        <v>0</v>
      </c>
      <c r="E10" s="8">
        <f t="shared" si="2"/>
        <v>0</v>
      </c>
      <c r="F10" s="8">
        <f t="shared" si="2"/>
        <v>0</v>
      </c>
      <c r="G10" s="8">
        <f t="shared" si="2"/>
        <v>0</v>
      </c>
      <c r="H10" s="8">
        <f t="shared" si="2"/>
        <v>0</v>
      </c>
      <c r="I10" s="8">
        <f t="shared" si="2"/>
        <v>0</v>
      </c>
      <c r="J10" s="8">
        <f t="shared" si="2"/>
        <v>0</v>
      </c>
      <c r="K10" s="8">
        <f t="shared" si="2"/>
        <v>0</v>
      </c>
      <c r="L10" s="8">
        <f t="shared" si="2"/>
        <v>0</v>
      </c>
      <c r="M10" s="8">
        <f t="shared" si="2"/>
        <v>0</v>
      </c>
      <c r="N10" s="8">
        <f t="shared" si="2"/>
        <v>0</v>
      </c>
      <c r="O10" s="8">
        <f t="shared" si="2"/>
        <v>0</v>
      </c>
      <c r="P10" s="8">
        <f t="shared" si="2"/>
        <v>0</v>
      </c>
      <c r="Q10" s="8">
        <f t="shared" si="3"/>
        <v>0</v>
      </c>
    </row>
    <row r="12" spans="2:17">
      <c r="C12" s="6" t="s">
        <v>8</v>
      </c>
    </row>
    <row r="13" spans="2:17">
      <c r="B13" s="1" t="s">
        <v>9</v>
      </c>
      <c r="C13" s="4">
        <v>2000</v>
      </c>
      <c r="D13" s="11">
        <f>'[1]Exhibit KCH-4, p. 1 WP'!F13</f>
        <v>0.87690000000000001</v>
      </c>
      <c r="E13" s="5">
        <f>IF(E$4&gt;SUM($C$13:$C13),$C13*$D13, E$4*$D13)</f>
        <v>1753.8</v>
      </c>
      <c r="F13" s="5">
        <f>IF(F$4&gt;SUM($C$13:$C13),$C13*$D13, F$4*$D13)</f>
        <v>1753.8</v>
      </c>
      <c r="G13" s="5">
        <f>IF(G$4&gt;SUM($C$13:$C13),$C13*$D13, G$4*$D13)</f>
        <v>1753.8</v>
      </c>
      <c r="H13" s="5">
        <f>IF(H$4&gt;SUM($C$13:$C13),$C13*$D13, H$4*$D13)</f>
        <v>1753.8</v>
      </c>
      <c r="I13" s="5">
        <f>IF(I$4&gt;SUM($C$13:$C13),$C13*$D13, I$4*$D13)</f>
        <v>1753.8</v>
      </c>
      <c r="J13" s="5">
        <f>IF(J$4&gt;SUM($C$13:$C13),$C13*$D13, J$4*$D13)</f>
        <v>1753.8</v>
      </c>
      <c r="K13" s="5">
        <f>IF(K$4&gt;SUM($C$13:$C13),$C13*$D13, K$4*$D13)</f>
        <v>1753.8</v>
      </c>
      <c r="L13" s="5">
        <f>IF(L$4&gt;SUM($C$13:$C13),$C13*$D13, L$4*$D13)</f>
        <v>1753.8</v>
      </c>
      <c r="M13" s="5">
        <f>IF(M$4&gt;SUM($C$13:$C13),$C13*$D13, M$4*$D13)</f>
        <v>1753.8</v>
      </c>
      <c r="N13" s="5">
        <f>IF(N$4&gt;SUM($C$13:$C13),$C13*$D13, N$4*$D13)</f>
        <v>1753.8</v>
      </c>
      <c r="O13" s="5">
        <f>IF(O$4&gt;SUM($C$13:$C13),$C13*$D13, O$4*$D13)</f>
        <v>1753.8</v>
      </c>
      <c r="P13" s="5">
        <f>IF(P$4&gt;SUM($C$13:$C13),$C13*$D13, P$4*$D13)</f>
        <v>1753.8</v>
      </c>
      <c r="Q13" s="5">
        <f>SUM(E13:P13)</f>
        <v>21045.599999999995</v>
      </c>
    </row>
    <row r="14" spans="2:17">
      <c r="B14" s="1" t="s">
        <v>10</v>
      </c>
      <c r="C14" s="4">
        <v>6000</v>
      </c>
      <c r="D14" s="11">
        <f>'[1]Exhibit KCH-4, p. 1 WP'!F14</f>
        <v>0.78959999999999997</v>
      </c>
      <c r="E14" s="5">
        <f>IF(E$4&gt;SUM($C$13:$C14),$C14*$D14,(IF((E$4-SUM($C$13:$C13))*$D14&gt;0,(E$4-SUM($C$13:$C13))*$D14,0)))</f>
        <v>4737.5999999999995</v>
      </c>
      <c r="F14" s="5">
        <f>IF(F$4&gt;SUM($C$13:$C14),$C14*$D14,(IF((F$4-SUM($C$13:$C13))*$D14&gt;0,(F$4-SUM($C$13:$C13))*$D14,0)))</f>
        <v>4737.5999999999995</v>
      </c>
      <c r="G14" s="5">
        <f>IF(G$4&gt;SUM($C$13:$C14),$C14*$D14,(IF((G$4-SUM($C$13:$C13))*$D14&gt;0,(G$4-SUM($C$13:$C13))*$D14,0)))</f>
        <v>4737.5999999999995</v>
      </c>
      <c r="H14" s="5">
        <f>IF(H$4&gt;SUM($C$13:$C14),$C14*$D14,(IF((H$4-SUM($C$13:$C13))*$D14&gt;0,(H$4-SUM($C$13:$C13))*$D14,0)))</f>
        <v>4737.5999999999995</v>
      </c>
      <c r="I14" s="5">
        <f>IF(I$4&gt;SUM($C$13:$C14),$C14*$D14,(IF((I$4-SUM($C$13:$C13))*$D14&gt;0,(I$4-SUM($C$13:$C13))*$D14,0)))</f>
        <v>4737.5999999999995</v>
      </c>
      <c r="J14" s="5">
        <f>IF(J$4&gt;SUM($C$13:$C14),$C14*$D14,(IF((J$4-SUM($C$13:$C13))*$D14&gt;0,(J$4-SUM($C$13:$C13))*$D14,0)))</f>
        <v>4737.5999999999995</v>
      </c>
      <c r="K14" s="5">
        <f>IF(K$4&gt;SUM($C$13:$C14),$C14*$D14,(IF((K$4-SUM($C$13:$C13))*$D14&gt;0,(K$4-SUM($C$13:$C13))*$D14,0)))</f>
        <v>4737.5999999999995</v>
      </c>
      <c r="L14" s="5">
        <f>IF(L$4&gt;SUM($C$13:$C14),$C14*$D14,(IF((L$4-SUM($C$13:$C13))*$D14&gt;0,(L$4-SUM($C$13:$C13))*$D14,0)))</f>
        <v>4737.5999999999995</v>
      </c>
      <c r="M14" s="5">
        <f>IF(M$4&gt;SUM($C$13:$C14),$C14*$D14,(IF((M$4-SUM($C$13:$C13))*$D14&gt;0,(M$4-SUM($C$13:$C13))*$D14,0)))</f>
        <v>4737.5999999999995</v>
      </c>
      <c r="N14" s="5">
        <f>IF(N$4&gt;SUM($C$13:$C14),$C14*$D14,(IF((N$4-SUM($C$13:$C13))*$D14&gt;0,(N$4-SUM($C$13:$C13))*$D14,0)))</f>
        <v>4737.5999999999995</v>
      </c>
      <c r="O14" s="5">
        <f>IF(O$4&gt;SUM($C$13:$C14),$C14*$D14,(IF((O$4-SUM($C$13:$C13))*$D14&gt;0,(O$4-SUM($C$13:$C13))*$D14,0)))</f>
        <v>4737.5999999999995</v>
      </c>
      <c r="P14" s="5">
        <f>IF(P$4&gt;SUM($C$13:$C14),$C14*$D14,(IF((P$4-SUM($C$13:$C13))*$D14&gt;0,(P$4-SUM($C$13:$C13))*$D14,0)))</f>
        <v>4737.5999999999995</v>
      </c>
      <c r="Q14" s="5">
        <f t="shared" ref="Q14:Q17" si="4">SUM(E14:P14)</f>
        <v>56851.19999999999</v>
      </c>
    </row>
    <row r="15" spans="2:17">
      <c r="B15" s="1" t="s">
        <v>10</v>
      </c>
      <c r="C15" s="4">
        <v>22000</v>
      </c>
      <c r="D15" s="11">
        <f>'[1]Exhibit KCH-4, p. 1 WP'!F15</f>
        <v>0.6472</v>
      </c>
      <c r="E15" s="5">
        <f>IF(E$4&gt;SUM($C$13:$C15),$C15*$D15,(IF((E$4-SUM($C$13:$C14))*$D15&gt;0,(E$4-SUM($C$13:$C14))*$D15,0)))</f>
        <v>0</v>
      </c>
      <c r="F15" s="5">
        <f>IF(F$4&gt;SUM($C$13:$C15),$C15*$D15,(IF((F$4-SUM($C$13:$C14))*$D15&gt;0,(F$4-SUM($C$13:$C14))*$D15,0)))</f>
        <v>0</v>
      </c>
      <c r="G15" s="5">
        <f>IF(G$4&gt;SUM($C$13:$C15),$C15*$D15,(IF((G$4-SUM($C$13:$C14))*$D15&gt;0,(G$4-SUM($C$13:$C14))*$D15,0)))</f>
        <v>0</v>
      </c>
      <c r="H15" s="5">
        <f>IF(H$4&gt;SUM($C$13:$C15),$C15*$D15,(IF((H$4-SUM($C$13:$C14))*$D15&gt;0,(H$4-SUM($C$13:$C14))*$D15,0)))</f>
        <v>0</v>
      </c>
      <c r="I15" s="5">
        <f>IF(I$4&gt;SUM($C$13:$C15),$C15*$D15,(IF((I$4-SUM($C$13:$C14))*$D15&gt;0,(I$4-SUM($C$13:$C14))*$D15,0)))</f>
        <v>0</v>
      </c>
      <c r="J15" s="5">
        <f>IF(J$4&gt;SUM($C$13:$C15),$C15*$D15,(IF((J$4-SUM($C$13:$C14))*$D15&gt;0,(J$4-SUM($C$13:$C14))*$D15,0)))</f>
        <v>0</v>
      </c>
      <c r="K15" s="5">
        <f>IF(K$4&gt;SUM($C$13:$C15),$C15*$D15,(IF((K$4-SUM($C$13:$C14))*$D15&gt;0,(K$4-SUM($C$13:$C14))*$D15,0)))</f>
        <v>0</v>
      </c>
      <c r="L15" s="5">
        <f>IF(L$4&gt;SUM($C$13:$C15),$C15*$D15,(IF((L$4-SUM($C$13:$C14))*$D15&gt;0,(L$4-SUM($C$13:$C14))*$D15,0)))</f>
        <v>0</v>
      </c>
      <c r="M15" s="5">
        <f>IF(M$4&gt;SUM($C$13:$C15),$C15*$D15,(IF((M$4-SUM($C$13:$C14))*$D15&gt;0,(M$4-SUM($C$13:$C14))*$D15,0)))</f>
        <v>0</v>
      </c>
      <c r="N15" s="5">
        <f>IF(N$4&gt;SUM($C$13:$C15),$C15*$D15,(IF((N$4-SUM($C$13:$C14))*$D15&gt;0,(N$4-SUM($C$13:$C14))*$D15,0)))</f>
        <v>0</v>
      </c>
      <c r="O15" s="5">
        <f>IF(O$4&gt;SUM($C$13:$C15),$C15*$D15,(IF((O$4-SUM($C$13:$C14))*$D15&gt;0,(O$4-SUM($C$13:$C14))*$D15,0)))</f>
        <v>0</v>
      </c>
      <c r="P15" s="5">
        <f>IF(P$4&gt;SUM($C$13:$C15),$C15*$D15,(IF((P$4-SUM($C$13:$C14))*$D15&gt;0,(P$4-SUM($C$13:$C14))*$D15,0)))</f>
        <v>0</v>
      </c>
      <c r="Q15" s="5">
        <f t="shared" si="4"/>
        <v>0</v>
      </c>
    </row>
    <row r="16" spans="2:17">
      <c r="B16" s="1" t="s">
        <v>10</v>
      </c>
      <c r="C16" s="4">
        <v>70000</v>
      </c>
      <c r="D16" s="11">
        <f>'[1]Exhibit KCH-4, p. 1 WP'!F16</f>
        <v>0.38829999999999998</v>
      </c>
      <c r="E16" s="5">
        <f>IF(E$4&gt;SUM($C$13:$C16),$C16*$D16,(IF((E$4-SUM($C$13:$C15))*$D16&gt;0,(E$4-SUM($C$13:$C15))*$D16,0)))</f>
        <v>0</v>
      </c>
      <c r="F16" s="5">
        <f>IF(F$4&gt;SUM($C$13:$C16),$C16*$D16,(IF((F$4-SUM($C$13:$C15))*$D16&gt;0,(F$4-SUM($C$13:$C15))*$D16,0)))</f>
        <v>0</v>
      </c>
      <c r="G16" s="5">
        <f>IF(G$4&gt;SUM($C$13:$C16),$C16*$D16,(IF((G$4-SUM($C$13:$C15))*$D16&gt;0,(G$4-SUM($C$13:$C15))*$D16,0)))</f>
        <v>0</v>
      </c>
      <c r="H16" s="5">
        <f>IF(H$4&gt;SUM($C$13:$C16),$C16*$D16,(IF((H$4-SUM($C$13:$C15))*$D16&gt;0,(H$4-SUM($C$13:$C15))*$D16,0)))</f>
        <v>0</v>
      </c>
      <c r="I16" s="5">
        <f>IF(I$4&gt;SUM($C$13:$C16),$C16*$D16,(IF((I$4-SUM($C$13:$C15))*$D16&gt;0,(I$4-SUM($C$13:$C15))*$D16,0)))</f>
        <v>0</v>
      </c>
      <c r="J16" s="5">
        <f>IF(J$4&gt;SUM($C$13:$C16),$C16*$D16,(IF((J$4-SUM($C$13:$C15))*$D16&gt;0,(J$4-SUM($C$13:$C15))*$D16,0)))</f>
        <v>0</v>
      </c>
      <c r="K16" s="5">
        <f>IF(K$4&gt;SUM($C$13:$C16),$C16*$D16,(IF((K$4-SUM($C$13:$C15))*$D16&gt;0,(K$4-SUM($C$13:$C15))*$D16,0)))</f>
        <v>0</v>
      </c>
      <c r="L16" s="5">
        <f>IF(L$4&gt;SUM($C$13:$C16),$C16*$D16,(IF((L$4-SUM($C$13:$C15))*$D16&gt;0,(L$4-SUM($C$13:$C15))*$D16,0)))</f>
        <v>0</v>
      </c>
      <c r="M16" s="5">
        <f>IF(M$4&gt;SUM($C$13:$C16),$C16*$D16,(IF((M$4-SUM($C$13:$C15))*$D16&gt;0,(M$4-SUM($C$13:$C15))*$D16,0)))</f>
        <v>0</v>
      </c>
      <c r="N16" s="5">
        <f>IF(N$4&gt;SUM($C$13:$C16),$C16*$D16,(IF((N$4-SUM($C$13:$C15))*$D16&gt;0,(N$4-SUM($C$13:$C15))*$D16,0)))</f>
        <v>0</v>
      </c>
      <c r="O16" s="5">
        <f>IF(O$4&gt;SUM($C$13:$C16),$C16*$D16,(IF((O$4-SUM($C$13:$C15))*$D16&gt;0,(O$4-SUM($C$13:$C15))*$D16,0)))</f>
        <v>0</v>
      </c>
      <c r="P16" s="5">
        <f>IF(P$4&gt;SUM($C$13:$C16),$C16*$D16,(IF((P$4-SUM($C$13:$C15))*$D16&gt;0,(P$4-SUM($C$13:$C15))*$D16,0)))</f>
        <v>0</v>
      </c>
      <c r="Q16" s="5">
        <f t="shared" si="4"/>
        <v>0</v>
      </c>
    </row>
    <row r="17" spans="2:17">
      <c r="B17" s="1" t="s">
        <v>11</v>
      </c>
      <c r="C17" s="4">
        <v>100000</v>
      </c>
      <c r="D17" s="11">
        <f>'[1]Exhibit KCH-4, p. 1 WP'!F17</f>
        <v>0.18429999999999999</v>
      </c>
      <c r="E17" s="5">
        <f t="shared" ref="E17:P17" si="5">IF(E$4&gt;$C$17, (E4-$C$17)*$D$17, 0)</f>
        <v>0</v>
      </c>
      <c r="F17" s="5">
        <f t="shared" si="5"/>
        <v>0</v>
      </c>
      <c r="G17" s="5">
        <f t="shared" si="5"/>
        <v>0</v>
      </c>
      <c r="H17" s="5">
        <f t="shared" si="5"/>
        <v>0</v>
      </c>
      <c r="I17" s="5">
        <f t="shared" si="5"/>
        <v>0</v>
      </c>
      <c r="J17" s="5">
        <f t="shared" si="5"/>
        <v>0</v>
      </c>
      <c r="K17" s="5">
        <f t="shared" si="5"/>
        <v>0</v>
      </c>
      <c r="L17" s="5">
        <f t="shared" si="5"/>
        <v>0</v>
      </c>
      <c r="M17" s="5">
        <f t="shared" si="5"/>
        <v>0</v>
      </c>
      <c r="N17" s="5">
        <f t="shared" si="5"/>
        <v>0</v>
      </c>
      <c r="O17" s="5">
        <f t="shared" si="5"/>
        <v>0</v>
      </c>
      <c r="P17" s="5">
        <f t="shared" si="5"/>
        <v>0</v>
      </c>
      <c r="Q17" s="5">
        <f t="shared" si="4"/>
        <v>0</v>
      </c>
    </row>
    <row r="20" spans="2:17">
      <c r="C20" s="1" t="s">
        <v>12</v>
      </c>
      <c r="E20" s="12">
        <f t="shared" ref="E20:Q20" si="6">SUM(E13:E17)</f>
        <v>6491.4</v>
      </c>
      <c r="F20" s="12">
        <f t="shared" si="6"/>
        <v>6491.4</v>
      </c>
      <c r="G20" s="12">
        <f t="shared" si="6"/>
        <v>6491.4</v>
      </c>
      <c r="H20" s="12">
        <f t="shared" si="6"/>
        <v>6491.4</v>
      </c>
      <c r="I20" s="12">
        <f t="shared" si="6"/>
        <v>6491.4</v>
      </c>
      <c r="J20" s="12">
        <f t="shared" si="6"/>
        <v>6491.4</v>
      </c>
      <c r="K20" s="12">
        <f t="shared" si="6"/>
        <v>6491.4</v>
      </c>
      <c r="L20" s="12">
        <f t="shared" si="6"/>
        <v>6491.4</v>
      </c>
      <c r="M20" s="12">
        <f t="shared" si="6"/>
        <v>6491.4</v>
      </c>
      <c r="N20" s="12">
        <f t="shared" si="6"/>
        <v>6491.4</v>
      </c>
      <c r="O20" s="12">
        <f t="shared" si="6"/>
        <v>6491.4</v>
      </c>
      <c r="P20" s="12">
        <f t="shared" si="6"/>
        <v>6491.4</v>
      </c>
      <c r="Q20" s="12">
        <f t="shared" si="6"/>
        <v>77896.799999999988</v>
      </c>
    </row>
    <row r="21" spans="2:17">
      <c r="E21" s="13"/>
    </row>
    <row r="22" spans="2:17">
      <c r="C22" s="1" t="s">
        <v>13</v>
      </c>
      <c r="E22" s="14">
        <f t="shared" ref="E22:Q22" si="7">SUM(E8:E10, E20)</f>
        <v>8558.4</v>
      </c>
      <c r="F22" s="14">
        <f t="shared" si="7"/>
        <v>8558.4</v>
      </c>
      <c r="G22" s="14">
        <f t="shared" si="7"/>
        <v>8558.4</v>
      </c>
      <c r="H22" s="14">
        <f t="shared" si="7"/>
        <v>8558.4</v>
      </c>
      <c r="I22" s="14">
        <f t="shared" si="7"/>
        <v>8558.4</v>
      </c>
      <c r="J22" s="14">
        <f t="shared" si="7"/>
        <v>8558.4</v>
      </c>
      <c r="K22" s="14">
        <f t="shared" si="7"/>
        <v>8558.4</v>
      </c>
      <c r="L22" s="14">
        <f t="shared" si="7"/>
        <v>8558.4</v>
      </c>
      <c r="M22" s="14">
        <f t="shared" si="7"/>
        <v>8558.4</v>
      </c>
      <c r="N22" s="14">
        <f t="shared" si="7"/>
        <v>8558.4</v>
      </c>
      <c r="O22" s="14">
        <f t="shared" si="7"/>
        <v>8558.4</v>
      </c>
      <c r="P22" s="14">
        <f t="shared" si="7"/>
        <v>8558.4</v>
      </c>
      <c r="Q22" s="14">
        <f t="shared" si="7"/>
        <v>102700.79999999999</v>
      </c>
    </row>
    <row r="24" spans="2:17">
      <c r="Q24" s="14"/>
    </row>
    <row r="25" spans="2:17">
      <c r="Q25" s="14"/>
    </row>
    <row r="26" spans="2:17">
      <c r="C26" s="1" t="s">
        <v>28</v>
      </c>
    </row>
    <row r="27" spans="2:17"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spans="2:17"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30" spans="2:17"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</sheetData>
  <pageMargins left="0.7" right="0.7" top="0.75" bottom="0.7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0"/>
  <sheetViews>
    <sheetView topLeftCell="B1" workbookViewId="0">
      <selection activeCell="E41" sqref="E41"/>
    </sheetView>
  </sheetViews>
  <sheetFormatPr defaultRowHeight="12.75"/>
  <cols>
    <col min="1" max="1" width="9.140625" style="1" hidden="1" customWidth="1"/>
    <col min="2" max="2" width="6.7109375" style="1" customWidth="1"/>
    <col min="3" max="3" width="38.140625" style="1" customWidth="1"/>
    <col min="4" max="4" width="9.7109375" style="1" customWidth="1"/>
    <col min="5" max="5" width="11.42578125" style="1" customWidth="1"/>
    <col min="6" max="16" width="11.42578125" style="1" bestFit="1" customWidth="1"/>
    <col min="17" max="17" width="12.85546875" style="1" bestFit="1" customWidth="1"/>
    <col min="18" max="16384" width="9.140625" style="1"/>
  </cols>
  <sheetData>
    <row r="1" spans="2:17">
      <c r="E1" s="2" t="s">
        <v>15</v>
      </c>
      <c r="F1" s="2" t="s">
        <v>16</v>
      </c>
      <c r="G1" s="2" t="s">
        <v>17</v>
      </c>
      <c r="H1" s="2" t="s">
        <v>18</v>
      </c>
      <c r="I1" s="2" t="s">
        <v>19</v>
      </c>
      <c r="J1" s="2" t="s">
        <v>20</v>
      </c>
      <c r="K1" s="2" t="s">
        <v>21</v>
      </c>
      <c r="L1" s="2" t="s">
        <v>22</v>
      </c>
      <c r="M1" s="2" t="s">
        <v>23</v>
      </c>
      <c r="N1" s="2" t="s">
        <v>24</v>
      </c>
      <c r="O1" s="2" t="s">
        <v>25</v>
      </c>
      <c r="P1" s="2" t="s">
        <v>26</v>
      </c>
      <c r="Q1" s="3" t="s">
        <v>0</v>
      </c>
    </row>
    <row r="2" spans="2:17">
      <c r="C2" s="1" t="s">
        <v>14</v>
      </c>
      <c r="D2" s="17">
        <v>8000</v>
      </c>
    </row>
    <row r="3" spans="2:17">
      <c r="C3" s="1" t="s">
        <v>1</v>
      </c>
      <c r="E3" s="1">
        <v>1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1">
        <v>1</v>
      </c>
      <c r="M3" s="1">
        <v>1</v>
      </c>
      <c r="N3" s="1">
        <v>1</v>
      </c>
      <c r="O3" s="1">
        <v>1</v>
      </c>
      <c r="P3" s="1">
        <v>1</v>
      </c>
      <c r="Q3" s="1">
        <v>12</v>
      </c>
    </row>
    <row r="4" spans="2:17">
      <c r="C4" s="1" t="s">
        <v>2</v>
      </c>
      <c r="D4" s="4"/>
      <c r="E4" s="4">
        <f>$D$2</f>
        <v>8000</v>
      </c>
      <c r="F4" s="4">
        <f t="shared" ref="F4:P4" si="0">$D$2</f>
        <v>8000</v>
      </c>
      <c r="G4" s="4">
        <f t="shared" si="0"/>
        <v>8000</v>
      </c>
      <c r="H4" s="4">
        <f t="shared" si="0"/>
        <v>8000</v>
      </c>
      <c r="I4" s="4">
        <f t="shared" si="0"/>
        <v>8000</v>
      </c>
      <c r="J4" s="4">
        <f t="shared" si="0"/>
        <v>8000</v>
      </c>
      <c r="K4" s="4">
        <f t="shared" si="0"/>
        <v>8000</v>
      </c>
      <c r="L4" s="4">
        <f t="shared" si="0"/>
        <v>8000</v>
      </c>
      <c r="M4" s="4">
        <f t="shared" si="0"/>
        <v>8000</v>
      </c>
      <c r="N4" s="4">
        <f t="shared" si="0"/>
        <v>8000</v>
      </c>
      <c r="O4" s="4">
        <f t="shared" si="0"/>
        <v>8000</v>
      </c>
      <c r="P4" s="4">
        <f t="shared" si="0"/>
        <v>8000</v>
      </c>
      <c r="Q4" s="5">
        <f>SUM(E4:P4)</f>
        <v>96000</v>
      </c>
    </row>
    <row r="6" spans="2:17">
      <c r="C6" s="6" t="s">
        <v>3</v>
      </c>
      <c r="D6" s="7" t="s">
        <v>4</v>
      </c>
    </row>
    <row r="8" spans="2:17">
      <c r="C8" s="1" t="s">
        <v>5</v>
      </c>
      <c r="D8" s="8">
        <f>'[1]Exhibit KCH-4, p. 2 WP'!$F$9</f>
        <v>0</v>
      </c>
      <c r="E8" s="8">
        <f>D8*E$3</f>
        <v>0</v>
      </c>
      <c r="F8" s="8">
        <f>E8*F$3</f>
        <v>0</v>
      </c>
      <c r="G8" s="8">
        <f t="shared" ref="G8:P8" si="1">F8*G$3</f>
        <v>0</v>
      </c>
      <c r="H8" s="8">
        <f t="shared" si="1"/>
        <v>0</v>
      </c>
      <c r="I8" s="8">
        <f t="shared" si="1"/>
        <v>0</v>
      </c>
      <c r="J8" s="8">
        <f t="shared" si="1"/>
        <v>0</v>
      </c>
      <c r="K8" s="8">
        <f t="shared" si="1"/>
        <v>0</v>
      </c>
      <c r="L8" s="8">
        <f t="shared" si="1"/>
        <v>0</v>
      </c>
      <c r="M8" s="8">
        <f t="shared" si="1"/>
        <v>0</v>
      </c>
      <c r="N8" s="8">
        <f t="shared" si="1"/>
        <v>0</v>
      </c>
      <c r="O8" s="8">
        <f t="shared" si="1"/>
        <v>0</v>
      </c>
      <c r="P8" s="8">
        <f t="shared" si="1"/>
        <v>0</v>
      </c>
      <c r="Q8" s="8">
        <f>SUM(E8:P8)</f>
        <v>0</v>
      </c>
    </row>
    <row r="9" spans="2:17">
      <c r="C9" s="1" t="s">
        <v>6</v>
      </c>
      <c r="D9" s="14">
        <f>'[1]Exhibit KCH-4, p. 2 WP'!$F$8</f>
        <v>2007</v>
      </c>
      <c r="E9" s="10">
        <f t="shared" ref="E9:P10" si="2">D9*E$3</f>
        <v>2007</v>
      </c>
      <c r="F9" s="10">
        <f t="shared" si="2"/>
        <v>2007</v>
      </c>
      <c r="G9" s="10">
        <f t="shared" si="2"/>
        <v>2007</v>
      </c>
      <c r="H9" s="10">
        <f t="shared" si="2"/>
        <v>2007</v>
      </c>
      <c r="I9" s="10">
        <f t="shared" si="2"/>
        <v>2007</v>
      </c>
      <c r="J9" s="10">
        <f t="shared" si="2"/>
        <v>2007</v>
      </c>
      <c r="K9" s="10">
        <f t="shared" si="2"/>
        <v>2007</v>
      </c>
      <c r="L9" s="10">
        <f t="shared" si="2"/>
        <v>2007</v>
      </c>
      <c r="M9" s="10">
        <f t="shared" si="2"/>
        <v>2007</v>
      </c>
      <c r="N9" s="10">
        <f t="shared" si="2"/>
        <v>2007</v>
      </c>
      <c r="O9" s="10">
        <f t="shared" si="2"/>
        <v>2007</v>
      </c>
      <c r="P9" s="10">
        <f t="shared" si="2"/>
        <v>2007</v>
      </c>
      <c r="Q9" s="10">
        <f t="shared" ref="Q9:Q10" si="3">SUM(E9:P9)</f>
        <v>24084</v>
      </c>
    </row>
    <row r="10" spans="2:17">
      <c r="C10" s="1" t="s">
        <v>7</v>
      </c>
      <c r="D10" s="8">
        <f>'[1]Exhibit KCH-4, p. 2 WP'!$F$10</f>
        <v>0</v>
      </c>
      <c r="E10" s="8">
        <f t="shared" si="2"/>
        <v>0</v>
      </c>
      <c r="F10" s="8">
        <f t="shared" si="2"/>
        <v>0</v>
      </c>
      <c r="G10" s="8">
        <f t="shared" si="2"/>
        <v>0</v>
      </c>
      <c r="H10" s="8">
        <f t="shared" si="2"/>
        <v>0</v>
      </c>
      <c r="I10" s="8">
        <f t="shared" si="2"/>
        <v>0</v>
      </c>
      <c r="J10" s="8">
        <f t="shared" si="2"/>
        <v>0</v>
      </c>
      <c r="K10" s="8">
        <f t="shared" si="2"/>
        <v>0</v>
      </c>
      <c r="L10" s="8">
        <f t="shared" si="2"/>
        <v>0</v>
      </c>
      <c r="M10" s="8">
        <f t="shared" si="2"/>
        <v>0</v>
      </c>
      <c r="N10" s="8">
        <f t="shared" si="2"/>
        <v>0</v>
      </c>
      <c r="O10" s="8">
        <f t="shared" si="2"/>
        <v>0</v>
      </c>
      <c r="P10" s="8">
        <f t="shared" si="2"/>
        <v>0</v>
      </c>
      <c r="Q10" s="8">
        <f t="shared" si="3"/>
        <v>0</v>
      </c>
    </row>
    <row r="12" spans="2:17">
      <c r="C12" s="6" t="s">
        <v>8</v>
      </c>
    </row>
    <row r="13" spans="2:17">
      <c r="B13" s="1" t="s">
        <v>9</v>
      </c>
      <c r="C13" s="4">
        <v>2000</v>
      </c>
      <c r="D13" s="11">
        <f>'[1]Exhibit KCH-4, p. 2 WP'!F13</f>
        <v>0.85119999999999996</v>
      </c>
      <c r="E13" s="5">
        <f>IF(E$4&gt;SUM($C$13:$C13),$C13*$D13, E$4*$D13)</f>
        <v>1702.3999999999999</v>
      </c>
      <c r="F13" s="5">
        <f>IF(F$4&gt;SUM($C$13:$C13),$C13*$D13, F$4*$D13)</f>
        <v>1702.3999999999999</v>
      </c>
      <c r="G13" s="5">
        <f>IF(G$4&gt;SUM($C$13:$C13),$C13*$D13, G$4*$D13)</f>
        <v>1702.3999999999999</v>
      </c>
      <c r="H13" s="5">
        <f>IF(H$4&gt;SUM($C$13:$C13),$C13*$D13, H$4*$D13)</f>
        <v>1702.3999999999999</v>
      </c>
      <c r="I13" s="5">
        <f>IF(I$4&gt;SUM($C$13:$C13),$C13*$D13, I$4*$D13)</f>
        <v>1702.3999999999999</v>
      </c>
      <c r="J13" s="5">
        <f>IF(J$4&gt;SUM($C$13:$C13),$C13*$D13, J$4*$D13)</f>
        <v>1702.3999999999999</v>
      </c>
      <c r="K13" s="5">
        <f>IF(K$4&gt;SUM($C$13:$C13),$C13*$D13, K$4*$D13)</f>
        <v>1702.3999999999999</v>
      </c>
      <c r="L13" s="5">
        <f>IF(L$4&gt;SUM($C$13:$C13),$C13*$D13, L$4*$D13)</f>
        <v>1702.3999999999999</v>
      </c>
      <c r="M13" s="5">
        <f>IF(M$4&gt;SUM($C$13:$C13),$C13*$D13, M$4*$D13)</f>
        <v>1702.3999999999999</v>
      </c>
      <c r="N13" s="5">
        <f>IF(N$4&gt;SUM($C$13:$C13),$C13*$D13, N$4*$D13)</f>
        <v>1702.3999999999999</v>
      </c>
      <c r="O13" s="5">
        <f>IF(O$4&gt;SUM($C$13:$C13),$C13*$D13, O$4*$D13)</f>
        <v>1702.3999999999999</v>
      </c>
      <c r="P13" s="5">
        <f>IF(P$4&gt;SUM($C$13:$C13),$C13*$D13, P$4*$D13)</f>
        <v>1702.3999999999999</v>
      </c>
      <c r="Q13" s="5">
        <f>SUM(E13:P13)</f>
        <v>20428.800000000003</v>
      </c>
    </row>
    <row r="14" spans="2:17">
      <c r="B14" s="1" t="s">
        <v>10</v>
      </c>
      <c r="C14" s="4">
        <v>6000</v>
      </c>
      <c r="D14" s="11">
        <f>'[1]Exhibit KCH-4, p. 2 WP'!F14</f>
        <v>0.76639999999999997</v>
      </c>
      <c r="E14" s="5">
        <f>IF(E$4&gt;SUM($C$13:$C14),$C14*$D14,(IF((E$4-SUM($C$13:$C13))*$D14&gt;0,(E$4-SUM($C$13:$C13))*$D14,0)))</f>
        <v>4598.3999999999996</v>
      </c>
      <c r="F14" s="5">
        <f>IF(F$4&gt;SUM($C$13:$C14),$C14*$D14,(IF((F$4-SUM($C$13:$C13))*$D14&gt;0,(F$4-SUM($C$13:$C13))*$D14,0)))</f>
        <v>4598.3999999999996</v>
      </c>
      <c r="G14" s="5">
        <f>IF(G$4&gt;SUM($C$13:$C14),$C14*$D14,(IF((G$4-SUM($C$13:$C13))*$D14&gt;0,(G$4-SUM($C$13:$C13))*$D14,0)))</f>
        <v>4598.3999999999996</v>
      </c>
      <c r="H14" s="5">
        <f>IF(H$4&gt;SUM($C$13:$C14),$C14*$D14,(IF((H$4-SUM($C$13:$C13))*$D14&gt;0,(H$4-SUM($C$13:$C13))*$D14,0)))</f>
        <v>4598.3999999999996</v>
      </c>
      <c r="I14" s="5">
        <f>IF(I$4&gt;SUM($C$13:$C14),$C14*$D14,(IF((I$4-SUM($C$13:$C13))*$D14&gt;0,(I$4-SUM($C$13:$C13))*$D14,0)))</f>
        <v>4598.3999999999996</v>
      </c>
      <c r="J14" s="5">
        <f>IF(J$4&gt;SUM($C$13:$C14),$C14*$D14,(IF((J$4-SUM($C$13:$C13))*$D14&gt;0,(J$4-SUM($C$13:$C13))*$D14,0)))</f>
        <v>4598.3999999999996</v>
      </c>
      <c r="K14" s="5">
        <f>IF(K$4&gt;SUM($C$13:$C14),$C14*$D14,(IF((K$4-SUM($C$13:$C13))*$D14&gt;0,(K$4-SUM($C$13:$C13))*$D14,0)))</f>
        <v>4598.3999999999996</v>
      </c>
      <c r="L14" s="5">
        <f>IF(L$4&gt;SUM($C$13:$C14),$C14*$D14,(IF((L$4-SUM($C$13:$C13))*$D14&gt;0,(L$4-SUM($C$13:$C13))*$D14,0)))</f>
        <v>4598.3999999999996</v>
      </c>
      <c r="M14" s="5">
        <f>IF(M$4&gt;SUM($C$13:$C14),$C14*$D14,(IF((M$4-SUM($C$13:$C13))*$D14&gt;0,(M$4-SUM($C$13:$C13))*$D14,0)))</f>
        <v>4598.3999999999996</v>
      </c>
      <c r="N14" s="5">
        <f>IF(N$4&gt;SUM($C$13:$C14),$C14*$D14,(IF((N$4-SUM($C$13:$C13))*$D14&gt;0,(N$4-SUM($C$13:$C13))*$D14,0)))</f>
        <v>4598.3999999999996</v>
      </c>
      <c r="O14" s="5">
        <f>IF(O$4&gt;SUM($C$13:$C14),$C14*$D14,(IF((O$4-SUM($C$13:$C13))*$D14&gt;0,(O$4-SUM($C$13:$C13))*$D14,0)))</f>
        <v>4598.3999999999996</v>
      </c>
      <c r="P14" s="5">
        <f>IF(P$4&gt;SUM($C$13:$C14),$C14*$D14,(IF((P$4-SUM($C$13:$C13))*$D14&gt;0,(P$4-SUM($C$13:$C13))*$D14,0)))</f>
        <v>4598.3999999999996</v>
      </c>
      <c r="Q14" s="5">
        <f t="shared" ref="Q14:Q17" si="4">SUM(E14:P14)</f>
        <v>55180.80000000001</v>
      </c>
    </row>
    <row r="15" spans="2:17">
      <c r="B15" s="1" t="s">
        <v>10</v>
      </c>
      <c r="C15" s="4">
        <v>22000</v>
      </c>
      <c r="D15" s="11">
        <f>'[1]Exhibit KCH-4, p. 2 WP'!F15</f>
        <v>0.62819999999999998</v>
      </c>
      <c r="E15" s="5">
        <f>IF(E$4&gt;SUM($C$13:$C15),$C15*$D15,(IF((E$4-SUM($C$13:$C14))*$D15&gt;0,(E$4-SUM($C$13:$C14))*$D15,0)))</f>
        <v>0</v>
      </c>
      <c r="F15" s="5">
        <f>IF(F$4&gt;SUM($C$13:$C15),$C15*$D15,(IF((F$4-SUM($C$13:$C14))*$D15&gt;0,(F$4-SUM($C$13:$C14))*$D15,0)))</f>
        <v>0</v>
      </c>
      <c r="G15" s="5">
        <f>IF(G$4&gt;SUM($C$13:$C15),$C15*$D15,(IF((G$4-SUM($C$13:$C14))*$D15&gt;0,(G$4-SUM($C$13:$C14))*$D15,0)))</f>
        <v>0</v>
      </c>
      <c r="H15" s="5">
        <f>IF(H$4&gt;SUM($C$13:$C15),$C15*$D15,(IF((H$4-SUM($C$13:$C14))*$D15&gt;0,(H$4-SUM($C$13:$C14))*$D15,0)))</f>
        <v>0</v>
      </c>
      <c r="I15" s="5">
        <f>IF(I$4&gt;SUM($C$13:$C15),$C15*$D15,(IF((I$4-SUM($C$13:$C14))*$D15&gt;0,(I$4-SUM($C$13:$C14))*$D15,0)))</f>
        <v>0</v>
      </c>
      <c r="J15" s="5">
        <f>IF(J$4&gt;SUM($C$13:$C15),$C15*$D15,(IF((J$4-SUM($C$13:$C14))*$D15&gt;0,(J$4-SUM($C$13:$C14))*$D15,0)))</f>
        <v>0</v>
      </c>
      <c r="K15" s="5">
        <f>IF(K$4&gt;SUM($C$13:$C15),$C15*$D15,(IF((K$4-SUM($C$13:$C14))*$D15&gt;0,(K$4-SUM($C$13:$C14))*$D15,0)))</f>
        <v>0</v>
      </c>
      <c r="L15" s="5">
        <f>IF(L$4&gt;SUM($C$13:$C15),$C15*$D15,(IF((L$4-SUM($C$13:$C14))*$D15&gt;0,(L$4-SUM($C$13:$C14))*$D15,0)))</f>
        <v>0</v>
      </c>
      <c r="M15" s="5">
        <f>IF(M$4&gt;SUM($C$13:$C15),$C15*$D15,(IF((M$4-SUM($C$13:$C14))*$D15&gt;0,(M$4-SUM($C$13:$C14))*$D15,0)))</f>
        <v>0</v>
      </c>
      <c r="N15" s="5">
        <f>IF(N$4&gt;SUM($C$13:$C15),$C15*$D15,(IF((N$4-SUM($C$13:$C14))*$D15&gt;0,(N$4-SUM($C$13:$C14))*$D15,0)))</f>
        <v>0</v>
      </c>
      <c r="O15" s="5">
        <f>IF(O$4&gt;SUM($C$13:$C15),$C15*$D15,(IF((O$4-SUM($C$13:$C14))*$D15&gt;0,(O$4-SUM($C$13:$C14))*$D15,0)))</f>
        <v>0</v>
      </c>
      <c r="P15" s="5">
        <f>IF(P$4&gt;SUM($C$13:$C15),$C15*$D15,(IF((P$4-SUM($C$13:$C14))*$D15&gt;0,(P$4-SUM($C$13:$C14))*$D15,0)))</f>
        <v>0</v>
      </c>
      <c r="Q15" s="5">
        <f t="shared" si="4"/>
        <v>0</v>
      </c>
    </row>
    <row r="16" spans="2:17">
      <c r="B16" s="1" t="s">
        <v>10</v>
      </c>
      <c r="C16" s="4">
        <v>70000</v>
      </c>
      <c r="D16" s="11">
        <f>'[1]Exhibit KCH-4, p. 2 WP'!F16</f>
        <v>0.37690000000000001</v>
      </c>
      <c r="E16" s="5">
        <f>IF(E$4&gt;SUM($C$13:$C16),$C16*$D16,(IF((E$4-SUM($C$13:$C15))*$D16&gt;0,(E$4-SUM($C$13:$C15))*$D16,0)))</f>
        <v>0</v>
      </c>
      <c r="F16" s="5">
        <f>IF(F$4&gt;SUM($C$13:$C16),$C16*$D16,(IF((F$4-SUM($C$13:$C15))*$D16&gt;0,(F$4-SUM($C$13:$C15))*$D16,0)))</f>
        <v>0</v>
      </c>
      <c r="G16" s="5">
        <f>IF(G$4&gt;SUM($C$13:$C16),$C16*$D16,(IF((G$4-SUM($C$13:$C15))*$D16&gt;0,(G$4-SUM($C$13:$C15))*$D16,0)))</f>
        <v>0</v>
      </c>
      <c r="H16" s="5">
        <f>IF(H$4&gt;SUM($C$13:$C16),$C16*$D16,(IF((H$4-SUM($C$13:$C15))*$D16&gt;0,(H$4-SUM($C$13:$C15))*$D16,0)))</f>
        <v>0</v>
      </c>
      <c r="I16" s="5">
        <f>IF(I$4&gt;SUM($C$13:$C16),$C16*$D16,(IF((I$4-SUM($C$13:$C15))*$D16&gt;0,(I$4-SUM($C$13:$C15))*$D16,0)))</f>
        <v>0</v>
      </c>
      <c r="J16" s="5">
        <f>IF(J$4&gt;SUM($C$13:$C16),$C16*$D16,(IF((J$4-SUM($C$13:$C15))*$D16&gt;0,(J$4-SUM($C$13:$C15))*$D16,0)))</f>
        <v>0</v>
      </c>
      <c r="K16" s="5">
        <f>IF(K$4&gt;SUM($C$13:$C16),$C16*$D16,(IF((K$4-SUM($C$13:$C15))*$D16&gt;0,(K$4-SUM($C$13:$C15))*$D16,0)))</f>
        <v>0</v>
      </c>
      <c r="L16" s="5">
        <f>IF(L$4&gt;SUM($C$13:$C16),$C16*$D16,(IF((L$4-SUM($C$13:$C15))*$D16&gt;0,(L$4-SUM($C$13:$C15))*$D16,0)))</f>
        <v>0</v>
      </c>
      <c r="M16" s="5">
        <f>IF(M$4&gt;SUM($C$13:$C16),$C16*$D16,(IF((M$4-SUM($C$13:$C15))*$D16&gt;0,(M$4-SUM($C$13:$C15))*$D16,0)))</f>
        <v>0</v>
      </c>
      <c r="N16" s="5">
        <f>IF(N$4&gt;SUM($C$13:$C16),$C16*$D16,(IF((N$4-SUM($C$13:$C15))*$D16&gt;0,(N$4-SUM($C$13:$C15))*$D16,0)))</f>
        <v>0</v>
      </c>
      <c r="O16" s="5">
        <f>IF(O$4&gt;SUM($C$13:$C16),$C16*$D16,(IF((O$4-SUM($C$13:$C15))*$D16&gt;0,(O$4-SUM($C$13:$C15))*$D16,0)))</f>
        <v>0</v>
      </c>
      <c r="P16" s="5">
        <f>IF(P$4&gt;SUM($C$13:$C16),$C16*$D16,(IF((P$4-SUM($C$13:$C15))*$D16&gt;0,(P$4-SUM($C$13:$C15))*$D16,0)))</f>
        <v>0</v>
      </c>
      <c r="Q16" s="5">
        <f t="shared" si="4"/>
        <v>0</v>
      </c>
    </row>
    <row r="17" spans="2:17">
      <c r="B17" s="1" t="s">
        <v>11</v>
      </c>
      <c r="C17" s="4">
        <v>100000</v>
      </c>
      <c r="D17" s="11">
        <f>'[1]Exhibit KCH-4, p. 2 WP'!F17</f>
        <v>0.1787</v>
      </c>
      <c r="E17" s="5">
        <f t="shared" ref="E17:P17" si="5">IF(E$4&gt;$C$17, (E4-$C$17)*$D$17, 0)</f>
        <v>0</v>
      </c>
      <c r="F17" s="5">
        <f t="shared" si="5"/>
        <v>0</v>
      </c>
      <c r="G17" s="5">
        <f t="shared" si="5"/>
        <v>0</v>
      </c>
      <c r="H17" s="5">
        <f t="shared" si="5"/>
        <v>0</v>
      </c>
      <c r="I17" s="5">
        <f t="shared" si="5"/>
        <v>0</v>
      </c>
      <c r="J17" s="5">
        <f t="shared" si="5"/>
        <v>0</v>
      </c>
      <c r="K17" s="5">
        <f t="shared" si="5"/>
        <v>0</v>
      </c>
      <c r="L17" s="5">
        <f t="shared" si="5"/>
        <v>0</v>
      </c>
      <c r="M17" s="5">
        <f t="shared" si="5"/>
        <v>0</v>
      </c>
      <c r="N17" s="5">
        <f t="shared" si="5"/>
        <v>0</v>
      </c>
      <c r="O17" s="5">
        <f t="shared" si="5"/>
        <v>0</v>
      </c>
      <c r="P17" s="5">
        <f t="shared" si="5"/>
        <v>0</v>
      </c>
      <c r="Q17" s="5">
        <f t="shared" si="4"/>
        <v>0</v>
      </c>
    </row>
    <row r="20" spans="2:17">
      <c r="C20" s="1" t="s">
        <v>12</v>
      </c>
      <c r="E20" s="12">
        <f t="shared" ref="E20:Q20" si="6">SUM(E13:E17)</f>
        <v>6300.7999999999993</v>
      </c>
      <c r="F20" s="12">
        <f t="shared" si="6"/>
        <v>6300.7999999999993</v>
      </c>
      <c r="G20" s="12">
        <f t="shared" si="6"/>
        <v>6300.7999999999993</v>
      </c>
      <c r="H20" s="12">
        <f t="shared" si="6"/>
        <v>6300.7999999999993</v>
      </c>
      <c r="I20" s="12">
        <f t="shared" si="6"/>
        <v>6300.7999999999993</v>
      </c>
      <c r="J20" s="12">
        <f t="shared" si="6"/>
        <v>6300.7999999999993</v>
      </c>
      <c r="K20" s="12">
        <f t="shared" si="6"/>
        <v>6300.7999999999993</v>
      </c>
      <c r="L20" s="12">
        <f t="shared" si="6"/>
        <v>6300.7999999999993</v>
      </c>
      <c r="M20" s="12">
        <f t="shared" si="6"/>
        <v>6300.7999999999993</v>
      </c>
      <c r="N20" s="12">
        <f t="shared" si="6"/>
        <v>6300.7999999999993</v>
      </c>
      <c r="O20" s="12">
        <f t="shared" si="6"/>
        <v>6300.7999999999993</v>
      </c>
      <c r="P20" s="12">
        <f t="shared" si="6"/>
        <v>6300.7999999999993</v>
      </c>
      <c r="Q20" s="12">
        <f t="shared" si="6"/>
        <v>75609.600000000006</v>
      </c>
    </row>
    <row r="21" spans="2:17">
      <c r="E21" s="13"/>
    </row>
    <row r="22" spans="2:17">
      <c r="C22" s="1" t="s">
        <v>13</v>
      </c>
      <c r="E22" s="14">
        <f t="shared" ref="E22:Q22" si="7">SUM(E8:E10, E20)</f>
        <v>8307.7999999999993</v>
      </c>
      <c r="F22" s="14">
        <f t="shared" si="7"/>
        <v>8307.7999999999993</v>
      </c>
      <c r="G22" s="14">
        <f t="shared" si="7"/>
        <v>8307.7999999999993</v>
      </c>
      <c r="H22" s="14">
        <f t="shared" si="7"/>
        <v>8307.7999999999993</v>
      </c>
      <c r="I22" s="14">
        <f t="shared" si="7"/>
        <v>8307.7999999999993</v>
      </c>
      <c r="J22" s="14">
        <f t="shared" si="7"/>
        <v>8307.7999999999993</v>
      </c>
      <c r="K22" s="14">
        <f t="shared" si="7"/>
        <v>8307.7999999999993</v>
      </c>
      <c r="L22" s="14">
        <f t="shared" si="7"/>
        <v>8307.7999999999993</v>
      </c>
      <c r="M22" s="14">
        <f t="shared" si="7"/>
        <v>8307.7999999999993</v>
      </c>
      <c r="N22" s="14">
        <f t="shared" si="7"/>
        <v>8307.7999999999993</v>
      </c>
      <c r="O22" s="14">
        <f t="shared" si="7"/>
        <v>8307.7999999999993</v>
      </c>
      <c r="P22" s="14">
        <f t="shared" si="7"/>
        <v>8307.7999999999993</v>
      </c>
      <c r="Q22" s="14">
        <f t="shared" si="7"/>
        <v>99693.6</v>
      </c>
    </row>
    <row r="24" spans="2:17">
      <c r="Q24" s="14"/>
    </row>
    <row r="25" spans="2:17">
      <c r="Q25" s="15"/>
    </row>
    <row r="26" spans="2:17">
      <c r="C26" s="1" t="s">
        <v>29</v>
      </c>
    </row>
    <row r="27" spans="2:17"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spans="2:17"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6"/>
    </row>
    <row r="30" spans="2:17"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</sheetData>
  <pageMargins left="0.7" right="0.7" top="0.75" bottom="0.75" header="0.3" footer="0.3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0"/>
  <sheetViews>
    <sheetView topLeftCell="B1" workbookViewId="0">
      <selection activeCell="D39" sqref="D39"/>
    </sheetView>
  </sheetViews>
  <sheetFormatPr defaultRowHeight="12.75"/>
  <cols>
    <col min="1" max="1" width="9.140625" style="1" hidden="1" customWidth="1"/>
    <col min="2" max="2" width="6.7109375" style="1" customWidth="1"/>
    <col min="3" max="3" width="38.140625" style="1" customWidth="1"/>
    <col min="4" max="4" width="9.7109375" style="1" customWidth="1"/>
    <col min="5" max="5" width="11.42578125" style="1" customWidth="1"/>
    <col min="6" max="16" width="11.42578125" style="1" bestFit="1" customWidth="1"/>
    <col min="17" max="17" width="12.85546875" style="1" bestFit="1" customWidth="1"/>
    <col min="18" max="16384" width="9.140625" style="1"/>
  </cols>
  <sheetData>
    <row r="1" spans="2:17">
      <c r="E1" s="2" t="s">
        <v>15</v>
      </c>
      <c r="F1" s="2" t="s">
        <v>16</v>
      </c>
      <c r="G1" s="2" t="s">
        <v>17</v>
      </c>
      <c r="H1" s="2" t="s">
        <v>18</v>
      </c>
      <c r="I1" s="2" t="s">
        <v>19</v>
      </c>
      <c r="J1" s="2" t="s">
        <v>20</v>
      </c>
      <c r="K1" s="2" t="s">
        <v>21</v>
      </c>
      <c r="L1" s="2" t="s">
        <v>22</v>
      </c>
      <c r="M1" s="2" t="s">
        <v>23</v>
      </c>
      <c r="N1" s="2" t="s">
        <v>24</v>
      </c>
      <c r="O1" s="2" t="s">
        <v>25</v>
      </c>
      <c r="P1" s="2" t="s">
        <v>26</v>
      </c>
      <c r="Q1" s="3" t="s">
        <v>0</v>
      </c>
    </row>
    <row r="2" spans="2:17">
      <c r="C2" s="1" t="s">
        <v>14</v>
      </c>
      <c r="D2" s="17">
        <v>8000</v>
      </c>
    </row>
    <row r="3" spans="2:17">
      <c r="C3" s="1" t="s">
        <v>1</v>
      </c>
      <c r="E3" s="1">
        <v>1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1">
        <v>1</v>
      </c>
      <c r="M3" s="1">
        <v>1</v>
      </c>
      <c r="N3" s="1">
        <v>1</v>
      </c>
      <c r="O3" s="1">
        <v>1</v>
      </c>
      <c r="P3" s="1">
        <v>1</v>
      </c>
      <c r="Q3" s="1">
        <v>12</v>
      </c>
    </row>
    <row r="4" spans="2:17">
      <c r="C4" s="1" t="s">
        <v>2</v>
      </c>
      <c r="D4" s="4"/>
      <c r="E4" s="4">
        <f>$D$2</f>
        <v>8000</v>
      </c>
      <c r="F4" s="4">
        <f t="shared" ref="F4:P4" si="0">$D$2</f>
        <v>8000</v>
      </c>
      <c r="G4" s="4">
        <f t="shared" si="0"/>
        <v>8000</v>
      </c>
      <c r="H4" s="4">
        <f t="shared" si="0"/>
        <v>8000</v>
      </c>
      <c r="I4" s="4">
        <f t="shared" si="0"/>
        <v>8000</v>
      </c>
      <c r="J4" s="4">
        <f t="shared" si="0"/>
        <v>8000</v>
      </c>
      <c r="K4" s="4">
        <f t="shared" si="0"/>
        <v>8000</v>
      </c>
      <c r="L4" s="4">
        <f t="shared" si="0"/>
        <v>8000</v>
      </c>
      <c r="M4" s="4">
        <f t="shared" si="0"/>
        <v>8000</v>
      </c>
      <c r="N4" s="4">
        <f t="shared" si="0"/>
        <v>8000</v>
      </c>
      <c r="O4" s="4">
        <f t="shared" si="0"/>
        <v>8000</v>
      </c>
      <c r="P4" s="4">
        <f t="shared" si="0"/>
        <v>8000</v>
      </c>
      <c r="Q4" s="5">
        <f>SUM(E4:P4)</f>
        <v>96000</v>
      </c>
    </row>
    <row r="6" spans="2:17">
      <c r="C6" s="6" t="s">
        <v>3</v>
      </c>
      <c r="D6" s="7" t="s">
        <v>4</v>
      </c>
    </row>
    <row r="8" spans="2:17">
      <c r="C8" s="1" t="s">
        <v>5</v>
      </c>
      <c r="D8" s="8">
        <f>'[1]Exhibit KCH-4, p. 1 WP'!$D$9</f>
        <v>55.9</v>
      </c>
      <c r="E8" s="8">
        <f>D8*E$3</f>
        <v>55.9</v>
      </c>
      <c r="F8" s="8">
        <f>E8*F$3</f>
        <v>55.9</v>
      </c>
      <c r="G8" s="8">
        <f t="shared" ref="G8:P8" si="1">F8*G$3</f>
        <v>55.9</v>
      </c>
      <c r="H8" s="8">
        <f t="shared" si="1"/>
        <v>55.9</v>
      </c>
      <c r="I8" s="8">
        <f t="shared" si="1"/>
        <v>55.9</v>
      </c>
      <c r="J8" s="8">
        <f t="shared" si="1"/>
        <v>55.9</v>
      </c>
      <c r="K8" s="8">
        <f t="shared" si="1"/>
        <v>55.9</v>
      </c>
      <c r="L8" s="8">
        <f t="shared" si="1"/>
        <v>55.9</v>
      </c>
      <c r="M8" s="8">
        <f t="shared" si="1"/>
        <v>55.9</v>
      </c>
      <c r="N8" s="8">
        <f t="shared" si="1"/>
        <v>55.9</v>
      </c>
      <c r="O8" s="8">
        <f t="shared" si="1"/>
        <v>55.9</v>
      </c>
      <c r="P8" s="8">
        <f t="shared" si="1"/>
        <v>55.9</v>
      </c>
      <c r="Q8" s="8">
        <f>SUM(E8:P8)</f>
        <v>670.79999999999984</v>
      </c>
    </row>
    <row r="9" spans="2:17">
      <c r="C9" s="1" t="s">
        <v>6</v>
      </c>
      <c r="D9" s="8">
        <f>'[1]Exhibit KCH-4, p. 1 WP'!$D$8</f>
        <v>1007.05</v>
      </c>
      <c r="E9" s="10">
        <f t="shared" ref="E9:P10" si="2">D9*E$3</f>
        <v>1007.05</v>
      </c>
      <c r="F9" s="10">
        <f t="shared" si="2"/>
        <v>1007.05</v>
      </c>
      <c r="G9" s="10">
        <f t="shared" si="2"/>
        <v>1007.05</v>
      </c>
      <c r="H9" s="10">
        <f t="shared" si="2"/>
        <v>1007.05</v>
      </c>
      <c r="I9" s="10">
        <f t="shared" si="2"/>
        <v>1007.05</v>
      </c>
      <c r="J9" s="10">
        <f t="shared" si="2"/>
        <v>1007.05</v>
      </c>
      <c r="K9" s="10">
        <f t="shared" si="2"/>
        <v>1007.05</v>
      </c>
      <c r="L9" s="10">
        <f t="shared" si="2"/>
        <v>1007.05</v>
      </c>
      <c r="M9" s="10">
        <f t="shared" si="2"/>
        <v>1007.05</v>
      </c>
      <c r="N9" s="10">
        <f t="shared" si="2"/>
        <v>1007.05</v>
      </c>
      <c r="O9" s="10">
        <f t="shared" si="2"/>
        <v>1007.05</v>
      </c>
      <c r="P9" s="10">
        <f t="shared" si="2"/>
        <v>1007.05</v>
      </c>
      <c r="Q9" s="10">
        <f t="shared" ref="Q9:Q10" si="3">SUM(E9:P9)</f>
        <v>12084.599999999999</v>
      </c>
    </row>
    <row r="10" spans="2:17">
      <c r="C10" s="1" t="s">
        <v>7</v>
      </c>
      <c r="D10" s="8">
        <f>'[1]Exhibit KCH-4, p. 1 WP'!$D$10</f>
        <v>449.59</v>
      </c>
      <c r="E10" s="8">
        <f t="shared" si="2"/>
        <v>449.59</v>
      </c>
      <c r="F10" s="8">
        <f t="shared" si="2"/>
        <v>449.59</v>
      </c>
      <c r="G10" s="8">
        <f t="shared" si="2"/>
        <v>449.59</v>
      </c>
      <c r="H10" s="8">
        <f t="shared" si="2"/>
        <v>449.59</v>
      </c>
      <c r="I10" s="8">
        <f t="shared" si="2"/>
        <v>449.59</v>
      </c>
      <c r="J10" s="8">
        <f t="shared" si="2"/>
        <v>449.59</v>
      </c>
      <c r="K10" s="8">
        <f t="shared" si="2"/>
        <v>449.59</v>
      </c>
      <c r="L10" s="8">
        <f t="shared" si="2"/>
        <v>449.59</v>
      </c>
      <c r="M10" s="8">
        <f t="shared" si="2"/>
        <v>449.59</v>
      </c>
      <c r="N10" s="8">
        <f t="shared" si="2"/>
        <v>449.59</v>
      </c>
      <c r="O10" s="8">
        <f t="shared" si="2"/>
        <v>449.59</v>
      </c>
      <c r="P10" s="8">
        <f t="shared" si="2"/>
        <v>449.59</v>
      </c>
      <c r="Q10" s="8">
        <f t="shared" si="3"/>
        <v>5395.0800000000008</v>
      </c>
    </row>
    <row r="12" spans="2:17">
      <c r="C12" s="6" t="s">
        <v>8</v>
      </c>
    </row>
    <row r="13" spans="2:17">
      <c r="B13" s="1" t="s">
        <v>9</v>
      </c>
      <c r="C13" s="4">
        <v>2000</v>
      </c>
      <c r="D13" s="11">
        <f>'[1]Exhibit KCH-4, p. 1 WP'!D13</f>
        <v>0.54430000000000001</v>
      </c>
      <c r="E13" s="5">
        <f>IF(E$4&gt;SUM($C$13:$C13),$C13*$D13, E$4*$D13)</f>
        <v>1088.5999999999999</v>
      </c>
      <c r="F13" s="5">
        <f>IF(F$4&gt;SUM($C$13:$C13),$C13*$D13, F$4*$D13)</f>
        <v>1088.5999999999999</v>
      </c>
      <c r="G13" s="5">
        <f>IF(G$4&gt;SUM($C$13:$C13),$C13*$D13, G$4*$D13)</f>
        <v>1088.5999999999999</v>
      </c>
      <c r="H13" s="5">
        <f>IF(H$4&gt;SUM($C$13:$C13),$C13*$D13, H$4*$D13)</f>
        <v>1088.5999999999999</v>
      </c>
      <c r="I13" s="5">
        <f>IF(I$4&gt;SUM($C$13:$C13),$C13*$D13, I$4*$D13)</f>
        <v>1088.5999999999999</v>
      </c>
      <c r="J13" s="5">
        <f>IF(J$4&gt;SUM($C$13:$C13),$C13*$D13, J$4*$D13)</f>
        <v>1088.5999999999999</v>
      </c>
      <c r="K13" s="5">
        <f>IF(K$4&gt;SUM($C$13:$C13),$C13*$D13, K$4*$D13)</f>
        <v>1088.5999999999999</v>
      </c>
      <c r="L13" s="5">
        <f>IF(L$4&gt;SUM($C$13:$C13),$C13*$D13, L$4*$D13)</f>
        <v>1088.5999999999999</v>
      </c>
      <c r="M13" s="5">
        <f>IF(M$4&gt;SUM($C$13:$C13),$C13*$D13, M$4*$D13)</f>
        <v>1088.5999999999999</v>
      </c>
      <c r="N13" s="5">
        <f>IF(N$4&gt;SUM($C$13:$C13),$C13*$D13, N$4*$D13)</f>
        <v>1088.5999999999999</v>
      </c>
      <c r="O13" s="5">
        <f>IF(O$4&gt;SUM($C$13:$C13),$C13*$D13, O$4*$D13)</f>
        <v>1088.5999999999999</v>
      </c>
      <c r="P13" s="5">
        <f>IF(P$4&gt;SUM($C$13:$C13),$C13*$D13, P$4*$D13)</f>
        <v>1088.5999999999999</v>
      </c>
      <c r="Q13" s="5">
        <f>SUM(E13:P13)</f>
        <v>13063.200000000003</v>
      </c>
    </row>
    <row r="14" spans="2:17">
      <c r="B14" s="1" t="s">
        <v>10</v>
      </c>
      <c r="C14" s="4">
        <v>6000</v>
      </c>
      <c r="D14" s="11">
        <f>'[1]Exhibit KCH-4, p. 1 WP'!D14</f>
        <v>0.54430000000000001</v>
      </c>
      <c r="E14" s="5">
        <f>IF(E$4&gt;SUM($C$13:$C14),$C14*$D14,(IF((E$4-SUM($C$13:$C13))*$D14&gt;0,(E$4-SUM($C$13:$C13))*$D14,0)))</f>
        <v>3265.8</v>
      </c>
      <c r="F14" s="5">
        <f>IF(F$4&gt;SUM($C$13:$C14),$C14*$D14,(IF((F$4-SUM($C$13:$C13))*$D14&gt;0,(F$4-SUM($C$13:$C13))*$D14,0)))</f>
        <v>3265.8</v>
      </c>
      <c r="G14" s="5">
        <f>IF(G$4&gt;SUM($C$13:$C14),$C14*$D14,(IF((G$4-SUM($C$13:$C13))*$D14&gt;0,(G$4-SUM($C$13:$C13))*$D14,0)))</f>
        <v>3265.8</v>
      </c>
      <c r="H14" s="5">
        <f>IF(H$4&gt;SUM($C$13:$C14),$C14*$D14,(IF((H$4-SUM($C$13:$C13))*$D14&gt;0,(H$4-SUM($C$13:$C13))*$D14,0)))</f>
        <v>3265.8</v>
      </c>
      <c r="I14" s="5">
        <f>IF(I$4&gt;SUM($C$13:$C14),$C14*$D14,(IF((I$4-SUM($C$13:$C13))*$D14&gt;0,(I$4-SUM($C$13:$C13))*$D14,0)))</f>
        <v>3265.8</v>
      </c>
      <c r="J14" s="5">
        <f>IF(J$4&gt;SUM($C$13:$C14),$C14*$D14,(IF((J$4-SUM($C$13:$C13))*$D14&gt;0,(J$4-SUM($C$13:$C13))*$D14,0)))</f>
        <v>3265.8</v>
      </c>
      <c r="K14" s="5">
        <f>IF(K$4&gt;SUM($C$13:$C14),$C14*$D14,(IF((K$4-SUM($C$13:$C13))*$D14&gt;0,(K$4-SUM($C$13:$C13))*$D14,0)))</f>
        <v>3265.8</v>
      </c>
      <c r="L14" s="5">
        <f>IF(L$4&gt;SUM($C$13:$C14),$C14*$D14,(IF((L$4-SUM($C$13:$C13))*$D14&gt;0,(L$4-SUM($C$13:$C13))*$D14,0)))</f>
        <v>3265.8</v>
      </c>
      <c r="M14" s="5">
        <f>IF(M$4&gt;SUM($C$13:$C14),$C14*$D14,(IF((M$4-SUM($C$13:$C13))*$D14&gt;0,(M$4-SUM($C$13:$C13))*$D14,0)))</f>
        <v>3265.8</v>
      </c>
      <c r="N14" s="5">
        <f>IF(N$4&gt;SUM($C$13:$C14),$C14*$D14,(IF((N$4-SUM($C$13:$C13))*$D14&gt;0,(N$4-SUM($C$13:$C13))*$D14,0)))</f>
        <v>3265.8</v>
      </c>
      <c r="O14" s="5">
        <f>IF(O$4&gt;SUM($C$13:$C14),$C14*$D14,(IF((O$4-SUM($C$13:$C13))*$D14&gt;0,(O$4-SUM($C$13:$C13))*$D14,0)))</f>
        <v>3265.8</v>
      </c>
      <c r="P14" s="5">
        <f>IF(P$4&gt;SUM($C$13:$C14),$C14*$D14,(IF((P$4-SUM($C$13:$C13))*$D14&gt;0,(P$4-SUM($C$13:$C13))*$D14,0)))</f>
        <v>3265.8</v>
      </c>
      <c r="Q14" s="5">
        <f t="shared" ref="Q14:Q17" si="4">SUM(E14:P14)</f>
        <v>39189.599999999999</v>
      </c>
    </row>
    <row r="15" spans="2:17">
      <c r="B15" s="1" t="s">
        <v>10</v>
      </c>
      <c r="C15" s="4">
        <v>22000</v>
      </c>
      <c r="D15" s="11">
        <f>'[1]Exhibit KCH-4, p. 1 WP'!D15</f>
        <v>0.54430000000000001</v>
      </c>
      <c r="E15" s="5">
        <f>IF(E$4&gt;SUM($C$13:$C15),$C15*$D15,(IF((E$4-SUM($C$13:$C14))*$D15&gt;0,(E$4-SUM($C$13:$C14))*$D15,0)))</f>
        <v>0</v>
      </c>
      <c r="F15" s="5">
        <f>IF(F$4&gt;SUM($C$13:$C15),$C15*$D15,(IF((F$4-SUM($C$13:$C14))*$D15&gt;0,(F$4-SUM($C$13:$C14))*$D15,0)))</f>
        <v>0</v>
      </c>
      <c r="G15" s="5">
        <f>IF(G$4&gt;SUM($C$13:$C15),$C15*$D15,(IF((G$4-SUM($C$13:$C14))*$D15&gt;0,(G$4-SUM($C$13:$C14))*$D15,0)))</f>
        <v>0</v>
      </c>
      <c r="H15" s="5">
        <f>IF(H$4&gt;SUM($C$13:$C15),$C15*$D15,(IF((H$4-SUM($C$13:$C14))*$D15&gt;0,(H$4-SUM($C$13:$C14))*$D15,0)))</f>
        <v>0</v>
      </c>
      <c r="I15" s="5">
        <f>IF(I$4&gt;SUM($C$13:$C15),$C15*$D15,(IF((I$4-SUM($C$13:$C14))*$D15&gt;0,(I$4-SUM($C$13:$C14))*$D15,0)))</f>
        <v>0</v>
      </c>
      <c r="J15" s="5">
        <f>IF(J$4&gt;SUM($C$13:$C15),$C15*$D15,(IF((J$4-SUM($C$13:$C14))*$D15&gt;0,(J$4-SUM($C$13:$C14))*$D15,0)))</f>
        <v>0</v>
      </c>
      <c r="K15" s="5">
        <f>IF(K$4&gt;SUM($C$13:$C15),$C15*$D15,(IF((K$4-SUM($C$13:$C14))*$D15&gt;0,(K$4-SUM($C$13:$C14))*$D15,0)))</f>
        <v>0</v>
      </c>
      <c r="L15" s="5">
        <f>IF(L$4&gt;SUM($C$13:$C15),$C15*$D15,(IF((L$4-SUM($C$13:$C14))*$D15&gt;0,(L$4-SUM($C$13:$C14))*$D15,0)))</f>
        <v>0</v>
      </c>
      <c r="M15" s="5">
        <f>IF(M$4&gt;SUM($C$13:$C15),$C15*$D15,(IF((M$4-SUM($C$13:$C14))*$D15&gt;0,(M$4-SUM($C$13:$C14))*$D15,0)))</f>
        <v>0</v>
      </c>
      <c r="N15" s="5">
        <f>IF(N$4&gt;SUM($C$13:$C15),$C15*$D15,(IF((N$4-SUM($C$13:$C14))*$D15&gt;0,(N$4-SUM($C$13:$C14))*$D15,0)))</f>
        <v>0</v>
      </c>
      <c r="O15" s="5">
        <f>IF(O$4&gt;SUM($C$13:$C15),$C15*$D15,(IF((O$4-SUM($C$13:$C14))*$D15&gt;0,(O$4-SUM($C$13:$C14))*$D15,0)))</f>
        <v>0</v>
      </c>
      <c r="P15" s="5">
        <f>IF(P$4&gt;SUM($C$13:$C15),$C15*$D15,(IF((P$4-SUM($C$13:$C14))*$D15&gt;0,(P$4-SUM($C$13:$C14))*$D15,0)))</f>
        <v>0</v>
      </c>
      <c r="Q15" s="5">
        <f t="shared" si="4"/>
        <v>0</v>
      </c>
    </row>
    <row r="16" spans="2:17">
      <c r="B16" s="1" t="s">
        <v>10</v>
      </c>
      <c r="C16" s="4">
        <v>70000</v>
      </c>
      <c r="D16" s="11">
        <f>'[1]Exhibit KCH-4, p. 1 WP'!D16</f>
        <v>0.28899999999999998</v>
      </c>
      <c r="E16" s="5">
        <f>IF(E$4&gt;SUM($C$13:$C16),$C16*$D16,(IF((E$4-SUM($C$13:$C15))*$D16&gt;0,(E$4-SUM($C$13:$C15))*$D16,0)))</f>
        <v>0</v>
      </c>
      <c r="F16" s="5">
        <f>IF(F$4&gt;SUM($C$13:$C16),$C16*$D16,(IF((F$4-SUM($C$13:$C15))*$D16&gt;0,(F$4-SUM($C$13:$C15))*$D16,0)))</f>
        <v>0</v>
      </c>
      <c r="G16" s="5">
        <f>IF(G$4&gt;SUM($C$13:$C16),$C16*$D16,(IF((G$4-SUM($C$13:$C15))*$D16&gt;0,(G$4-SUM($C$13:$C15))*$D16,0)))</f>
        <v>0</v>
      </c>
      <c r="H16" s="5">
        <f>IF(H$4&gt;SUM($C$13:$C16),$C16*$D16,(IF((H$4-SUM($C$13:$C15))*$D16&gt;0,(H$4-SUM($C$13:$C15))*$D16,0)))</f>
        <v>0</v>
      </c>
      <c r="I16" s="5">
        <f>IF(I$4&gt;SUM($C$13:$C16),$C16*$D16,(IF((I$4-SUM($C$13:$C15))*$D16&gt;0,(I$4-SUM($C$13:$C15))*$D16,0)))</f>
        <v>0</v>
      </c>
      <c r="J16" s="5">
        <f>IF(J$4&gt;SUM($C$13:$C16),$C16*$D16,(IF((J$4-SUM($C$13:$C15))*$D16&gt;0,(J$4-SUM($C$13:$C15))*$D16,0)))</f>
        <v>0</v>
      </c>
      <c r="K16" s="5">
        <f>IF(K$4&gt;SUM($C$13:$C16),$C16*$D16,(IF((K$4-SUM($C$13:$C15))*$D16&gt;0,(K$4-SUM($C$13:$C15))*$D16,0)))</f>
        <v>0</v>
      </c>
      <c r="L16" s="5">
        <f>IF(L$4&gt;SUM($C$13:$C16),$C16*$D16,(IF((L$4-SUM($C$13:$C15))*$D16&gt;0,(L$4-SUM($C$13:$C15))*$D16,0)))</f>
        <v>0</v>
      </c>
      <c r="M16" s="5">
        <f>IF(M$4&gt;SUM($C$13:$C16),$C16*$D16,(IF((M$4-SUM($C$13:$C15))*$D16&gt;0,(M$4-SUM($C$13:$C15))*$D16,0)))</f>
        <v>0</v>
      </c>
      <c r="N16" s="5">
        <f>IF(N$4&gt;SUM($C$13:$C16),$C16*$D16,(IF((N$4-SUM($C$13:$C15))*$D16&gt;0,(N$4-SUM($C$13:$C15))*$D16,0)))</f>
        <v>0</v>
      </c>
      <c r="O16" s="5">
        <f>IF(O$4&gt;SUM($C$13:$C16),$C16*$D16,(IF((O$4-SUM($C$13:$C15))*$D16&gt;0,(O$4-SUM($C$13:$C15))*$D16,0)))</f>
        <v>0</v>
      </c>
      <c r="P16" s="5">
        <f>IF(P$4&gt;SUM($C$13:$C16),$C16*$D16,(IF((P$4-SUM($C$13:$C15))*$D16&gt;0,(P$4-SUM($C$13:$C15))*$D16,0)))</f>
        <v>0</v>
      </c>
      <c r="Q16" s="5">
        <f t="shared" si="4"/>
        <v>0</v>
      </c>
    </row>
    <row r="17" spans="2:17">
      <c r="B17" s="1" t="s">
        <v>11</v>
      </c>
      <c r="C17" s="4">
        <v>100000</v>
      </c>
      <c r="D17" s="11">
        <f>'[1]Exhibit KCH-4, p. 1 WP'!D17</f>
        <v>0.28899999999999998</v>
      </c>
      <c r="E17" s="5">
        <f t="shared" ref="E17:P17" si="5">IF(E$4&gt;$C$17, (E4-$C$17)*$D$17, 0)</f>
        <v>0</v>
      </c>
      <c r="F17" s="5">
        <f t="shared" si="5"/>
        <v>0</v>
      </c>
      <c r="G17" s="5">
        <f t="shared" si="5"/>
        <v>0</v>
      </c>
      <c r="H17" s="5">
        <f t="shared" si="5"/>
        <v>0</v>
      </c>
      <c r="I17" s="5">
        <f t="shared" si="5"/>
        <v>0</v>
      </c>
      <c r="J17" s="5">
        <f t="shared" si="5"/>
        <v>0</v>
      </c>
      <c r="K17" s="5">
        <f t="shared" si="5"/>
        <v>0</v>
      </c>
      <c r="L17" s="5">
        <f t="shared" si="5"/>
        <v>0</v>
      </c>
      <c r="M17" s="5">
        <f t="shared" si="5"/>
        <v>0</v>
      </c>
      <c r="N17" s="5">
        <f t="shared" si="5"/>
        <v>0</v>
      </c>
      <c r="O17" s="5">
        <f t="shared" si="5"/>
        <v>0</v>
      </c>
      <c r="P17" s="5">
        <f t="shared" si="5"/>
        <v>0</v>
      </c>
      <c r="Q17" s="5">
        <f t="shared" si="4"/>
        <v>0</v>
      </c>
    </row>
    <row r="20" spans="2:17">
      <c r="C20" s="1" t="s">
        <v>12</v>
      </c>
      <c r="E20" s="12">
        <f t="shared" ref="E20:Q20" si="6">SUM(E13:E17)</f>
        <v>4354.3999999999996</v>
      </c>
      <c r="F20" s="12">
        <f t="shared" si="6"/>
        <v>4354.3999999999996</v>
      </c>
      <c r="G20" s="12">
        <f t="shared" si="6"/>
        <v>4354.3999999999996</v>
      </c>
      <c r="H20" s="12">
        <f t="shared" si="6"/>
        <v>4354.3999999999996</v>
      </c>
      <c r="I20" s="12">
        <f t="shared" si="6"/>
        <v>4354.3999999999996</v>
      </c>
      <c r="J20" s="12">
        <f t="shared" si="6"/>
        <v>4354.3999999999996</v>
      </c>
      <c r="K20" s="12">
        <f t="shared" si="6"/>
        <v>4354.3999999999996</v>
      </c>
      <c r="L20" s="12">
        <f t="shared" si="6"/>
        <v>4354.3999999999996</v>
      </c>
      <c r="M20" s="12">
        <f t="shared" si="6"/>
        <v>4354.3999999999996</v>
      </c>
      <c r="N20" s="12">
        <f t="shared" si="6"/>
        <v>4354.3999999999996</v>
      </c>
      <c r="O20" s="12">
        <f t="shared" si="6"/>
        <v>4354.3999999999996</v>
      </c>
      <c r="P20" s="12">
        <f t="shared" si="6"/>
        <v>4354.3999999999996</v>
      </c>
      <c r="Q20" s="12">
        <f t="shared" si="6"/>
        <v>52252.800000000003</v>
      </c>
    </row>
    <row r="21" spans="2:17">
      <c r="E21" s="13"/>
    </row>
    <row r="22" spans="2:17">
      <c r="C22" s="1" t="s">
        <v>13</v>
      </c>
      <c r="E22" s="14">
        <f t="shared" ref="E22:Q22" si="7">SUM(E8:E10, E20)</f>
        <v>5866.94</v>
      </c>
      <c r="F22" s="14">
        <f t="shared" si="7"/>
        <v>5866.94</v>
      </c>
      <c r="G22" s="14">
        <f t="shared" si="7"/>
        <v>5866.94</v>
      </c>
      <c r="H22" s="14">
        <f t="shared" si="7"/>
        <v>5866.94</v>
      </c>
      <c r="I22" s="14">
        <f t="shared" si="7"/>
        <v>5866.94</v>
      </c>
      <c r="J22" s="14">
        <f t="shared" si="7"/>
        <v>5866.94</v>
      </c>
      <c r="K22" s="14">
        <f t="shared" si="7"/>
        <v>5866.94</v>
      </c>
      <c r="L22" s="14">
        <f t="shared" si="7"/>
        <v>5866.94</v>
      </c>
      <c r="M22" s="14">
        <f t="shared" si="7"/>
        <v>5866.94</v>
      </c>
      <c r="N22" s="14">
        <f t="shared" si="7"/>
        <v>5866.94</v>
      </c>
      <c r="O22" s="14">
        <f t="shared" si="7"/>
        <v>5866.94</v>
      </c>
      <c r="P22" s="14">
        <f t="shared" si="7"/>
        <v>5866.94</v>
      </c>
      <c r="Q22" s="14">
        <f t="shared" si="7"/>
        <v>70403.28</v>
      </c>
    </row>
    <row r="24" spans="2:17">
      <c r="Q24" s="14"/>
    </row>
    <row r="25" spans="2:17">
      <c r="Q25" s="15"/>
    </row>
    <row r="26" spans="2:17">
      <c r="Q26" s="14"/>
    </row>
    <row r="27" spans="2:17"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21"/>
    </row>
    <row r="28" spans="2:17"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6"/>
    </row>
    <row r="29" spans="2:17">
      <c r="Q29" s="14"/>
    </row>
    <row r="30" spans="2:17"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</sheetData>
  <pageMargins left="0.7" right="0.7" top="0.75" bottom="0.75" header="0.3" footer="0.3"/>
  <pageSetup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0"/>
  <sheetViews>
    <sheetView topLeftCell="B1" workbookViewId="0">
      <selection activeCell="C26" sqref="C26:C27"/>
    </sheetView>
  </sheetViews>
  <sheetFormatPr defaultRowHeight="12.75"/>
  <cols>
    <col min="1" max="1" width="9.140625" style="1" hidden="1" customWidth="1"/>
    <col min="2" max="2" width="6.7109375" style="1" customWidth="1"/>
    <col min="3" max="3" width="38.140625" style="1" customWidth="1"/>
    <col min="4" max="4" width="9.7109375" style="1" customWidth="1"/>
    <col min="5" max="5" width="11.42578125" style="1" customWidth="1"/>
    <col min="6" max="16" width="11.42578125" style="1" bestFit="1" customWidth="1"/>
    <col min="17" max="17" width="12.85546875" style="1" bestFit="1" customWidth="1"/>
    <col min="18" max="16384" width="9.140625" style="1"/>
  </cols>
  <sheetData>
    <row r="1" spans="2:17">
      <c r="E1" s="2" t="s">
        <v>15</v>
      </c>
      <c r="F1" s="2" t="s">
        <v>16</v>
      </c>
      <c r="G1" s="2" t="s">
        <v>17</v>
      </c>
      <c r="H1" s="2" t="s">
        <v>18</v>
      </c>
      <c r="I1" s="2" t="s">
        <v>19</v>
      </c>
      <c r="J1" s="2" t="s">
        <v>20</v>
      </c>
      <c r="K1" s="2" t="s">
        <v>21</v>
      </c>
      <c r="L1" s="2" t="s">
        <v>22</v>
      </c>
      <c r="M1" s="2" t="s">
        <v>23</v>
      </c>
      <c r="N1" s="2" t="s">
        <v>24</v>
      </c>
      <c r="O1" s="2" t="s">
        <v>25</v>
      </c>
      <c r="P1" s="2" t="s">
        <v>26</v>
      </c>
      <c r="Q1" s="3" t="s">
        <v>0</v>
      </c>
    </row>
    <row r="2" spans="2:17">
      <c r="C2" s="1" t="s">
        <v>14</v>
      </c>
      <c r="D2" s="17">
        <v>8000</v>
      </c>
    </row>
    <row r="3" spans="2:17">
      <c r="C3" s="1" t="s">
        <v>1</v>
      </c>
      <c r="E3" s="1">
        <v>1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1">
        <v>1</v>
      </c>
      <c r="M3" s="1">
        <v>1</v>
      </c>
      <c r="N3" s="1">
        <v>1</v>
      </c>
      <c r="O3" s="1">
        <v>1</v>
      </c>
      <c r="P3" s="1">
        <v>1</v>
      </c>
      <c r="Q3" s="1">
        <v>12</v>
      </c>
    </row>
    <row r="4" spans="2:17">
      <c r="C4" s="1" t="s">
        <v>2</v>
      </c>
      <c r="D4" s="4"/>
      <c r="E4" s="4">
        <f>$D$2</f>
        <v>8000</v>
      </c>
      <c r="F4" s="4">
        <f t="shared" ref="F4:P4" si="0">$D$2</f>
        <v>8000</v>
      </c>
      <c r="G4" s="4">
        <f t="shared" si="0"/>
        <v>8000</v>
      </c>
      <c r="H4" s="4">
        <f t="shared" si="0"/>
        <v>8000</v>
      </c>
      <c r="I4" s="4">
        <f t="shared" si="0"/>
        <v>8000</v>
      </c>
      <c r="J4" s="4">
        <f t="shared" si="0"/>
        <v>8000</v>
      </c>
      <c r="K4" s="4">
        <f t="shared" si="0"/>
        <v>8000</v>
      </c>
      <c r="L4" s="4">
        <f t="shared" si="0"/>
        <v>8000</v>
      </c>
      <c r="M4" s="4">
        <f t="shared" si="0"/>
        <v>8000</v>
      </c>
      <c r="N4" s="4">
        <f t="shared" si="0"/>
        <v>8000</v>
      </c>
      <c r="O4" s="4">
        <f t="shared" si="0"/>
        <v>8000</v>
      </c>
      <c r="P4" s="4">
        <f t="shared" si="0"/>
        <v>8000</v>
      </c>
      <c r="Q4" s="5">
        <f>SUM(E4:P4)</f>
        <v>96000</v>
      </c>
    </row>
    <row r="6" spans="2:17">
      <c r="C6" s="6" t="s">
        <v>3</v>
      </c>
      <c r="D6" s="7" t="s">
        <v>4</v>
      </c>
    </row>
    <row r="8" spans="2:17">
      <c r="C8" s="1" t="s">
        <v>5</v>
      </c>
      <c r="D8" s="18">
        <v>0</v>
      </c>
      <c r="E8" s="8">
        <f>D8*E$3</f>
        <v>0</v>
      </c>
      <c r="F8" s="8">
        <f>E8*F$3</f>
        <v>0</v>
      </c>
      <c r="G8" s="8">
        <f t="shared" ref="G8:P8" si="1">F8*G$3</f>
        <v>0</v>
      </c>
      <c r="H8" s="8">
        <f t="shared" si="1"/>
        <v>0</v>
      </c>
      <c r="I8" s="8">
        <f t="shared" si="1"/>
        <v>0</v>
      </c>
      <c r="J8" s="8">
        <f t="shared" si="1"/>
        <v>0</v>
      </c>
      <c r="K8" s="8">
        <f t="shared" si="1"/>
        <v>0</v>
      </c>
      <c r="L8" s="8">
        <f t="shared" si="1"/>
        <v>0</v>
      </c>
      <c r="M8" s="8">
        <f t="shared" si="1"/>
        <v>0</v>
      </c>
      <c r="N8" s="8">
        <f t="shared" si="1"/>
        <v>0</v>
      </c>
      <c r="O8" s="8">
        <f t="shared" si="1"/>
        <v>0</v>
      </c>
      <c r="P8" s="8">
        <f t="shared" si="1"/>
        <v>0</v>
      </c>
      <c r="Q8" s="8">
        <f>SUM(E8:P8)</f>
        <v>0</v>
      </c>
    </row>
    <row r="9" spans="2:17">
      <c r="C9" s="1" t="s">
        <v>6</v>
      </c>
      <c r="D9" s="18">
        <v>1424.2199999999998</v>
      </c>
      <c r="E9" s="10">
        <f t="shared" ref="E9:P10" si="2">D9*E$3</f>
        <v>1424.2199999999998</v>
      </c>
      <c r="F9" s="10">
        <f t="shared" si="2"/>
        <v>1424.2199999999998</v>
      </c>
      <c r="G9" s="10">
        <f t="shared" si="2"/>
        <v>1424.2199999999998</v>
      </c>
      <c r="H9" s="10">
        <f t="shared" si="2"/>
        <v>1424.2199999999998</v>
      </c>
      <c r="I9" s="10">
        <f t="shared" si="2"/>
        <v>1424.2199999999998</v>
      </c>
      <c r="J9" s="10">
        <f t="shared" si="2"/>
        <v>1424.2199999999998</v>
      </c>
      <c r="K9" s="10">
        <f t="shared" si="2"/>
        <v>1424.2199999999998</v>
      </c>
      <c r="L9" s="10">
        <f t="shared" si="2"/>
        <v>1424.2199999999998</v>
      </c>
      <c r="M9" s="10">
        <f t="shared" si="2"/>
        <v>1424.2199999999998</v>
      </c>
      <c r="N9" s="10">
        <f t="shared" si="2"/>
        <v>1424.2199999999998</v>
      </c>
      <c r="O9" s="10">
        <f t="shared" si="2"/>
        <v>1424.2199999999998</v>
      </c>
      <c r="P9" s="10">
        <f t="shared" si="2"/>
        <v>1424.2199999999998</v>
      </c>
      <c r="Q9" s="10">
        <f t="shared" ref="Q9:Q10" si="3">SUM(E9:P9)</f>
        <v>17090.639999999996</v>
      </c>
    </row>
    <row r="10" spans="2:17">
      <c r="C10" s="1" t="s">
        <v>7</v>
      </c>
      <c r="D10" s="18">
        <v>0</v>
      </c>
      <c r="E10" s="8">
        <f t="shared" si="2"/>
        <v>0</v>
      </c>
      <c r="F10" s="8">
        <f t="shared" si="2"/>
        <v>0</v>
      </c>
      <c r="G10" s="8">
        <f t="shared" si="2"/>
        <v>0</v>
      </c>
      <c r="H10" s="8">
        <f t="shared" si="2"/>
        <v>0</v>
      </c>
      <c r="I10" s="8">
        <f t="shared" si="2"/>
        <v>0</v>
      </c>
      <c r="J10" s="8">
        <f t="shared" si="2"/>
        <v>0</v>
      </c>
      <c r="K10" s="8">
        <f t="shared" si="2"/>
        <v>0</v>
      </c>
      <c r="L10" s="8">
        <f t="shared" si="2"/>
        <v>0</v>
      </c>
      <c r="M10" s="8">
        <f t="shared" si="2"/>
        <v>0</v>
      </c>
      <c r="N10" s="8">
        <f t="shared" si="2"/>
        <v>0</v>
      </c>
      <c r="O10" s="8">
        <f t="shared" si="2"/>
        <v>0</v>
      </c>
      <c r="P10" s="8">
        <f t="shared" si="2"/>
        <v>0</v>
      </c>
      <c r="Q10" s="8">
        <f t="shared" si="3"/>
        <v>0</v>
      </c>
    </row>
    <row r="11" spans="2:17">
      <c r="D11" s="19"/>
    </row>
    <row r="12" spans="2:17">
      <c r="C12" s="6" t="s">
        <v>8</v>
      </c>
      <c r="D12" s="19"/>
    </row>
    <row r="13" spans="2:17">
      <c r="B13" s="1" t="s">
        <v>9</v>
      </c>
      <c r="C13" s="4">
        <v>2000</v>
      </c>
      <c r="D13" s="20">
        <v>0.87690000000000001</v>
      </c>
      <c r="E13" s="5">
        <f>IF(E$4&gt;SUM($C$13:$C13),$C13*$D13, E$4*$D13)</f>
        <v>1753.8</v>
      </c>
      <c r="F13" s="5">
        <f>IF(F$4&gt;SUM($C$13:$C13),$C13*$D13, F$4*$D13)</f>
        <v>1753.8</v>
      </c>
      <c r="G13" s="5">
        <f>IF(G$4&gt;SUM($C$13:$C13),$C13*$D13, G$4*$D13)</f>
        <v>1753.8</v>
      </c>
      <c r="H13" s="5">
        <f>IF(H$4&gt;SUM($C$13:$C13),$C13*$D13, H$4*$D13)</f>
        <v>1753.8</v>
      </c>
      <c r="I13" s="5">
        <f>IF(I$4&gt;SUM($C$13:$C13),$C13*$D13, I$4*$D13)</f>
        <v>1753.8</v>
      </c>
      <c r="J13" s="5">
        <f>IF(J$4&gt;SUM($C$13:$C13),$C13*$D13, J$4*$D13)</f>
        <v>1753.8</v>
      </c>
      <c r="K13" s="5">
        <f>IF(K$4&gt;SUM($C$13:$C13),$C13*$D13, K$4*$D13)</f>
        <v>1753.8</v>
      </c>
      <c r="L13" s="5">
        <f>IF(L$4&gt;SUM($C$13:$C13),$C13*$D13, L$4*$D13)</f>
        <v>1753.8</v>
      </c>
      <c r="M13" s="5">
        <f>IF(M$4&gt;SUM($C$13:$C13),$C13*$D13, M$4*$D13)</f>
        <v>1753.8</v>
      </c>
      <c r="N13" s="5">
        <f>IF(N$4&gt;SUM($C$13:$C13),$C13*$D13, N$4*$D13)</f>
        <v>1753.8</v>
      </c>
      <c r="O13" s="5">
        <f>IF(O$4&gt;SUM($C$13:$C13),$C13*$D13, O$4*$D13)</f>
        <v>1753.8</v>
      </c>
      <c r="P13" s="5">
        <f>IF(P$4&gt;SUM($C$13:$C13),$C13*$D13, P$4*$D13)</f>
        <v>1753.8</v>
      </c>
      <c r="Q13" s="5">
        <f>SUM(E13:P13)</f>
        <v>21045.599999999995</v>
      </c>
    </row>
    <row r="14" spans="2:17">
      <c r="B14" s="1" t="s">
        <v>10</v>
      </c>
      <c r="C14" s="4">
        <v>6000</v>
      </c>
      <c r="D14" s="20">
        <v>0.87690000000000001</v>
      </c>
      <c r="E14" s="5">
        <f>IF(E$4&gt;SUM($C$13:$C14),$C14*$D14,(IF((E$4-SUM($C$13:$C13))*$D14&gt;0,(E$4-SUM($C$13:$C13))*$D14,0)))</f>
        <v>5261.4</v>
      </c>
      <c r="F14" s="5">
        <f>IF(F$4&gt;SUM($C$13:$C14),$C14*$D14,(IF((F$4-SUM($C$13:$C13))*$D14&gt;0,(F$4-SUM($C$13:$C13))*$D14,0)))</f>
        <v>5261.4</v>
      </c>
      <c r="G14" s="5">
        <f>IF(G$4&gt;SUM($C$13:$C14),$C14*$D14,(IF((G$4-SUM($C$13:$C13))*$D14&gt;0,(G$4-SUM($C$13:$C13))*$D14,0)))</f>
        <v>5261.4</v>
      </c>
      <c r="H14" s="5">
        <f>IF(H$4&gt;SUM($C$13:$C14),$C14*$D14,(IF((H$4-SUM($C$13:$C13))*$D14&gt;0,(H$4-SUM($C$13:$C13))*$D14,0)))</f>
        <v>5261.4</v>
      </c>
      <c r="I14" s="5">
        <f>IF(I$4&gt;SUM($C$13:$C14),$C14*$D14,(IF((I$4-SUM($C$13:$C13))*$D14&gt;0,(I$4-SUM($C$13:$C13))*$D14,0)))</f>
        <v>5261.4</v>
      </c>
      <c r="J14" s="5">
        <f>IF(J$4&gt;SUM($C$13:$C14),$C14*$D14,(IF((J$4-SUM($C$13:$C13))*$D14&gt;0,(J$4-SUM($C$13:$C13))*$D14,0)))</f>
        <v>5261.4</v>
      </c>
      <c r="K14" s="5">
        <f>IF(K$4&gt;SUM($C$13:$C14),$C14*$D14,(IF((K$4-SUM($C$13:$C13))*$D14&gt;0,(K$4-SUM($C$13:$C13))*$D14,0)))</f>
        <v>5261.4</v>
      </c>
      <c r="L14" s="5">
        <f>IF(L$4&gt;SUM($C$13:$C14),$C14*$D14,(IF((L$4-SUM($C$13:$C13))*$D14&gt;0,(L$4-SUM($C$13:$C13))*$D14,0)))</f>
        <v>5261.4</v>
      </c>
      <c r="M14" s="5">
        <f>IF(M$4&gt;SUM($C$13:$C14),$C14*$D14,(IF((M$4-SUM($C$13:$C13))*$D14&gt;0,(M$4-SUM($C$13:$C13))*$D14,0)))</f>
        <v>5261.4</v>
      </c>
      <c r="N14" s="5">
        <f>IF(N$4&gt;SUM($C$13:$C14),$C14*$D14,(IF((N$4-SUM($C$13:$C13))*$D14&gt;0,(N$4-SUM($C$13:$C13))*$D14,0)))</f>
        <v>5261.4</v>
      </c>
      <c r="O14" s="5">
        <f>IF(O$4&gt;SUM($C$13:$C14),$C14*$D14,(IF((O$4-SUM($C$13:$C13))*$D14&gt;0,(O$4-SUM($C$13:$C13))*$D14,0)))</f>
        <v>5261.4</v>
      </c>
      <c r="P14" s="5">
        <f>IF(P$4&gt;SUM($C$13:$C14),$C14*$D14,(IF((P$4-SUM($C$13:$C13))*$D14&gt;0,(P$4-SUM($C$13:$C13))*$D14,0)))</f>
        <v>5261.4</v>
      </c>
      <c r="Q14" s="5">
        <f t="shared" ref="Q14:Q17" si="4">SUM(E14:P14)</f>
        <v>63136.80000000001</v>
      </c>
    </row>
    <row r="15" spans="2:17">
      <c r="B15" s="1" t="s">
        <v>10</v>
      </c>
      <c r="C15" s="4">
        <v>22000</v>
      </c>
      <c r="D15" s="20">
        <v>0.87690000000000001</v>
      </c>
      <c r="E15" s="5">
        <f>IF(E$4&gt;SUM($C$13:$C15),$C15*$D15,(IF((E$4-SUM($C$13:$C14))*$D15&gt;0,(E$4-SUM($C$13:$C14))*$D15,0)))</f>
        <v>0</v>
      </c>
      <c r="F15" s="5">
        <f>IF(F$4&gt;SUM($C$13:$C15),$C15*$D15,(IF((F$4-SUM($C$13:$C14))*$D15&gt;0,(F$4-SUM($C$13:$C14))*$D15,0)))</f>
        <v>0</v>
      </c>
      <c r="G15" s="5">
        <f>IF(G$4&gt;SUM($C$13:$C15),$C15*$D15,(IF((G$4-SUM($C$13:$C14))*$D15&gt;0,(G$4-SUM($C$13:$C14))*$D15,0)))</f>
        <v>0</v>
      </c>
      <c r="H15" s="5">
        <f>IF(H$4&gt;SUM($C$13:$C15),$C15*$D15,(IF((H$4-SUM($C$13:$C14))*$D15&gt;0,(H$4-SUM($C$13:$C14))*$D15,0)))</f>
        <v>0</v>
      </c>
      <c r="I15" s="5">
        <f>IF(I$4&gt;SUM($C$13:$C15),$C15*$D15,(IF((I$4-SUM($C$13:$C14))*$D15&gt;0,(I$4-SUM($C$13:$C14))*$D15,0)))</f>
        <v>0</v>
      </c>
      <c r="J15" s="5">
        <f>IF(J$4&gt;SUM($C$13:$C15),$C15*$D15,(IF((J$4-SUM($C$13:$C14))*$D15&gt;0,(J$4-SUM($C$13:$C14))*$D15,0)))</f>
        <v>0</v>
      </c>
      <c r="K15" s="5">
        <f>IF(K$4&gt;SUM($C$13:$C15),$C15*$D15,(IF((K$4-SUM($C$13:$C14))*$D15&gt;0,(K$4-SUM($C$13:$C14))*$D15,0)))</f>
        <v>0</v>
      </c>
      <c r="L15" s="5">
        <f>IF(L$4&gt;SUM($C$13:$C15),$C15*$D15,(IF((L$4-SUM($C$13:$C14))*$D15&gt;0,(L$4-SUM($C$13:$C14))*$D15,0)))</f>
        <v>0</v>
      </c>
      <c r="M15" s="5">
        <f>IF(M$4&gt;SUM($C$13:$C15),$C15*$D15,(IF((M$4-SUM($C$13:$C14))*$D15&gt;0,(M$4-SUM($C$13:$C14))*$D15,0)))</f>
        <v>0</v>
      </c>
      <c r="N15" s="5">
        <f>IF(N$4&gt;SUM($C$13:$C15),$C15*$D15,(IF((N$4-SUM($C$13:$C14))*$D15&gt;0,(N$4-SUM($C$13:$C14))*$D15,0)))</f>
        <v>0</v>
      </c>
      <c r="O15" s="5">
        <f>IF(O$4&gt;SUM($C$13:$C15),$C15*$D15,(IF((O$4-SUM($C$13:$C14))*$D15&gt;0,(O$4-SUM($C$13:$C14))*$D15,0)))</f>
        <v>0</v>
      </c>
      <c r="P15" s="5">
        <f>IF(P$4&gt;SUM($C$13:$C15),$C15*$D15,(IF((P$4-SUM($C$13:$C14))*$D15&gt;0,(P$4-SUM($C$13:$C14))*$D15,0)))</f>
        <v>0</v>
      </c>
      <c r="Q15" s="5">
        <f t="shared" si="4"/>
        <v>0</v>
      </c>
    </row>
    <row r="16" spans="2:17">
      <c r="B16" s="1" t="s">
        <v>10</v>
      </c>
      <c r="C16" s="4">
        <v>70000</v>
      </c>
      <c r="D16" s="20">
        <v>0.46579999999999999</v>
      </c>
      <c r="E16" s="5">
        <f>IF(E$4&gt;SUM($C$13:$C16),$C16*$D16,(IF((E$4-SUM($C$13:$C15))*$D16&gt;0,(E$4-SUM($C$13:$C15))*$D16,0)))</f>
        <v>0</v>
      </c>
      <c r="F16" s="5">
        <f>IF(F$4&gt;SUM($C$13:$C16),$C16*$D16,(IF((F$4-SUM($C$13:$C15))*$D16&gt;0,(F$4-SUM($C$13:$C15))*$D16,0)))</f>
        <v>0</v>
      </c>
      <c r="G16" s="5">
        <f>IF(G$4&gt;SUM($C$13:$C16),$C16*$D16,(IF((G$4-SUM($C$13:$C15))*$D16&gt;0,(G$4-SUM($C$13:$C15))*$D16,0)))</f>
        <v>0</v>
      </c>
      <c r="H16" s="5">
        <f>IF(H$4&gt;SUM($C$13:$C16),$C16*$D16,(IF((H$4-SUM($C$13:$C15))*$D16&gt;0,(H$4-SUM($C$13:$C15))*$D16,0)))</f>
        <v>0</v>
      </c>
      <c r="I16" s="5">
        <f>IF(I$4&gt;SUM($C$13:$C16),$C16*$D16,(IF((I$4-SUM($C$13:$C15))*$D16&gt;0,(I$4-SUM($C$13:$C15))*$D16,0)))</f>
        <v>0</v>
      </c>
      <c r="J16" s="5">
        <f>IF(J$4&gt;SUM($C$13:$C16),$C16*$D16,(IF((J$4-SUM($C$13:$C15))*$D16&gt;0,(J$4-SUM($C$13:$C15))*$D16,0)))</f>
        <v>0</v>
      </c>
      <c r="K16" s="5">
        <f>IF(K$4&gt;SUM($C$13:$C16),$C16*$D16,(IF((K$4-SUM($C$13:$C15))*$D16&gt;0,(K$4-SUM($C$13:$C15))*$D16,0)))</f>
        <v>0</v>
      </c>
      <c r="L16" s="5">
        <f>IF(L$4&gt;SUM($C$13:$C16),$C16*$D16,(IF((L$4-SUM($C$13:$C15))*$D16&gt;0,(L$4-SUM($C$13:$C15))*$D16,0)))</f>
        <v>0</v>
      </c>
      <c r="M16" s="5">
        <f>IF(M$4&gt;SUM($C$13:$C16),$C16*$D16,(IF((M$4-SUM($C$13:$C15))*$D16&gt;0,(M$4-SUM($C$13:$C15))*$D16,0)))</f>
        <v>0</v>
      </c>
      <c r="N16" s="5">
        <f>IF(N$4&gt;SUM($C$13:$C16),$C16*$D16,(IF((N$4-SUM($C$13:$C15))*$D16&gt;0,(N$4-SUM($C$13:$C15))*$D16,0)))</f>
        <v>0</v>
      </c>
      <c r="O16" s="5">
        <f>IF(O$4&gt;SUM($C$13:$C16),$C16*$D16,(IF((O$4-SUM($C$13:$C15))*$D16&gt;0,(O$4-SUM($C$13:$C15))*$D16,0)))</f>
        <v>0</v>
      </c>
      <c r="P16" s="5">
        <f>IF(P$4&gt;SUM($C$13:$C16),$C16*$D16,(IF((P$4-SUM($C$13:$C15))*$D16&gt;0,(P$4-SUM($C$13:$C15))*$D16,0)))</f>
        <v>0</v>
      </c>
      <c r="Q16" s="5">
        <f t="shared" si="4"/>
        <v>0</v>
      </c>
    </row>
    <row r="17" spans="2:17">
      <c r="B17" s="1" t="s">
        <v>11</v>
      </c>
      <c r="C17" s="4">
        <v>100000</v>
      </c>
      <c r="D17" s="20">
        <v>0.46579999999999999</v>
      </c>
      <c r="E17" s="5">
        <f t="shared" ref="E17:P17" si="5">IF(E$4&gt;$C$17, (E4-$C$17)*$D$17, 0)</f>
        <v>0</v>
      </c>
      <c r="F17" s="5">
        <f t="shared" si="5"/>
        <v>0</v>
      </c>
      <c r="G17" s="5">
        <f t="shared" si="5"/>
        <v>0</v>
      </c>
      <c r="H17" s="5">
        <f t="shared" si="5"/>
        <v>0</v>
      </c>
      <c r="I17" s="5">
        <f t="shared" si="5"/>
        <v>0</v>
      </c>
      <c r="J17" s="5">
        <f t="shared" si="5"/>
        <v>0</v>
      </c>
      <c r="K17" s="5">
        <f t="shared" si="5"/>
        <v>0</v>
      </c>
      <c r="L17" s="5">
        <f t="shared" si="5"/>
        <v>0</v>
      </c>
      <c r="M17" s="5">
        <f t="shared" si="5"/>
        <v>0</v>
      </c>
      <c r="N17" s="5">
        <f t="shared" si="5"/>
        <v>0</v>
      </c>
      <c r="O17" s="5">
        <f t="shared" si="5"/>
        <v>0</v>
      </c>
      <c r="P17" s="5">
        <f t="shared" si="5"/>
        <v>0</v>
      </c>
      <c r="Q17" s="5">
        <f t="shared" si="4"/>
        <v>0</v>
      </c>
    </row>
    <row r="20" spans="2:17">
      <c r="C20" s="1" t="s">
        <v>12</v>
      </c>
      <c r="E20" s="12">
        <f t="shared" ref="E20:Q20" si="6">SUM(E13:E17)</f>
        <v>7015.2</v>
      </c>
      <c r="F20" s="12">
        <f t="shared" si="6"/>
        <v>7015.2</v>
      </c>
      <c r="G20" s="12">
        <f t="shared" si="6"/>
        <v>7015.2</v>
      </c>
      <c r="H20" s="12">
        <f t="shared" si="6"/>
        <v>7015.2</v>
      </c>
      <c r="I20" s="12">
        <f t="shared" si="6"/>
        <v>7015.2</v>
      </c>
      <c r="J20" s="12">
        <f t="shared" si="6"/>
        <v>7015.2</v>
      </c>
      <c r="K20" s="12">
        <f t="shared" si="6"/>
        <v>7015.2</v>
      </c>
      <c r="L20" s="12">
        <f t="shared" si="6"/>
        <v>7015.2</v>
      </c>
      <c r="M20" s="12">
        <f t="shared" si="6"/>
        <v>7015.2</v>
      </c>
      <c r="N20" s="12">
        <f t="shared" si="6"/>
        <v>7015.2</v>
      </c>
      <c r="O20" s="12">
        <f t="shared" si="6"/>
        <v>7015.2</v>
      </c>
      <c r="P20" s="12">
        <f t="shared" si="6"/>
        <v>7015.2</v>
      </c>
      <c r="Q20" s="12">
        <f t="shared" si="6"/>
        <v>84182.400000000009</v>
      </c>
    </row>
    <row r="21" spans="2:17">
      <c r="E21" s="13"/>
    </row>
    <row r="22" spans="2:17">
      <c r="C22" s="1" t="s">
        <v>13</v>
      </c>
      <c r="E22" s="14">
        <f t="shared" ref="E22:Q22" si="7">SUM(E8:E10, E20)</f>
        <v>8439.42</v>
      </c>
      <c r="F22" s="14">
        <f t="shared" si="7"/>
        <v>8439.42</v>
      </c>
      <c r="G22" s="14">
        <f t="shared" si="7"/>
        <v>8439.42</v>
      </c>
      <c r="H22" s="14">
        <f t="shared" si="7"/>
        <v>8439.42</v>
      </c>
      <c r="I22" s="14">
        <f t="shared" si="7"/>
        <v>8439.42</v>
      </c>
      <c r="J22" s="14">
        <f t="shared" si="7"/>
        <v>8439.42</v>
      </c>
      <c r="K22" s="14">
        <f t="shared" si="7"/>
        <v>8439.42</v>
      </c>
      <c r="L22" s="14">
        <f t="shared" si="7"/>
        <v>8439.42</v>
      </c>
      <c r="M22" s="14">
        <f t="shared" si="7"/>
        <v>8439.42</v>
      </c>
      <c r="N22" s="14">
        <f t="shared" si="7"/>
        <v>8439.42</v>
      </c>
      <c r="O22" s="14">
        <f t="shared" si="7"/>
        <v>8439.42</v>
      </c>
      <c r="P22" s="14">
        <f t="shared" si="7"/>
        <v>8439.42</v>
      </c>
      <c r="Q22" s="14">
        <f t="shared" si="7"/>
        <v>101273.04000000001</v>
      </c>
    </row>
    <row r="24" spans="2:17">
      <c r="Q24" s="14"/>
    </row>
    <row r="25" spans="2:17">
      <c r="Q25" s="15"/>
    </row>
    <row r="26" spans="2:17">
      <c r="C26" s="1" t="s">
        <v>27</v>
      </c>
      <c r="E26" s="22"/>
      <c r="F26" s="23"/>
      <c r="G26" s="24"/>
      <c r="H26" s="24"/>
      <c r="Q26" s="15"/>
    </row>
    <row r="27" spans="2:17">
      <c r="E27" s="22"/>
      <c r="F27" s="23"/>
      <c r="G27" s="24"/>
      <c r="H27" s="24"/>
      <c r="J27" s="12"/>
      <c r="K27" s="12"/>
      <c r="L27" s="12"/>
      <c r="M27" s="12"/>
      <c r="N27" s="12"/>
      <c r="O27" s="12"/>
      <c r="P27" s="12"/>
      <c r="Q27" s="15"/>
    </row>
    <row r="28" spans="2:17"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6"/>
    </row>
    <row r="30" spans="2:17"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</sheetData>
  <pageMargins left="0.7" right="0.7" top="0.75" bottom="0.75" header="0.3" footer="0.3"/>
  <pageSetup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KIUC Rate Design, KCH-4, p. 1</vt:lpstr>
      <vt:lpstr>KIUC Rate Design, KCH-4, p. 2</vt:lpstr>
      <vt:lpstr>Current Rate Design </vt:lpstr>
      <vt:lpstr>Columbia Proposed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Coutney Higgins</dc:creator>
  <cp:lastModifiedBy>Coutney Higgins</cp:lastModifiedBy>
  <cp:lastPrinted>2016-09-26T20:32:46Z</cp:lastPrinted>
  <dcterms:created xsi:type="dcterms:W3CDTF">2016-09-01T19:55:55Z</dcterms:created>
  <dcterms:modified xsi:type="dcterms:W3CDTF">2016-09-26T21:05:01Z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{C4874BA8-786E-44D9-9F3A-C6CC9B51C42F}</vt:lpwstr>
  </property>
</Properties>
</file>