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27600" windowHeight="11790"/>
  </bookViews>
  <sheets>
    <sheet name="KIUC Primary Rate Design Rec." sheetId="1" r:id="rId1"/>
    <sheet name="Columbia Rate Design Proposal" sheetId="4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S6" i="4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5"/>
  <c r="E5"/>
  <c r="R40" l="1"/>
  <c r="O40"/>
  <c r="P40" s="1"/>
  <c r="J40"/>
  <c r="K40" s="1"/>
  <c r="H40"/>
  <c r="T40"/>
  <c r="C40"/>
  <c r="R39"/>
  <c r="O39"/>
  <c r="P39" s="1"/>
  <c r="J39"/>
  <c r="K39" s="1"/>
  <c r="H39"/>
  <c r="T39"/>
  <c r="C39"/>
  <c r="R38"/>
  <c r="O38"/>
  <c r="P38" s="1"/>
  <c r="J38"/>
  <c r="K38" s="1"/>
  <c r="H38"/>
  <c r="T38"/>
  <c r="C38"/>
  <c r="R37"/>
  <c r="O37"/>
  <c r="P37" s="1"/>
  <c r="J37"/>
  <c r="K37" s="1"/>
  <c r="H37"/>
  <c r="T37"/>
  <c r="C37"/>
  <c r="R36"/>
  <c r="O36"/>
  <c r="P36" s="1"/>
  <c r="J36"/>
  <c r="K36" s="1"/>
  <c r="H36"/>
  <c r="T36"/>
  <c r="C36"/>
  <c r="T35"/>
  <c r="O35"/>
  <c r="P35" s="1"/>
  <c r="H35"/>
  <c r="J35" s="1"/>
  <c r="K35" s="1"/>
  <c r="E35"/>
  <c r="F35" s="1"/>
  <c r="C35"/>
  <c r="R35" s="1"/>
  <c r="O34"/>
  <c r="P34" s="1"/>
  <c r="H34"/>
  <c r="J34" s="1"/>
  <c r="K34" s="1"/>
  <c r="T34"/>
  <c r="C34"/>
  <c r="R34" s="1"/>
  <c r="O33"/>
  <c r="P33" s="1"/>
  <c r="H33"/>
  <c r="J33" s="1"/>
  <c r="K33" s="1"/>
  <c r="T33"/>
  <c r="C33"/>
  <c r="R33" s="1"/>
  <c r="R32"/>
  <c r="O32"/>
  <c r="P32" s="1"/>
  <c r="J32"/>
  <c r="K32" s="1"/>
  <c r="H32"/>
  <c r="T32"/>
  <c r="C32"/>
  <c r="T31"/>
  <c r="O31"/>
  <c r="P31" s="1"/>
  <c r="H31"/>
  <c r="J31" s="1"/>
  <c r="K31" s="1"/>
  <c r="E31"/>
  <c r="F31" s="1"/>
  <c r="C31"/>
  <c r="R31" s="1"/>
  <c r="O30"/>
  <c r="P30" s="1"/>
  <c r="H30"/>
  <c r="J30" s="1"/>
  <c r="K30" s="1"/>
  <c r="T30"/>
  <c r="C30"/>
  <c r="R30" s="1"/>
  <c r="O29"/>
  <c r="P29" s="1"/>
  <c r="H29"/>
  <c r="J29" s="1"/>
  <c r="K29" s="1"/>
  <c r="C29"/>
  <c r="R29" s="1"/>
  <c r="R28"/>
  <c r="O28"/>
  <c r="P28" s="1"/>
  <c r="J28"/>
  <c r="K28" s="1"/>
  <c r="H28"/>
  <c r="T28"/>
  <c r="C28"/>
  <c r="O27"/>
  <c r="P27" s="1"/>
  <c r="H27"/>
  <c r="J27" s="1"/>
  <c r="K27" s="1"/>
  <c r="E27"/>
  <c r="F27" s="1"/>
  <c r="C27"/>
  <c r="R27" s="1"/>
  <c r="O26"/>
  <c r="P26" s="1"/>
  <c r="H26"/>
  <c r="J26" s="1"/>
  <c r="K26" s="1"/>
  <c r="C26"/>
  <c r="R26" s="1"/>
  <c r="O25"/>
  <c r="P25" s="1"/>
  <c r="H25"/>
  <c r="J25" s="1"/>
  <c r="K25" s="1"/>
  <c r="T25"/>
  <c r="C25"/>
  <c r="R25" s="1"/>
  <c r="R24"/>
  <c r="O24"/>
  <c r="P24" s="1"/>
  <c r="J24"/>
  <c r="K24" s="1"/>
  <c r="H24"/>
  <c r="T24"/>
  <c r="C24"/>
  <c r="T23"/>
  <c r="O23"/>
  <c r="P23" s="1"/>
  <c r="H23"/>
  <c r="J23" s="1"/>
  <c r="K23" s="1"/>
  <c r="E23"/>
  <c r="F23" s="1"/>
  <c r="C23"/>
  <c r="R23" s="1"/>
  <c r="O22"/>
  <c r="P22" s="1"/>
  <c r="H22"/>
  <c r="J22" s="1"/>
  <c r="K22" s="1"/>
  <c r="T22"/>
  <c r="C22"/>
  <c r="R22" s="1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O21"/>
  <c r="P21" s="1"/>
  <c r="H21"/>
  <c r="J21" s="1"/>
  <c r="K21" s="1"/>
  <c r="T21"/>
  <c r="C21"/>
  <c r="R21" s="1"/>
  <c r="B21"/>
  <c r="R20"/>
  <c r="O20"/>
  <c r="P20" s="1"/>
  <c r="J20"/>
  <c r="K20" s="1"/>
  <c r="H20"/>
  <c r="T20"/>
  <c r="C20"/>
  <c r="R19"/>
  <c r="O19"/>
  <c r="P19" s="1"/>
  <c r="J19"/>
  <c r="K19" s="1"/>
  <c r="H19"/>
  <c r="T19"/>
  <c r="C19"/>
  <c r="R18"/>
  <c r="O18"/>
  <c r="P18" s="1"/>
  <c r="J18"/>
  <c r="K18" s="1"/>
  <c r="H18"/>
  <c r="T18"/>
  <c r="C18"/>
  <c r="R17"/>
  <c r="O17"/>
  <c r="P17" s="1"/>
  <c r="J17"/>
  <c r="K17" s="1"/>
  <c r="H17"/>
  <c r="T17"/>
  <c r="C17"/>
  <c r="R16"/>
  <c r="O16"/>
  <c r="P16" s="1"/>
  <c r="J16"/>
  <c r="K16" s="1"/>
  <c r="H16"/>
  <c r="T16"/>
  <c r="C16"/>
  <c r="R15"/>
  <c r="O15"/>
  <c r="P15" s="1"/>
  <c r="J15"/>
  <c r="K15" s="1"/>
  <c r="H15"/>
  <c r="T15"/>
  <c r="C15"/>
  <c r="R14"/>
  <c r="O14"/>
  <c r="P14" s="1"/>
  <c r="J14"/>
  <c r="K14" s="1"/>
  <c r="H14"/>
  <c r="T14"/>
  <c r="C14"/>
  <c r="R13"/>
  <c r="O13"/>
  <c r="P13" s="1"/>
  <c r="J13"/>
  <c r="K13" s="1"/>
  <c r="H13"/>
  <c r="T13"/>
  <c r="C13"/>
  <c r="R12"/>
  <c r="O12"/>
  <c r="P12" s="1"/>
  <c r="J12"/>
  <c r="K12" s="1"/>
  <c r="H12"/>
  <c r="T12"/>
  <c r="C12"/>
  <c r="R11"/>
  <c r="O11"/>
  <c r="P11" s="1"/>
  <c r="J11"/>
  <c r="K11" s="1"/>
  <c r="H11"/>
  <c r="T11"/>
  <c r="C11"/>
  <c r="R10"/>
  <c r="O10"/>
  <c r="P10" s="1"/>
  <c r="J10"/>
  <c r="K10" s="1"/>
  <c r="H10"/>
  <c r="T10"/>
  <c r="C10"/>
  <c r="R9"/>
  <c r="O9"/>
  <c r="P9" s="1"/>
  <c r="J9"/>
  <c r="K9" s="1"/>
  <c r="H9"/>
  <c r="T9"/>
  <c r="C9"/>
  <c r="R8"/>
  <c r="O8"/>
  <c r="P8" s="1"/>
  <c r="J8"/>
  <c r="K8" s="1"/>
  <c r="H8"/>
  <c r="T8"/>
  <c r="C8"/>
  <c r="R7"/>
  <c r="O7"/>
  <c r="P7" s="1"/>
  <c r="J7"/>
  <c r="K7" s="1"/>
  <c r="H7"/>
  <c r="T7"/>
  <c r="C7"/>
  <c r="R6"/>
  <c r="O6"/>
  <c r="P6" s="1"/>
  <c r="J6"/>
  <c r="K6" s="1"/>
  <c r="H6"/>
  <c r="T6"/>
  <c r="C6"/>
  <c r="R5"/>
  <c r="O5"/>
  <c r="P5" s="1"/>
  <c r="J5"/>
  <c r="K5" s="1"/>
  <c r="H5"/>
  <c r="T5"/>
  <c r="C5"/>
  <c r="O6" i="1"/>
  <c r="P6" s="1"/>
  <c r="O7"/>
  <c r="P7" s="1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38"/>
  <c r="P38" s="1"/>
  <c r="O39"/>
  <c r="P39" s="1"/>
  <c r="O40"/>
  <c r="P40" s="1"/>
  <c r="O5"/>
  <c r="P5" s="1"/>
  <c r="T26" i="4" l="1"/>
  <c r="T27"/>
  <c r="T29"/>
  <c r="E21"/>
  <c r="F21" s="1"/>
  <c r="E25"/>
  <c r="F25" s="1"/>
  <c r="E29"/>
  <c r="F29" s="1"/>
  <c r="E33"/>
  <c r="F33" s="1"/>
  <c r="F5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4"/>
  <c r="F24" s="1"/>
  <c r="E28"/>
  <c r="F28" s="1"/>
  <c r="E32"/>
  <c r="F32" s="1"/>
  <c r="E36"/>
  <c r="F36" s="1"/>
  <c r="E37"/>
  <c r="F37" s="1"/>
  <c r="E38"/>
  <c r="F38" s="1"/>
  <c r="E39"/>
  <c r="F39" s="1"/>
  <c r="E40"/>
  <c r="F40" s="1"/>
  <c r="E22"/>
  <c r="F22" s="1"/>
  <c r="E26"/>
  <c r="F26" s="1"/>
  <c r="E30"/>
  <c r="F30" s="1"/>
  <c r="E34"/>
  <c r="F34" s="1"/>
  <c r="H6" i="1"/>
  <c r="J6" s="1"/>
  <c r="K6" s="1"/>
  <c r="H7"/>
  <c r="J7" s="1"/>
  <c r="K7" s="1"/>
  <c r="H8"/>
  <c r="J8" s="1"/>
  <c r="K8" s="1"/>
  <c r="H9"/>
  <c r="J9" s="1"/>
  <c r="K9" s="1"/>
  <c r="H10"/>
  <c r="J10" s="1"/>
  <c r="K10" s="1"/>
  <c r="H11"/>
  <c r="J11" s="1"/>
  <c r="K11" s="1"/>
  <c r="H12"/>
  <c r="J12" s="1"/>
  <c r="K12" s="1"/>
  <c r="H13"/>
  <c r="J13" s="1"/>
  <c r="K13" s="1"/>
  <c r="H14"/>
  <c r="J14" s="1"/>
  <c r="K14" s="1"/>
  <c r="H15"/>
  <c r="J15" s="1"/>
  <c r="K15" s="1"/>
  <c r="H16"/>
  <c r="J16" s="1"/>
  <c r="K16" s="1"/>
  <c r="H17"/>
  <c r="J17" s="1"/>
  <c r="K17" s="1"/>
  <c r="H18"/>
  <c r="J18" s="1"/>
  <c r="K18" s="1"/>
  <c r="H19"/>
  <c r="J19" s="1"/>
  <c r="K19" s="1"/>
  <c r="H20"/>
  <c r="J20" s="1"/>
  <c r="K20" s="1"/>
  <c r="H21"/>
  <c r="J21" s="1"/>
  <c r="K21" s="1"/>
  <c r="H22"/>
  <c r="J22" s="1"/>
  <c r="K22" s="1"/>
  <c r="H23"/>
  <c r="J23" s="1"/>
  <c r="K23" s="1"/>
  <c r="H24"/>
  <c r="J24" s="1"/>
  <c r="K24" s="1"/>
  <c r="H25"/>
  <c r="J25" s="1"/>
  <c r="K25" s="1"/>
  <c r="H26"/>
  <c r="J26" s="1"/>
  <c r="K26" s="1"/>
  <c r="H27"/>
  <c r="J27" s="1"/>
  <c r="K27" s="1"/>
  <c r="H28"/>
  <c r="J28" s="1"/>
  <c r="K28" s="1"/>
  <c r="H29"/>
  <c r="J29" s="1"/>
  <c r="K29" s="1"/>
  <c r="H30"/>
  <c r="J30" s="1"/>
  <c r="K30" s="1"/>
  <c r="H31"/>
  <c r="J31" s="1"/>
  <c r="K31" s="1"/>
  <c r="H32"/>
  <c r="J32" s="1"/>
  <c r="K32" s="1"/>
  <c r="H33"/>
  <c r="J33" s="1"/>
  <c r="K33" s="1"/>
  <c r="H34"/>
  <c r="J34" s="1"/>
  <c r="K34" s="1"/>
  <c r="H35"/>
  <c r="J35" s="1"/>
  <c r="K35" s="1"/>
  <c r="H36"/>
  <c r="J36" s="1"/>
  <c r="K36" s="1"/>
  <c r="H37"/>
  <c r="J37" s="1"/>
  <c r="K37" s="1"/>
  <c r="H38"/>
  <c r="J38" s="1"/>
  <c r="K38" s="1"/>
  <c r="H39"/>
  <c r="J39" s="1"/>
  <c r="K39" s="1"/>
  <c r="H40"/>
  <c r="J40" s="1"/>
  <c r="K40" s="1"/>
  <c r="H5"/>
  <c r="J5" s="1"/>
  <c r="K5" s="1"/>
  <c r="D6"/>
  <c r="S6" s="1"/>
  <c r="D7"/>
  <c r="S7" s="1"/>
  <c r="D8"/>
  <c r="S8" s="1"/>
  <c r="D9"/>
  <c r="S9" s="1"/>
  <c r="D10"/>
  <c r="S10" s="1"/>
  <c r="D11"/>
  <c r="S11" s="1"/>
  <c r="D12"/>
  <c r="S12" s="1"/>
  <c r="D13"/>
  <c r="S13" s="1"/>
  <c r="D14"/>
  <c r="S14" s="1"/>
  <c r="D15"/>
  <c r="S15" s="1"/>
  <c r="D16"/>
  <c r="S16" s="1"/>
  <c r="D17"/>
  <c r="S17" s="1"/>
  <c r="D18"/>
  <c r="S18" s="1"/>
  <c r="D19"/>
  <c r="S19" s="1"/>
  <c r="D20"/>
  <c r="S20" s="1"/>
  <c r="D21"/>
  <c r="S21" s="1"/>
  <c r="D22"/>
  <c r="S22" s="1"/>
  <c r="D23"/>
  <c r="S23" s="1"/>
  <c r="D24"/>
  <c r="S24" s="1"/>
  <c r="D25"/>
  <c r="S25" s="1"/>
  <c r="D26"/>
  <c r="S26" s="1"/>
  <c r="D27"/>
  <c r="S27" s="1"/>
  <c r="D28"/>
  <c r="S28" s="1"/>
  <c r="D29"/>
  <c r="S29" s="1"/>
  <c r="D30"/>
  <c r="S30" s="1"/>
  <c r="D31"/>
  <c r="S31" s="1"/>
  <c r="D32"/>
  <c r="S32" s="1"/>
  <c r="D33"/>
  <c r="S33" s="1"/>
  <c r="D34"/>
  <c r="S34" s="1"/>
  <c r="D35"/>
  <c r="S35" s="1"/>
  <c r="D36"/>
  <c r="S36" s="1"/>
  <c r="D37"/>
  <c r="S37" s="1"/>
  <c r="D38"/>
  <c r="S38" s="1"/>
  <c r="D39"/>
  <c r="S39" s="1"/>
  <c r="D40"/>
  <c r="S40" s="1"/>
  <c r="D5"/>
  <c r="S5" s="1"/>
  <c r="C6"/>
  <c r="R6" s="1"/>
  <c r="C7"/>
  <c r="R7" s="1"/>
  <c r="C8"/>
  <c r="R8" s="1"/>
  <c r="C9"/>
  <c r="R9" s="1"/>
  <c r="C10"/>
  <c r="R10" s="1"/>
  <c r="C11"/>
  <c r="R11" s="1"/>
  <c r="C12"/>
  <c r="R12" s="1"/>
  <c r="C13"/>
  <c r="R13" s="1"/>
  <c r="C14"/>
  <c r="R14" s="1"/>
  <c r="C15"/>
  <c r="R15" s="1"/>
  <c r="C16"/>
  <c r="R16" s="1"/>
  <c r="C17"/>
  <c r="R17" s="1"/>
  <c r="C18"/>
  <c r="R18" s="1"/>
  <c r="C19"/>
  <c r="R19" s="1"/>
  <c r="C20"/>
  <c r="R20" s="1"/>
  <c r="C21"/>
  <c r="R21" s="1"/>
  <c r="C22"/>
  <c r="R22" s="1"/>
  <c r="C23"/>
  <c r="R23" s="1"/>
  <c r="C24"/>
  <c r="R24" s="1"/>
  <c r="C25"/>
  <c r="R25" s="1"/>
  <c r="C26"/>
  <c r="R26" s="1"/>
  <c r="C27"/>
  <c r="R27" s="1"/>
  <c r="C28"/>
  <c r="R28" s="1"/>
  <c r="C29"/>
  <c r="R29" s="1"/>
  <c r="C30"/>
  <c r="R30" s="1"/>
  <c r="C31"/>
  <c r="R31" s="1"/>
  <c r="C32"/>
  <c r="R32" s="1"/>
  <c r="C33"/>
  <c r="R33" s="1"/>
  <c r="C34"/>
  <c r="R34" s="1"/>
  <c r="C35"/>
  <c r="R35" s="1"/>
  <c r="C36"/>
  <c r="R36" s="1"/>
  <c r="C37"/>
  <c r="R37" s="1"/>
  <c r="C38"/>
  <c r="R38" s="1"/>
  <c r="C39"/>
  <c r="R39" s="1"/>
  <c r="C40"/>
  <c r="R40" s="1"/>
  <c r="C5"/>
  <c r="R5" s="1"/>
  <c r="T40" l="1"/>
  <c r="T36"/>
  <c r="T32"/>
  <c r="T28"/>
  <c r="T24"/>
  <c r="T20"/>
  <c r="T16"/>
  <c r="T12"/>
  <c r="T8"/>
  <c r="E40"/>
  <c r="F40" s="1"/>
  <c r="E36"/>
  <c r="F36" s="1"/>
  <c r="E32"/>
  <c r="F32" s="1"/>
  <c r="E28"/>
  <c r="F28" s="1"/>
  <c r="E24"/>
  <c r="F24" s="1"/>
  <c r="E20"/>
  <c r="F20" s="1"/>
  <c r="E16"/>
  <c r="F16" s="1"/>
  <c r="E12"/>
  <c r="F12" s="1"/>
  <c r="E8"/>
  <c r="F8" s="1"/>
  <c r="T5"/>
  <c r="T37"/>
  <c r="T33"/>
  <c r="T29"/>
  <c r="T25"/>
  <c r="T21"/>
  <c r="T17"/>
  <c r="T13"/>
  <c r="T9"/>
  <c r="E5"/>
  <c r="F5" s="1"/>
  <c r="E37"/>
  <c r="F37" s="1"/>
  <c r="E33"/>
  <c r="F33" s="1"/>
  <c r="E29"/>
  <c r="F29" s="1"/>
  <c r="E25"/>
  <c r="F25" s="1"/>
  <c r="E21"/>
  <c r="F21" s="1"/>
  <c r="E17"/>
  <c r="F17" s="1"/>
  <c r="E13"/>
  <c r="F13" s="1"/>
  <c r="E9"/>
  <c r="F9" s="1"/>
  <c r="T38"/>
  <c r="T34"/>
  <c r="T30"/>
  <c r="T26"/>
  <c r="T22"/>
  <c r="T18"/>
  <c r="T14"/>
  <c r="T10"/>
  <c r="T6"/>
  <c r="E38"/>
  <c r="F38" s="1"/>
  <c r="E34"/>
  <c r="F34" s="1"/>
  <c r="E30"/>
  <c r="F30" s="1"/>
  <c r="E26"/>
  <c r="F26" s="1"/>
  <c r="E22"/>
  <c r="F22" s="1"/>
  <c r="E18"/>
  <c r="F18" s="1"/>
  <c r="E14"/>
  <c r="F14" s="1"/>
  <c r="E10"/>
  <c r="F10" s="1"/>
  <c r="E6"/>
  <c r="F6" s="1"/>
  <c r="T39"/>
  <c r="T35"/>
  <c r="T31"/>
  <c r="T27"/>
  <c r="T23"/>
  <c r="T19"/>
  <c r="T15"/>
  <c r="T11"/>
  <c r="T7"/>
  <c r="E39"/>
  <c r="F39" s="1"/>
  <c r="E35"/>
  <c r="F35" s="1"/>
  <c r="E31"/>
  <c r="F31" s="1"/>
  <c r="E27"/>
  <c r="F27" s="1"/>
  <c r="E23"/>
  <c r="F23" s="1"/>
  <c r="E19"/>
  <c r="F19" s="1"/>
  <c r="E15"/>
  <c r="F15" s="1"/>
  <c r="E11"/>
  <c r="F11" s="1"/>
  <c r="E7"/>
  <c r="F7" s="1"/>
  <c r="B35" l="1"/>
  <c r="B36" s="1"/>
  <c r="B21"/>
  <c r="B22" s="1"/>
  <c r="B23" s="1"/>
  <c r="B24" s="1"/>
  <c r="B25" s="1"/>
  <c r="B26" s="1"/>
  <c r="B27" s="1"/>
  <c r="B28" s="1"/>
  <c r="B29" s="1"/>
  <c r="B30" s="1"/>
  <c r="B31" s="1"/>
  <c r="B32" s="1"/>
  <c r="B33" s="1"/>
  <c r="B34" s="1"/>
</calcChain>
</file>

<file path=xl/sharedStrings.xml><?xml version="1.0" encoding="utf-8"?>
<sst xmlns="http://schemas.openxmlformats.org/spreadsheetml/2006/main" count="78" uniqueCount="39">
  <si>
    <t>Monthly Transp Volume (MCF)</t>
  </si>
  <si>
    <t>Current Monthly Customer Charge</t>
  </si>
  <si>
    <t>Dollar Increase (Decrease)</t>
  </si>
  <si>
    <t>Percent Increase (Decrease)</t>
  </si>
  <si>
    <t>Current Monthly Administrative Charge</t>
  </si>
  <si>
    <t>Current Commodity Charge</t>
  </si>
  <si>
    <t>Total Current Bill</t>
  </si>
  <si>
    <t>Total Proposed Bill</t>
  </si>
  <si>
    <t>DS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</si>
  <si>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</si>
  <si>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</si>
  <si>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</si>
  <si>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</si>
  <si>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</si>
  <si>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</si>
  <si>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</si>
  <si>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</si>
  <si>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</si>
  <si>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</si>
  <si>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</si>
  <si>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</si>
  <si>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</si>
  <si>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</si>
  <si>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</si>
  <si>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</si>
  <si>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 xml:space="preserve">Monthly Customer Charge </t>
  </si>
  <si>
    <t>Monthly Administrative Charge</t>
  </si>
  <si>
    <t xml:space="preserve">(A) </t>
  </si>
  <si>
    <r>
      <t>Transportation Commodity Charge</t>
    </r>
    <r>
      <rPr>
        <vertAlign val="superscript"/>
        <sz val="11"/>
        <color theme="1"/>
        <rFont val="Times New Roman"/>
        <family val="1"/>
      </rPr>
      <t xml:space="preserve"> 1</t>
    </r>
  </si>
  <si>
    <r>
      <t xml:space="preserve">Transportation Commodity Charge </t>
    </r>
    <r>
      <rPr>
        <vertAlign val="superscript"/>
        <sz val="11"/>
        <color theme="1"/>
        <rFont val="Times New Roman"/>
        <family val="1"/>
      </rPr>
      <t>1</t>
    </r>
  </si>
  <si>
    <t>1. Transportation charge includes delivery charges only (i.e. Research &amp; Development not included).</t>
  </si>
  <si>
    <r>
      <t xml:space="preserve">Columbia Proposed Monthly Customer Charge </t>
    </r>
    <r>
      <rPr>
        <vertAlign val="superscript"/>
        <sz val="11"/>
        <color theme="1"/>
        <rFont val="Times New Roman"/>
        <family val="1"/>
      </rPr>
      <t>2</t>
    </r>
  </si>
  <si>
    <r>
      <t>Columbia Proposed Monthly Administrative Charge</t>
    </r>
    <r>
      <rPr>
        <vertAlign val="superscript"/>
        <sz val="11"/>
        <color theme="1"/>
        <rFont val="Times New Roman"/>
        <family val="1"/>
      </rPr>
      <t>2</t>
    </r>
  </si>
  <si>
    <r>
      <t>Columbia Proposed Commodity Charge</t>
    </r>
    <r>
      <rPr>
        <vertAlign val="superscript"/>
        <sz val="11"/>
        <color theme="1"/>
        <rFont val="Times New Roman"/>
        <family val="1"/>
      </rPr>
      <t>2</t>
    </r>
  </si>
  <si>
    <t xml:space="preserve">2. Columbia's proposed rates as presented in Columbia's Response to Staff's Third Request for Information No. 3, CKY_R_PSCDR3_NUM3_ATT_A_081916, Rate Design MPB-1 tab. </t>
  </si>
  <si>
    <r>
      <t>KIUC Proposed Monthly Customer Charge</t>
    </r>
    <r>
      <rPr>
        <vertAlign val="superscript"/>
        <sz val="11"/>
        <color theme="1"/>
        <rFont val="Times New Roman"/>
        <family val="1"/>
      </rPr>
      <t xml:space="preserve"> 2</t>
    </r>
  </si>
  <si>
    <r>
      <t>KIUC Proposed Monthly Administrative Charge</t>
    </r>
    <r>
      <rPr>
        <vertAlign val="superscript"/>
        <sz val="11"/>
        <color theme="1"/>
        <rFont val="Times New Roman"/>
        <family val="1"/>
      </rPr>
      <t>2</t>
    </r>
  </si>
  <si>
    <r>
      <t>KIUC Proposed Commodity Charge</t>
    </r>
    <r>
      <rPr>
        <vertAlign val="superscript"/>
        <sz val="11"/>
        <color theme="1"/>
        <rFont val="Times New Roman"/>
        <family val="1"/>
      </rPr>
      <t>2</t>
    </r>
  </si>
  <si>
    <t xml:space="preserve">2. KIUC's proposed rates as presented in Exhibit KCH-4, p. 2.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</si>
</sst>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  <numFmt numFmtId="167" formatCode="&quot;$&quot;#,##0.0"/>
  </numFmts>
  <fonts count="5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39" fontId="0" fillId="0" borderId="0" xfId="0" applyNumberFormat="1"/>
    <xf numFmtId="165" fontId="0" fillId="0" borderId="0" xfId="2" applyNumberFormat="1" applyFont="1"/>
    <xf numFmtId="10" fontId="0" fillId="0" borderId="0" xfId="2" applyNumberFormat="1" applyFont="1"/>
    <xf numFmtId="166" fontId="0" fillId="0" borderId="0" xfId="1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1" applyNumberFormat="1" applyFont="1" applyAlignment="1">
      <alignment horizontal="left"/>
    </xf>
    <xf numFmtId="0" fontId="0" fillId="0" borderId="0" xfId="1" applyNumberFormat="1" applyFont="1"/>
    <xf numFmtId="43" fontId="4" fillId="0" borderId="0" xfId="1" applyNumberFormat="1" applyFont="1"/>
    <xf numFmtId="166" fontId="1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%20&amp;%20PROJECTS/KIUC/Columbia%20Gas%20Case%202016-00162/Courtney's%20work/Exhibits/Exhibits%20for%20Filing/Exhibit%20KCH-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 KCH-4, p. 1"/>
      <sheetName val="Exhibit KCH-4, p. 2"/>
    </sheetNames>
    <sheetDataSet>
      <sheetData sheetId="0"/>
      <sheetData sheetId="1">
        <row r="8">
          <cell r="D8">
            <v>1007.05</v>
          </cell>
          <cell r="F8">
            <v>2007</v>
          </cell>
        </row>
        <row r="9">
          <cell r="D9">
            <v>55.9</v>
          </cell>
        </row>
        <row r="10">
          <cell r="D10">
            <v>449.59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4"/>
  <sheetViews>
    <sheetView tabSelected="1" topLeftCell="A4" zoomScaleNormal="100" workbookViewId="0">
      <selection activeCell="A33" sqref="A33"/>
    </sheetView>
  </sheetViews>
  <sheetFormatPr defaultRowHeight="15"/>
  <cols>
    <col min="2" max="6" width="12.42578125" customWidth="1"/>
    <col min="7" max="7" width="2.140625" customWidth="1"/>
    <col min="8" max="8" width="13.85546875" customWidth="1"/>
    <col min="9" max="9" width="14" customWidth="1"/>
    <col min="10" max="11" width="12.42578125" customWidth="1"/>
    <col min="12" max="12" width="2.140625" customWidth="1"/>
    <col min="13" max="16" width="12.42578125" customWidth="1"/>
    <col min="17" max="17" width="2.140625" customWidth="1"/>
    <col min="18" max="20" width="12.42578125" customWidth="1"/>
  </cols>
  <sheetData>
    <row r="2" spans="1:20" ht="18">
      <c r="B2" s="11" t="s">
        <v>25</v>
      </c>
      <c r="C2" s="11"/>
      <c r="D2" s="11"/>
      <c r="E2" s="11"/>
      <c r="F2" s="11"/>
      <c r="H2" s="12" t="s">
        <v>26</v>
      </c>
      <c r="I2" s="12"/>
      <c r="J2" s="12"/>
      <c r="K2" s="12"/>
      <c r="M2" s="12" t="s">
        <v>29</v>
      </c>
      <c r="N2" s="12"/>
      <c r="O2" s="12"/>
      <c r="P2" s="12"/>
    </row>
    <row r="3" spans="1:20" ht="78">
      <c r="A3" s="2" t="s">
        <v>8</v>
      </c>
      <c r="B3" s="1" t="s">
        <v>0</v>
      </c>
      <c r="C3" s="1" t="s">
        <v>1</v>
      </c>
      <c r="D3" s="1" t="s">
        <v>35</v>
      </c>
      <c r="E3" s="1" t="s">
        <v>2</v>
      </c>
      <c r="F3" s="1" t="s">
        <v>3</v>
      </c>
      <c r="G3" s="2"/>
      <c r="H3" s="1" t="s">
        <v>4</v>
      </c>
      <c r="I3" s="1" t="s">
        <v>36</v>
      </c>
      <c r="J3" s="1" t="s">
        <v>2</v>
      </c>
      <c r="K3" s="1" t="s">
        <v>3</v>
      </c>
      <c r="L3" s="2"/>
      <c r="M3" s="1" t="s">
        <v>5</v>
      </c>
      <c r="N3" s="1" t="s">
        <v>37</v>
      </c>
      <c r="O3" s="1" t="s">
        <v>2</v>
      </c>
      <c r="P3" s="1" t="s">
        <v>3</v>
      </c>
      <c r="Q3" s="2"/>
      <c r="R3" s="1" t="s">
        <v>6</v>
      </c>
      <c r="S3" s="1" t="s">
        <v>7</v>
      </c>
      <c r="T3" s="1" t="s">
        <v>3</v>
      </c>
    </row>
    <row r="4" spans="1:20">
      <c r="A4" s="2" t="s">
        <v>27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2"/>
      <c r="H4" s="1" t="s">
        <v>14</v>
      </c>
      <c r="I4" s="1" t="s">
        <v>15</v>
      </c>
      <c r="J4" s="1" t="s">
        <v>16</v>
      </c>
      <c r="K4" s="1" t="s">
        <v>17</v>
      </c>
      <c r="L4" s="2"/>
      <c r="M4" s="1" t="s">
        <v>18</v>
      </c>
      <c r="N4" s="1" t="s">
        <v>19</v>
      </c>
      <c r="O4" s="1" t="s">
        <v>20</v>
      </c>
      <c r="P4" s="1" t="s">
        <v>21</v>
      </c>
      <c r="Q4" s="2"/>
      <c r="R4" s="1" t="s">
        <v>22</v>
      </c>
      <c r="S4" s="1" t="s">
        <v>23</v>
      </c>
      <c r="T4" s="1" t="s">
        <v>24</v>
      </c>
    </row>
    <row r="5" spans="1:20">
      <c r="B5" s="3">
        <v>100</v>
      </c>
      <c r="C5" s="4">
        <f>'[1]Exhibit KCH-4, p. 2'!$D$8+'[1]Exhibit KCH-4, p. 2'!$D$10</f>
        <v>1456.6399999999999</v>
      </c>
      <c r="D5" s="4">
        <f>'[1]Exhibit KCH-4, p. 2'!$F$8</f>
        <v>2007</v>
      </c>
      <c r="E5" s="4">
        <f>D5-C5</f>
        <v>550.36000000000013</v>
      </c>
      <c r="F5" s="5">
        <f>E5/C5</f>
        <v>0.37782842706502651</v>
      </c>
      <c r="H5" s="4">
        <f>'[1]Exhibit KCH-4, p. 2'!$D$9</f>
        <v>55.9</v>
      </c>
      <c r="I5">
        <v>0</v>
      </c>
      <c r="J5" s="4">
        <f>I5-H5</f>
        <v>-55.9</v>
      </c>
      <c r="K5" s="5">
        <f>J5/H5</f>
        <v>-1</v>
      </c>
      <c r="M5" s="16">
        <v>54.43</v>
      </c>
      <c r="N5" s="9">
        <v>85.11999999999999</v>
      </c>
      <c r="O5" s="9">
        <f>N5-M5</f>
        <v>30.689999999999991</v>
      </c>
      <c r="P5" s="6">
        <f>O5/M5</f>
        <v>0.56384346867536272</v>
      </c>
      <c r="R5" s="4">
        <f>C5+H5+M5</f>
        <v>1566.97</v>
      </c>
      <c r="S5" s="4">
        <f>D5+I5+N5</f>
        <v>2092.12</v>
      </c>
      <c r="T5" s="6">
        <f>(S5-R5)/R5</f>
        <v>0.33513723938556567</v>
      </c>
    </row>
    <row r="6" spans="1:20">
      <c r="B6" s="3">
        <v>150</v>
      </c>
      <c r="C6" s="4">
        <f>'[1]Exhibit KCH-4, p. 2'!$D$8+'[1]Exhibit KCH-4, p. 2'!$D$10</f>
        <v>1456.6399999999999</v>
      </c>
      <c r="D6" s="4">
        <f>'[1]Exhibit KCH-4, p. 2'!$F$8</f>
        <v>2007</v>
      </c>
      <c r="E6" s="4">
        <f t="shared" ref="E6:E40" si="0">D6-C6</f>
        <v>550.36000000000013</v>
      </c>
      <c r="F6" s="5">
        <f t="shared" ref="F6:F40" si="1">E6/C6</f>
        <v>0.37782842706502651</v>
      </c>
      <c r="H6" s="4">
        <f>'[1]Exhibit KCH-4, p. 2'!$D$9</f>
        <v>55.9</v>
      </c>
      <c r="I6">
        <v>0</v>
      </c>
      <c r="J6" s="4">
        <f t="shared" ref="J6:J40" si="2">I6-H6</f>
        <v>-55.9</v>
      </c>
      <c r="K6" s="5">
        <f t="shared" ref="K6:K40" si="3">J6/H6</f>
        <v>-1</v>
      </c>
      <c r="M6" s="16">
        <v>81.644999999999996</v>
      </c>
      <c r="N6" s="10">
        <v>127.67999999999999</v>
      </c>
      <c r="O6" s="9">
        <f t="shared" ref="O6:O40" si="4">N6-M6</f>
        <v>46.034999999999997</v>
      </c>
      <c r="P6" s="6">
        <f t="shared" ref="P6:P40" si="5">O6/M6</f>
        <v>0.56384346867536284</v>
      </c>
      <c r="R6" s="4">
        <f t="shared" ref="R6:R40" si="6">C6+H6+M6</f>
        <v>1594.1849999999999</v>
      </c>
      <c r="S6" s="4">
        <f t="shared" ref="S6:S40" si="7">D6+I6+N6</f>
        <v>2134.6799999999998</v>
      </c>
      <c r="T6" s="6">
        <f t="shared" ref="T6:T40" si="8">(S6-R6)/R6</f>
        <v>0.3390415792395487</v>
      </c>
    </row>
    <row r="7" spans="1:20">
      <c r="B7" s="3">
        <v>300</v>
      </c>
      <c r="C7" s="4">
        <f>'[1]Exhibit KCH-4, p. 2'!$D$8+'[1]Exhibit KCH-4, p. 2'!$D$10</f>
        <v>1456.6399999999999</v>
      </c>
      <c r="D7" s="4">
        <f>'[1]Exhibit KCH-4, p. 2'!$F$8</f>
        <v>2007</v>
      </c>
      <c r="E7" s="4">
        <f t="shared" si="0"/>
        <v>550.36000000000013</v>
      </c>
      <c r="F7" s="5">
        <f t="shared" si="1"/>
        <v>0.37782842706502651</v>
      </c>
      <c r="H7" s="4">
        <f>'[1]Exhibit KCH-4, p. 2'!$D$9</f>
        <v>55.9</v>
      </c>
      <c r="I7">
        <v>0</v>
      </c>
      <c r="J7" s="4">
        <f t="shared" si="2"/>
        <v>-55.9</v>
      </c>
      <c r="K7" s="5">
        <f t="shared" si="3"/>
        <v>-1</v>
      </c>
      <c r="M7" s="16">
        <v>163.29</v>
      </c>
      <c r="N7" s="10">
        <v>255.35999999999999</v>
      </c>
      <c r="O7" s="9">
        <f t="shared" si="4"/>
        <v>92.07</v>
      </c>
      <c r="P7" s="6">
        <f t="shared" si="5"/>
        <v>0.56384346867536284</v>
      </c>
      <c r="R7" s="4">
        <f t="shared" si="6"/>
        <v>1675.83</v>
      </c>
      <c r="S7" s="4">
        <f t="shared" si="7"/>
        <v>2262.36</v>
      </c>
      <c r="T7" s="6">
        <f t="shared" si="8"/>
        <v>0.34999373444800502</v>
      </c>
    </row>
    <row r="8" spans="1:20">
      <c r="B8" s="3">
        <v>500</v>
      </c>
      <c r="C8" s="4">
        <f>'[1]Exhibit KCH-4, p. 2'!$D$8+'[1]Exhibit KCH-4, p. 2'!$D$10</f>
        <v>1456.6399999999999</v>
      </c>
      <c r="D8" s="4">
        <f>'[1]Exhibit KCH-4, p. 2'!$F$8</f>
        <v>2007</v>
      </c>
      <c r="E8" s="4">
        <f t="shared" si="0"/>
        <v>550.36000000000013</v>
      </c>
      <c r="F8" s="5">
        <f t="shared" si="1"/>
        <v>0.37782842706502651</v>
      </c>
      <c r="H8" s="4">
        <f>'[1]Exhibit KCH-4, p. 2'!$D$9</f>
        <v>55.9</v>
      </c>
      <c r="I8">
        <v>0</v>
      </c>
      <c r="J8" s="4">
        <f t="shared" si="2"/>
        <v>-55.9</v>
      </c>
      <c r="K8" s="5">
        <f t="shared" si="3"/>
        <v>-1</v>
      </c>
      <c r="M8" s="16">
        <v>272.14999999999998</v>
      </c>
      <c r="N8" s="10">
        <v>425.59999999999997</v>
      </c>
      <c r="O8" s="9">
        <f t="shared" si="4"/>
        <v>153.44999999999999</v>
      </c>
      <c r="P8" s="6">
        <f t="shared" si="5"/>
        <v>0.56384346867536284</v>
      </c>
      <c r="R8" s="4">
        <f t="shared" si="6"/>
        <v>1784.69</v>
      </c>
      <c r="S8" s="4">
        <f t="shared" si="7"/>
        <v>2432.6</v>
      </c>
      <c r="T8" s="6">
        <f t="shared" si="8"/>
        <v>0.36303783850416588</v>
      </c>
    </row>
    <row r="9" spans="1:20">
      <c r="B9" s="3">
        <v>1000</v>
      </c>
      <c r="C9" s="4">
        <f>'[1]Exhibit KCH-4, p. 2'!$D$8+'[1]Exhibit KCH-4, p. 2'!$D$10</f>
        <v>1456.6399999999999</v>
      </c>
      <c r="D9" s="4">
        <f>'[1]Exhibit KCH-4, p. 2'!$F$8</f>
        <v>2007</v>
      </c>
      <c r="E9" s="4">
        <f t="shared" si="0"/>
        <v>550.36000000000013</v>
      </c>
      <c r="F9" s="5">
        <f t="shared" si="1"/>
        <v>0.37782842706502651</v>
      </c>
      <c r="H9" s="4">
        <f>'[1]Exhibit KCH-4, p. 2'!$D$9</f>
        <v>55.9</v>
      </c>
      <c r="I9">
        <v>0</v>
      </c>
      <c r="J9" s="4">
        <f t="shared" si="2"/>
        <v>-55.9</v>
      </c>
      <c r="K9" s="5">
        <f t="shared" si="3"/>
        <v>-1</v>
      </c>
      <c r="M9" s="16">
        <v>544.29999999999995</v>
      </c>
      <c r="N9" s="10">
        <v>851.19999999999993</v>
      </c>
      <c r="O9" s="9">
        <f t="shared" si="4"/>
        <v>306.89999999999998</v>
      </c>
      <c r="P9" s="6">
        <f t="shared" si="5"/>
        <v>0.56384346867536284</v>
      </c>
      <c r="R9" s="4">
        <f t="shared" si="6"/>
        <v>2056.84</v>
      </c>
      <c r="S9" s="4">
        <f t="shared" si="7"/>
        <v>2858.2</v>
      </c>
      <c r="T9" s="6">
        <f t="shared" si="8"/>
        <v>0.38960735886116549</v>
      </c>
    </row>
    <row r="10" spans="1:20">
      <c r="B10" s="3">
        <v>3000</v>
      </c>
      <c r="C10" s="4">
        <f>'[1]Exhibit KCH-4, p. 2'!$D$8+'[1]Exhibit KCH-4, p. 2'!$D$10</f>
        <v>1456.6399999999999</v>
      </c>
      <c r="D10" s="4">
        <f>'[1]Exhibit KCH-4, p. 2'!$F$8</f>
        <v>2007</v>
      </c>
      <c r="E10" s="4">
        <f t="shared" si="0"/>
        <v>550.36000000000013</v>
      </c>
      <c r="F10" s="5">
        <f t="shared" si="1"/>
        <v>0.37782842706502651</v>
      </c>
      <c r="H10" s="4">
        <f>'[1]Exhibit KCH-4, p. 2'!$D$9</f>
        <v>55.9</v>
      </c>
      <c r="I10">
        <v>0</v>
      </c>
      <c r="J10" s="4">
        <f t="shared" si="2"/>
        <v>-55.9</v>
      </c>
      <c r="K10" s="5">
        <f t="shared" si="3"/>
        <v>-1</v>
      </c>
      <c r="M10" s="16">
        <v>1632.8999999999999</v>
      </c>
      <c r="N10" s="10">
        <v>2468.7999999999997</v>
      </c>
      <c r="O10" s="9">
        <f t="shared" si="4"/>
        <v>835.89999999999986</v>
      </c>
      <c r="P10" s="6">
        <f t="shared" si="5"/>
        <v>0.51191132341233381</v>
      </c>
      <c r="R10" s="4">
        <f t="shared" si="6"/>
        <v>3145.4399999999996</v>
      </c>
      <c r="S10" s="4">
        <f t="shared" si="7"/>
        <v>4475.7999999999993</v>
      </c>
      <c r="T10" s="6">
        <f t="shared" si="8"/>
        <v>0.42294877664174163</v>
      </c>
    </row>
    <row r="11" spans="1:20">
      <c r="B11" s="3">
        <v>3835</v>
      </c>
      <c r="C11" s="4">
        <f>'[1]Exhibit KCH-4, p. 2'!$D$8+'[1]Exhibit KCH-4, p. 2'!$D$10</f>
        <v>1456.6399999999999</v>
      </c>
      <c r="D11" s="4">
        <f>'[1]Exhibit KCH-4, p. 2'!$F$8</f>
        <v>2007</v>
      </c>
      <c r="E11" s="4">
        <f t="shared" si="0"/>
        <v>550.36000000000013</v>
      </c>
      <c r="F11" s="5">
        <f t="shared" si="1"/>
        <v>0.37782842706502651</v>
      </c>
      <c r="H11" s="4">
        <f>'[1]Exhibit KCH-4, p. 2'!$D$9</f>
        <v>55.9</v>
      </c>
      <c r="I11">
        <v>0</v>
      </c>
      <c r="J11" s="4">
        <f t="shared" si="2"/>
        <v>-55.9</v>
      </c>
      <c r="K11" s="5">
        <f t="shared" si="3"/>
        <v>-1</v>
      </c>
      <c r="M11" s="16">
        <v>2087.3905</v>
      </c>
      <c r="N11" s="10">
        <v>3108.7439999999997</v>
      </c>
      <c r="O11" s="9">
        <f t="shared" si="4"/>
        <v>1021.3534999999997</v>
      </c>
      <c r="P11" s="6">
        <f t="shared" si="5"/>
        <v>0.48929680383234458</v>
      </c>
      <c r="R11" s="4">
        <f t="shared" si="6"/>
        <v>3599.9304999999999</v>
      </c>
      <c r="S11" s="4">
        <f t="shared" si="7"/>
        <v>5115.7439999999997</v>
      </c>
      <c r="T11" s="6">
        <f t="shared" si="8"/>
        <v>0.42106743449630479</v>
      </c>
    </row>
    <row r="12" spans="1:20">
      <c r="B12" s="3">
        <v>5000</v>
      </c>
      <c r="C12" s="4">
        <f>'[1]Exhibit KCH-4, p. 2'!$D$8+'[1]Exhibit KCH-4, p. 2'!$D$10</f>
        <v>1456.6399999999999</v>
      </c>
      <c r="D12" s="4">
        <f>'[1]Exhibit KCH-4, p. 2'!$F$8</f>
        <v>2007</v>
      </c>
      <c r="E12" s="4">
        <f t="shared" si="0"/>
        <v>550.36000000000013</v>
      </c>
      <c r="F12" s="5">
        <f t="shared" si="1"/>
        <v>0.37782842706502651</v>
      </c>
      <c r="H12" s="4">
        <f>'[1]Exhibit KCH-4, p. 2'!$D$9</f>
        <v>55.9</v>
      </c>
      <c r="I12">
        <v>0</v>
      </c>
      <c r="J12" s="4">
        <f t="shared" si="2"/>
        <v>-55.9</v>
      </c>
      <c r="K12" s="5">
        <f t="shared" si="3"/>
        <v>-1</v>
      </c>
      <c r="M12" s="16">
        <v>2721.5</v>
      </c>
      <c r="N12" s="10">
        <v>4001.5999999999995</v>
      </c>
      <c r="O12" s="9">
        <f t="shared" si="4"/>
        <v>1280.0999999999995</v>
      </c>
      <c r="P12" s="6">
        <f t="shared" si="5"/>
        <v>0.47036560720191051</v>
      </c>
      <c r="R12" s="4">
        <f t="shared" si="6"/>
        <v>4234.04</v>
      </c>
      <c r="S12" s="4">
        <f t="shared" si="7"/>
        <v>6008.5999999999995</v>
      </c>
      <c r="T12" s="6">
        <f t="shared" si="8"/>
        <v>0.41911743866378198</v>
      </c>
    </row>
    <row r="13" spans="1:20">
      <c r="B13" s="3">
        <v>10000</v>
      </c>
      <c r="C13" s="4">
        <f>'[1]Exhibit KCH-4, p. 2'!$D$8+'[1]Exhibit KCH-4, p. 2'!$D$10</f>
        <v>1456.6399999999999</v>
      </c>
      <c r="D13" s="4">
        <f>'[1]Exhibit KCH-4, p. 2'!$F$8</f>
        <v>2007</v>
      </c>
      <c r="E13" s="4">
        <f t="shared" si="0"/>
        <v>550.36000000000013</v>
      </c>
      <c r="F13" s="5">
        <f t="shared" si="1"/>
        <v>0.37782842706502651</v>
      </c>
      <c r="H13" s="4">
        <f>'[1]Exhibit KCH-4, p. 2'!$D$9</f>
        <v>55.9</v>
      </c>
      <c r="I13">
        <v>0</v>
      </c>
      <c r="J13" s="4">
        <f t="shared" si="2"/>
        <v>-55.9</v>
      </c>
      <c r="K13" s="5">
        <f t="shared" si="3"/>
        <v>-1</v>
      </c>
      <c r="M13" s="16">
        <v>5443</v>
      </c>
      <c r="N13" s="10">
        <v>7557.1999999999989</v>
      </c>
      <c r="O13" s="9">
        <f t="shared" si="4"/>
        <v>2114.1999999999989</v>
      </c>
      <c r="P13" s="6">
        <f t="shared" si="5"/>
        <v>0.38842550064302755</v>
      </c>
      <c r="R13" s="4">
        <f t="shared" si="6"/>
        <v>6955.54</v>
      </c>
      <c r="S13" s="4">
        <f t="shared" si="7"/>
        <v>9564.1999999999989</v>
      </c>
      <c r="T13" s="6">
        <f t="shared" si="8"/>
        <v>0.37504780362128592</v>
      </c>
    </row>
    <row r="14" spans="1:20">
      <c r="B14" s="3">
        <v>11789</v>
      </c>
      <c r="C14" s="4">
        <f>'[1]Exhibit KCH-4, p. 2'!$D$8+'[1]Exhibit KCH-4, p. 2'!$D$10</f>
        <v>1456.6399999999999</v>
      </c>
      <c r="D14" s="4">
        <f>'[1]Exhibit KCH-4, p. 2'!$F$8</f>
        <v>2007</v>
      </c>
      <c r="E14" s="4">
        <f t="shared" si="0"/>
        <v>550.36000000000013</v>
      </c>
      <c r="F14" s="5">
        <f t="shared" si="1"/>
        <v>0.37782842706502651</v>
      </c>
      <c r="H14" s="4">
        <f>'[1]Exhibit KCH-4, p. 2'!$D$9</f>
        <v>55.9</v>
      </c>
      <c r="I14">
        <v>0</v>
      </c>
      <c r="J14" s="4">
        <f t="shared" si="2"/>
        <v>-55.9</v>
      </c>
      <c r="K14" s="5">
        <f t="shared" si="3"/>
        <v>-1</v>
      </c>
      <c r="M14" s="16">
        <v>6416.7526999999991</v>
      </c>
      <c r="N14" s="10">
        <v>8681.0497999999989</v>
      </c>
      <c r="O14" s="9">
        <f t="shared" si="4"/>
        <v>2264.2970999999998</v>
      </c>
      <c r="P14" s="6">
        <f t="shared" si="5"/>
        <v>0.35287273888551135</v>
      </c>
      <c r="R14" s="4">
        <f t="shared" si="6"/>
        <v>7929.2926999999991</v>
      </c>
      <c r="S14" s="4">
        <f t="shared" si="7"/>
        <v>10688.049799999999</v>
      </c>
      <c r="T14" s="6">
        <f t="shared" si="8"/>
        <v>0.34791969528379246</v>
      </c>
    </row>
    <row r="15" spans="1:20">
      <c r="B15" s="3">
        <v>15000</v>
      </c>
      <c r="C15" s="4">
        <f>'[1]Exhibit KCH-4, p. 2'!$D$8+'[1]Exhibit KCH-4, p. 2'!$D$10</f>
        <v>1456.6399999999999</v>
      </c>
      <c r="D15" s="4">
        <f>'[1]Exhibit KCH-4, p. 2'!$F$8</f>
        <v>2007</v>
      </c>
      <c r="E15" s="4">
        <f t="shared" si="0"/>
        <v>550.36000000000013</v>
      </c>
      <c r="F15" s="5">
        <f t="shared" si="1"/>
        <v>0.37782842706502651</v>
      </c>
      <c r="H15" s="4">
        <f>'[1]Exhibit KCH-4, p. 2'!$D$9</f>
        <v>55.9</v>
      </c>
      <c r="I15">
        <v>0</v>
      </c>
      <c r="J15" s="4">
        <f t="shared" si="2"/>
        <v>-55.9</v>
      </c>
      <c r="K15" s="5">
        <f t="shared" si="3"/>
        <v>-1</v>
      </c>
      <c r="M15" s="16">
        <v>8164.5</v>
      </c>
      <c r="N15" s="10">
        <v>10698.199999999999</v>
      </c>
      <c r="O15" s="9">
        <f t="shared" si="4"/>
        <v>2533.6999999999989</v>
      </c>
      <c r="P15" s="6">
        <f t="shared" si="5"/>
        <v>0.31033131238900102</v>
      </c>
      <c r="R15" s="4">
        <f t="shared" si="6"/>
        <v>9677.0400000000009</v>
      </c>
      <c r="S15" s="4">
        <f t="shared" si="7"/>
        <v>12705.199999999999</v>
      </c>
      <c r="T15" s="6">
        <f t="shared" si="8"/>
        <v>0.31292213321428841</v>
      </c>
    </row>
    <row r="16" spans="1:20">
      <c r="B16" s="3">
        <v>20000</v>
      </c>
      <c r="C16" s="4">
        <f>'[1]Exhibit KCH-4, p. 2'!$D$8+'[1]Exhibit KCH-4, p. 2'!$D$10</f>
        <v>1456.6399999999999</v>
      </c>
      <c r="D16" s="4">
        <f>'[1]Exhibit KCH-4, p. 2'!$F$8</f>
        <v>2007</v>
      </c>
      <c r="E16" s="4">
        <f t="shared" si="0"/>
        <v>550.36000000000013</v>
      </c>
      <c r="F16" s="5">
        <f t="shared" si="1"/>
        <v>0.37782842706502651</v>
      </c>
      <c r="H16" s="4">
        <f>'[1]Exhibit KCH-4, p. 2'!$D$9</f>
        <v>55.9</v>
      </c>
      <c r="I16">
        <v>0</v>
      </c>
      <c r="J16" s="4">
        <f t="shared" si="2"/>
        <v>-55.9</v>
      </c>
      <c r="K16" s="5">
        <f t="shared" si="3"/>
        <v>-1</v>
      </c>
      <c r="M16" s="16">
        <v>10886</v>
      </c>
      <c r="N16" s="10">
        <v>13839.199999999999</v>
      </c>
      <c r="O16" s="9">
        <f t="shared" si="4"/>
        <v>2953.1999999999989</v>
      </c>
      <c r="P16" s="6">
        <f t="shared" si="5"/>
        <v>0.27128421826198779</v>
      </c>
      <c r="R16" s="4">
        <f t="shared" si="6"/>
        <v>12398.54</v>
      </c>
      <c r="S16" s="4">
        <f t="shared" si="7"/>
        <v>15846.199999999999</v>
      </c>
      <c r="T16" s="6">
        <f t="shared" si="8"/>
        <v>0.27806983725503148</v>
      </c>
    </row>
    <row r="17" spans="2:21">
      <c r="B17" s="3">
        <v>25000</v>
      </c>
      <c r="C17" s="4">
        <f>'[1]Exhibit KCH-4, p. 2'!$D$8+'[1]Exhibit KCH-4, p. 2'!$D$10</f>
        <v>1456.6399999999999</v>
      </c>
      <c r="D17" s="4">
        <f>'[1]Exhibit KCH-4, p. 2'!$F$8</f>
        <v>2007</v>
      </c>
      <c r="E17" s="4">
        <f t="shared" si="0"/>
        <v>550.36000000000013</v>
      </c>
      <c r="F17" s="5">
        <f t="shared" si="1"/>
        <v>0.37782842706502651</v>
      </c>
      <c r="H17" s="4">
        <f>'[1]Exhibit KCH-4, p. 2'!$D$9</f>
        <v>55.9</v>
      </c>
      <c r="I17">
        <v>0</v>
      </c>
      <c r="J17" s="4">
        <f t="shared" si="2"/>
        <v>-55.9</v>
      </c>
      <c r="K17" s="5">
        <f t="shared" si="3"/>
        <v>-1</v>
      </c>
      <c r="M17" s="16">
        <v>13607.5</v>
      </c>
      <c r="N17" s="10">
        <v>16980.199999999997</v>
      </c>
      <c r="O17" s="9">
        <f t="shared" si="4"/>
        <v>3372.6999999999971</v>
      </c>
      <c r="P17" s="6">
        <f t="shared" si="5"/>
        <v>0.24785596178577968</v>
      </c>
      <c r="R17" s="4">
        <f t="shared" si="6"/>
        <v>15120.04</v>
      </c>
      <c r="S17" s="4">
        <f t="shared" si="7"/>
        <v>18987.199999999997</v>
      </c>
      <c r="T17" s="6">
        <f t="shared" si="8"/>
        <v>0.25576387364054565</v>
      </c>
    </row>
    <row r="18" spans="2:21">
      <c r="B18" s="3">
        <v>30000</v>
      </c>
      <c r="C18" s="4">
        <f>'[1]Exhibit KCH-4, p. 2'!$D$8+'[1]Exhibit KCH-4, p. 2'!$D$10</f>
        <v>1456.6399999999999</v>
      </c>
      <c r="D18" s="4">
        <f>'[1]Exhibit KCH-4, p. 2'!$F$8</f>
        <v>2007</v>
      </c>
      <c r="E18" s="4">
        <f t="shared" si="0"/>
        <v>550.36000000000013</v>
      </c>
      <c r="F18" s="5">
        <f t="shared" si="1"/>
        <v>0.37782842706502651</v>
      </c>
      <c r="H18" s="4">
        <f>'[1]Exhibit KCH-4, p. 2'!$D$9</f>
        <v>55.9</v>
      </c>
      <c r="I18">
        <v>0</v>
      </c>
      <c r="J18" s="4">
        <f t="shared" si="2"/>
        <v>-55.9</v>
      </c>
      <c r="K18" s="5">
        <f t="shared" si="3"/>
        <v>-1</v>
      </c>
      <c r="M18" s="16">
        <v>16329</v>
      </c>
      <c r="N18" s="10">
        <v>20121.199999999997</v>
      </c>
      <c r="O18" s="9">
        <f t="shared" si="4"/>
        <v>3792.1999999999971</v>
      </c>
      <c r="P18" s="6">
        <f t="shared" si="5"/>
        <v>0.23223712413497441</v>
      </c>
      <c r="R18" s="4">
        <f t="shared" si="6"/>
        <v>17841.54</v>
      </c>
      <c r="S18" s="4">
        <f t="shared" si="7"/>
        <v>22128.199999999997</v>
      </c>
      <c r="T18" s="6">
        <f t="shared" si="8"/>
        <v>0.24026289210460511</v>
      </c>
    </row>
    <row r="19" spans="2:21">
      <c r="B19" s="3">
        <v>35000</v>
      </c>
      <c r="C19" s="4">
        <f>'[1]Exhibit KCH-4, p. 2'!$D$8+'[1]Exhibit KCH-4, p. 2'!$D$10</f>
        <v>1456.6399999999999</v>
      </c>
      <c r="D19" s="4">
        <f>'[1]Exhibit KCH-4, p. 2'!$F$8</f>
        <v>2007</v>
      </c>
      <c r="E19" s="4">
        <f t="shared" si="0"/>
        <v>550.36000000000013</v>
      </c>
      <c r="F19" s="5">
        <f t="shared" si="1"/>
        <v>0.37782842706502651</v>
      </c>
      <c r="H19" s="4">
        <f>'[1]Exhibit KCH-4, p. 2'!$D$9</f>
        <v>55.9</v>
      </c>
      <c r="I19">
        <v>0</v>
      </c>
      <c r="J19" s="4">
        <f t="shared" si="2"/>
        <v>-55.9</v>
      </c>
      <c r="K19" s="5">
        <f t="shared" si="3"/>
        <v>-1</v>
      </c>
      <c r="M19" s="16">
        <v>17774</v>
      </c>
      <c r="N19" s="10">
        <v>22005.699999999997</v>
      </c>
      <c r="O19" s="9">
        <f t="shared" si="4"/>
        <v>4231.6999999999971</v>
      </c>
      <c r="P19" s="6">
        <f t="shared" si="5"/>
        <v>0.23808371779003021</v>
      </c>
      <c r="R19" s="4">
        <f t="shared" si="6"/>
        <v>19286.54</v>
      </c>
      <c r="S19" s="4">
        <f t="shared" si="7"/>
        <v>24012.699999999997</v>
      </c>
      <c r="T19" s="6">
        <f t="shared" si="8"/>
        <v>0.24504965639248907</v>
      </c>
    </row>
    <row r="20" spans="2:21">
      <c r="B20" s="3">
        <v>40000</v>
      </c>
      <c r="C20" s="4">
        <f>'[1]Exhibit KCH-4, p. 2'!$D$8+'[1]Exhibit KCH-4, p. 2'!$D$10</f>
        <v>1456.6399999999999</v>
      </c>
      <c r="D20" s="4">
        <f>'[1]Exhibit KCH-4, p. 2'!$F$8</f>
        <v>2007</v>
      </c>
      <c r="E20" s="4">
        <f t="shared" si="0"/>
        <v>550.36000000000013</v>
      </c>
      <c r="F20" s="5">
        <f t="shared" si="1"/>
        <v>0.37782842706502651</v>
      </c>
      <c r="H20" s="4">
        <f>'[1]Exhibit KCH-4, p. 2'!$D$9</f>
        <v>55.9</v>
      </c>
      <c r="I20">
        <v>0</v>
      </c>
      <c r="J20" s="4">
        <f t="shared" si="2"/>
        <v>-55.9</v>
      </c>
      <c r="K20" s="5">
        <f t="shared" si="3"/>
        <v>-1</v>
      </c>
      <c r="M20" s="16">
        <v>19219</v>
      </c>
      <c r="N20" s="10">
        <v>23890.199999999997</v>
      </c>
      <c r="O20" s="9">
        <f t="shared" si="4"/>
        <v>4671.1999999999971</v>
      </c>
      <c r="P20" s="6">
        <f t="shared" si="5"/>
        <v>0.24305114730214877</v>
      </c>
      <c r="R20" s="4">
        <f t="shared" si="6"/>
        <v>20731.54</v>
      </c>
      <c r="S20" s="4">
        <f t="shared" si="7"/>
        <v>25897.199999999997</v>
      </c>
      <c r="T20" s="6">
        <f t="shared" si="8"/>
        <v>0.24916914035329724</v>
      </c>
    </row>
    <row r="21" spans="2:21">
      <c r="B21" s="3">
        <f>B20+10000</f>
        <v>50000</v>
      </c>
      <c r="C21" s="4">
        <f>'[1]Exhibit KCH-4, p. 2'!$D$8+'[1]Exhibit KCH-4, p. 2'!$D$10</f>
        <v>1456.6399999999999</v>
      </c>
      <c r="D21" s="4">
        <f>'[1]Exhibit KCH-4, p. 2'!$F$8</f>
        <v>2007</v>
      </c>
      <c r="E21" s="4">
        <f t="shared" si="0"/>
        <v>550.36000000000013</v>
      </c>
      <c r="F21" s="5">
        <f t="shared" si="1"/>
        <v>0.37782842706502651</v>
      </c>
      <c r="H21" s="4">
        <f>'[1]Exhibit KCH-4, p. 2'!$D$9</f>
        <v>55.9</v>
      </c>
      <c r="I21">
        <v>0</v>
      </c>
      <c r="J21" s="4">
        <f t="shared" si="2"/>
        <v>-55.9</v>
      </c>
      <c r="K21" s="5">
        <f t="shared" si="3"/>
        <v>-1</v>
      </c>
      <c r="M21" s="16">
        <v>22109</v>
      </c>
      <c r="N21" s="10">
        <v>27659.199999999997</v>
      </c>
      <c r="O21" s="9">
        <f t="shared" si="4"/>
        <v>5550.1999999999971</v>
      </c>
      <c r="P21" s="6">
        <f t="shared" si="5"/>
        <v>0.25103803880772524</v>
      </c>
      <c r="R21" s="4">
        <f t="shared" si="6"/>
        <v>23621.54</v>
      </c>
      <c r="S21" s="4">
        <f t="shared" si="7"/>
        <v>29666.199999999997</v>
      </c>
      <c r="T21" s="6">
        <f t="shared" si="8"/>
        <v>0.25589610160895504</v>
      </c>
    </row>
    <row r="22" spans="2:21">
      <c r="B22" s="3">
        <f t="shared" ref="B22:B33" si="9">B21+10000</f>
        <v>60000</v>
      </c>
      <c r="C22" s="4">
        <f>'[1]Exhibit KCH-4, p. 2'!$D$8+'[1]Exhibit KCH-4, p. 2'!$D$10</f>
        <v>1456.6399999999999</v>
      </c>
      <c r="D22" s="4">
        <f>'[1]Exhibit KCH-4, p. 2'!$F$8</f>
        <v>2007</v>
      </c>
      <c r="E22" s="4">
        <f t="shared" si="0"/>
        <v>550.36000000000013</v>
      </c>
      <c r="F22" s="5">
        <f t="shared" si="1"/>
        <v>0.37782842706502651</v>
      </c>
      <c r="H22" s="4">
        <f>'[1]Exhibit KCH-4, p. 2'!$D$9</f>
        <v>55.9</v>
      </c>
      <c r="I22">
        <v>0</v>
      </c>
      <c r="J22" s="4">
        <f t="shared" si="2"/>
        <v>-55.9</v>
      </c>
      <c r="K22" s="5">
        <f t="shared" si="3"/>
        <v>-1</v>
      </c>
      <c r="M22" s="16">
        <v>24999</v>
      </c>
      <c r="N22" s="10">
        <v>31428.199999999997</v>
      </c>
      <c r="O22" s="9">
        <f t="shared" si="4"/>
        <v>6429.1999999999971</v>
      </c>
      <c r="P22" s="6">
        <f t="shared" si="5"/>
        <v>0.25717828713148516</v>
      </c>
      <c r="R22" s="4">
        <f t="shared" si="6"/>
        <v>26511.54</v>
      </c>
      <c r="S22" s="4">
        <f t="shared" si="7"/>
        <v>33435.199999999997</v>
      </c>
      <c r="T22" s="6">
        <f t="shared" si="8"/>
        <v>0.26115646243107704</v>
      </c>
    </row>
    <row r="23" spans="2:21">
      <c r="B23" s="3">
        <f t="shared" si="9"/>
        <v>70000</v>
      </c>
      <c r="C23" s="4">
        <f>'[1]Exhibit KCH-4, p. 2'!$D$8+'[1]Exhibit KCH-4, p. 2'!$D$10</f>
        <v>1456.6399999999999</v>
      </c>
      <c r="D23" s="4">
        <f>'[1]Exhibit KCH-4, p. 2'!$F$8</f>
        <v>2007</v>
      </c>
      <c r="E23" s="4">
        <f t="shared" si="0"/>
        <v>550.36000000000013</v>
      </c>
      <c r="F23" s="5">
        <f t="shared" si="1"/>
        <v>0.37782842706502651</v>
      </c>
      <c r="H23" s="4">
        <f>'[1]Exhibit KCH-4, p. 2'!$D$9</f>
        <v>55.9</v>
      </c>
      <c r="I23">
        <v>0</v>
      </c>
      <c r="J23" s="4">
        <f t="shared" si="2"/>
        <v>-55.9</v>
      </c>
      <c r="K23" s="5">
        <f t="shared" si="3"/>
        <v>-1</v>
      </c>
      <c r="M23" s="16">
        <v>27889</v>
      </c>
      <c r="N23" s="10">
        <v>35197.199999999997</v>
      </c>
      <c r="O23" s="9">
        <f t="shared" si="4"/>
        <v>7308.1999999999971</v>
      </c>
      <c r="P23" s="6">
        <f t="shared" si="5"/>
        <v>0.2620459679443507</v>
      </c>
      <c r="R23" s="4">
        <f t="shared" si="6"/>
        <v>29401.54</v>
      </c>
      <c r="S23" s="4">
        <f t="shared" si="7"/>
        <v>37204.199999999997</v>
      </c>
      <c r="T23" s="6">
        <f t="shared" si="8"/>
        <v>0.2653826976410078</v>
      </c>
    </row>
    <row r="24" spans="2:21">
      <c r="B24" s="3">
        <f t="shared" si="9"/>
        <v>80000</v>
      </c>
      <c r="C24" s="4">
        <f>'[1]Exhibit KCH-4, p. 2'!$D$8+'[1]Exhibit KCH-4, p. 2'!$D$10</f>
        <v>1456.6399999999999</v>
      </c>
      <c r="D24" s="4">
        <f>'[1]Exhibit KCH-4, p. 2'!$F$8</f>
        <v>2007</v>
      </c>
      <c r="E24" s="4">
        <f t="shared" si="0"/>
        <v>550.36000000000013</v>
      </c>
      <c r="F24" s="5">
        <f t="shared" si="1"/>
        <v>0.37782842706502651</v>
      </c>
      <c r="H24" s="4">
        <f>'[1]Exhibit KCH-4, p. 2'!$D$9</f>
        <v>55.9</v>
      </c>
      <c r="I24">
        <v>0</v>
      </c>
      <c r="J24" s="4">
        <f t="shared" si="2"/>
        <v>-55.9</v>
      </c>
      <c r="K24" s="5">
        <f t="shared" si="3"/>
        <v>-1</v>
      </c>
      <c r="M24" s="16">
        <v>30779</v>
      </c>
      <c r="N24" s="10">
        <v>38966.199999999997</v>
      </c>
      <c r="O24" s="9">
        <f t="shared" si="4"/>
        <v>8187.1999999999971</v>
      </c>
      <c r="P24" s="6">
        <f t="shared" si="5"/>
        <v>0.26599954514441654</v>
      </c>
      <c r="R24" s="4">
        <f t="shared" si="6"/>
        <v>32291.54</v>
      </c>
      <c r="S24" s="4">
        <f t="shared" si="7"/>
        <v>40973.199999999997</v>
      </c>
      <c r="T24" s="6">
        <f t="shared" si="8"/>
        <v>0.26885246104707289</v>
      </c>
    </row>
    <row r="25" spans="2:21">
      <c r="B25" s="3">
        <f t="shared" si="9"/>
        <v>90000</v>
      </c>
      <c r="C25" s="4">
        <f>'[1]Exhibit KCH-4, p. 2'!$D$8+'[1]Exhibit KCH-4, p. 2'!$D$10</f>
        <v>1456.6399999999999</v>
      </c>
      <c r="D25" s="4">
        <f>'[1]Exhibit KCH-4, p. 2'!$F$8</f>
        <v>2007</v>
      </c>
      <c r="E25" s="4">
        <f t="shared" si="0"/>
        <v>550.36000000000013</v>
      </c>
      <c r="F25" s="5">
        <f t="shared" si="1"/>
        <v>0.37782842706502651</v>
      </c>
      <c r="H25" s="4">
        <f>'[1]Exhibit KCH-4, p. 2'!$D$9</f>
        <v>55.9</v>
      </c>
      <c r="I25">
        <v>0</v>
      </c>
      <c r="J25" s="4">
        <f t="shared" si="2"/>
        <v>-55.9</v>
      </c>
      <c r="K25" s="5">
        <f t="shared" si="3"/>
        <v>-1</v>
      </c>
      <c r="M25" s="16">
        <v>33669</v>
      </c>
      <c r="N25" s="10">
        <v>42735.199999999997</v>
      </c>
      <c r="O25" s="9">
        <f t="shared" si="4"/>
        <v>9066.1999999999971</v>
      </c>
      <c r="P25" s="6">
        <f t="shared" si="5"/>
        <v>0.26927440672428637</v>
      </c>
      <c r="R25" s="4">
        <f t="shared" si="6"/>
        <v>35181.54</v>
      </c>
      <c r="S25" s="4">
        <f t="shared" si="7"/>
        <v>44742.2</v>
      </c>
      <c r="T25" s="6">
        <f t="shared" si="8"/>
        <v>0.27175217457791773</v>
      </c>
    </row>
    <row r="26" spans="2:21">
      <c r="B26" s="3">
        <f t="shared" si="9"/>
        <v>100000</v>
      </c>
      <c r="C26" s="4">
        <f>'[1]Exhibit KCH-4, p. 2'!$D$8+'[1]Exhibit KCH-4, p. 2'!$D$10</f>
        <v>1456.6399999999999</v>
      </c>
      <c r="D26" s="4">
        <f>'[1]Exhibit KCH-4, p. 2'!$F$8</f>
        <v>2007</v>
      </c>
      <c r="E26" s="4">
        <f t="shared" si="0"/>
        <v>550.36000000000013</v>
      </c>
      <c r="F26" s="5">
        <f t="shared" si="1"/>
        <v>0.37782842706502651</v>
      </c>
      <c r="H26" s="4">
        <f>'[1]Exhibit KCH-4, p. 2'!$D$9</f>
        <v>55.9</v>
      </c>
      <c r="I26">
        <v>0</v>
      </c>
      <c r="J26" s="4">
        <f t="shared" si="2"/>
        <v>-55.9</v>
      </c>
      <c r="K26" s="5">
        <f t="shared" si="3"/>
        <v>-1</v>
      </c>
      <c r="M26" s="16">
        <v>36559</v>
      </c>
      <c r="N26" s="10">
        <v>46504.2</v>
      </c>
      <c r="O26" s="9">
        <f t="shared" si="4"/>
        <v>9945.1999999999971</v>
      </c>
      <c r="P26" s="6">
        <f t="shared" si="5"/>
        <v>0.27203151070871734</v>
      </c>
      <c r="R26" s="4">
        <f t="shared" si="6"/>
        <v>38071.54</v>
      </c>
      <c r="S26" s="4">
        <f t="shared" si="7"/>
        <v>48511.199999999997</v>
      </c>
      <c r="T26" s="6">
        <f t="shared" si="8"/>
        <v>0.27421165521541802</v>
      </c>
    </row>
    <row r="27" spans="2:21">
      <c r="B27" s="3">
        <f t="shared" si="9"/>
        <v>110000</v>
      </c>
      <c r="C27" s="4">
        <f>'[1]Exhibit KCH-4, p. 2'!$D$8+'[1]Exhibit KCH-4, p. 2'!$D$10</f>
        <v>1456.6399999999999</v>
      </c>
      <c r="D27" s="4">
        <f>'[1]Exhibit KCH-4, p. 2'!$F$8</f>
        <v>2007</v>
      </c>
      <c r="E27" s="4">
        <f t="shared" si="0"/>
        <v>550.36000000000013</v>
      </c>
      <c r="F27" s="5">
        <f t="shared" si="1"/>
        <v>0.37782842706502651</v>
      </c>
      <c r="H27" s="4">
        <f>'[1]Exhibit KCH-4, p. 2'!$D$9</f>
        <v>55.9</v>
      </c>
      <c r="I27">
        <v>0</v>
      </c>
      <c r="J27" s="4">
        <f t="shared" si="2"/>
        <v>-55.9</v>
      </c>
      <c r="K27" s="5">
        <f t="shared" si="3"/>
        <v>-1</v>
      </c>
      <c r="M27" s="16">
        <v>39449</v>
      </c>
      <c r="N27" s="10">
        <v>48291.199999999997</v>
      </c>
      <c r="O27" s="9">
        <f t="shared" si="4"/>
        <v>8842.1999999999971</v>
      </c>
      <c r="P27" s="6">
        <f t="shared" si="5"/>
        <v>0.22414256381657321</v>
      </c>
      <c r="R27" s="4">
        <f t="shared" si="6"/>
        <v>40961.54</v>
      </c>
      <c r="S27" s="4">
        <f t="shared" si="7"/>
        <v>50298.2</v>
      </c>
      <c r="T27" s="6">
        <f t="shared" si="8"/>
        <v>0.22793723087559686</v>
      </c>
    </row>
    <row r="28" spans="2:21">
      <c r="B28" s="3">
        <f t="shared" si="9"/>
        <v>120000</v>
      </c>
      <c r="C28" s="4">
        <f>'[1]Exhibit KCH-4, p. 2'!$D$8+'[1]Exhibit KCH-4, p. 2'!$D$10</f>
        <v>1456.6399999999999</v>
      </c>
      <c r="D28" s="4">
        <f>'[1]Exhibit KCH-4, p. 2'!$F$8</f>
        <v>2007</v>
      </c>
      <c r="E28" s="4">
        <f t="shared" si="0"/>
        <v>550.36000000000013</v>
      </c>
      <c r="F28" s="5">
        <f t="shared" si="1"/>
        <v>0.37782842706502651</v>
      </c>
      <c r="H28" s="4">
        <f>'[1]Exhibit KCH-4, p. 2'!$D$9</f>
        <v>55.9</v>
      </c>
      <c r="I28">
        <v>0</v>
      </c>
      <c r="J28" s="4">
        <f t="shared" si="2"/>
        <v>-55.9</v>
      </c>
      <c r="K28" s="5">
        <f t="shared" si="3"/>
        <v>-1</v>
      </c>
      <c r="M28" s="16">
        <v>42339</v>
      </c>
      <c r="N28" s="10">
        <v>50078.2</v>
      </c>
      <c r="O28" s="9">
        <f t="shared" si="4"/>
        <v>7739.1999999999971</v>
      </c>
      <c r="P28" s="6">
        <f t="shared" si="5"/>
        <v>0.18279127990741389</v>
      </c>
      <c r="R28" s="4">
        <f t="shared" si="6"/>
        <v>43851.54</v>
      </c>
      <c r="S28" s="4">
        <f t="shared" si="7"/>
        <v>52085.2</v>
      </c>
      <c r="T28" s="6">
        <f t="shared" si="8"/>
        <v>0.18776216297078727</v>
      </c>
    </row>
    <row r="29" spans="2:21">
      <c r="B29" s="3">
        <f t="shared" si="9"/>
        <v>130000</v>
      </c>
      <c r="C29" s="4">
        <f>'[1]Exhibit KCH-4, p. 2'!$D$8+'[1]Exhibit KCH-4, p. 2'!$D$10</f>
        <v>1456.6399999999999</v>
      </c>
      <c r="D29" s="4">
        <f>'[1]Exhibit KCH-4, p. 2'!$F$8</f>
        <v>2007</v>
      </c>
      <c r="E29" s="4">
        <f t="shared" si="0"/>
        <v>550.36000000000013</v>
      </c>
      <c r="F29" s="5">
        <f t="shared" si="1"/>
        <v>0.37782842706502651</v>
      </c>
      <c r="H29" s="4">
        <f>'[1]Exhibit KCH-4, p. 2'!$D$9</f>
        <v>55.9</v>
      </c>
      <c r="I29">
        <v>0</v>
      </c>
      <c r="J29" s="4">
        <f t="shared" si="2"/>
        <v>-55.9</v>
      </c>
      <c r="K29" s="5">
        <f t="shared" si="3"/>
        <v>-1</v>
      </c>
      <c r="M29" s="16">
        <v>45229</v>
      </c>
      <c r="N29" s="10">
        <v>51865.2</v>
      </c>
      <c r="O29" s="9">
        <f t="shared" si="4"/>
        <v>6636.1999999999971</v>
      </c>
      <c r="P29" s="6">
        <f t="shared" si="5"/>
        <v>0.1467244467045479</v>
      </c>
      <c r="R29" s="4">
        <f t="shared" si="6"/>
        <v>46741.54</v>
      </c>
      <c r="S29" s="4">
        <f t="shared" si="7"/>
        <v>53872.2</v>
      </c>
      <c r="T29" s="6">
        <f t="shared" si="8"/>
        <v>0.1525550933923015</v>
      </c>
      <c r="U29" s="4"/>
    </row>
    <row r="30" spans="2:21">
      <c r="B30" s="3">
        <f t="shared" si="9"/>
        <v>140000</v>
      </c>
      <c r="C30" s="4">
        <f>'[1]Exhibit KCH-4, p. 2'!$D$8+'[1]Exhibit KCH-4, p. 2'!$D$10</f>
        <v>1456.6399999999999</v>
      </c>
      <c r="D30" s="4">
        <f>'[1]Exhibit KCH-4, p. 2'!$F$8</f>
        <v>2007</v>
      </c>
      <c r="E30" s="4">
        <f t="shared" si="0"/>
        <v>550.36000000000013</v>
      </c>
      <c r="F30" s="5">
        <f t="shared" si="1"/>
        <v>0.37782842706502651</v>
      </c>
      <c r="H30" s="4">
        <f>'[1]Exhibit KCH-4, p. 2'!$D$9</f>
        <v>55.9</v>
      </c>
      <c r="I30">
        <v>0</v>
      </c>
      <c r="J30" s="4">
        <f t="shared" si="2"/>
        <v>-55.9</v>
      </c>
      <c r="K30" s="5">
        <f t="shared" si="3"/>
        <v>-1</v>
      </c>
      <c r="M30" s="16">
        <v>48119</v>
      </c>
      <c r="N30" s="10">
        <v>53652.2</v>
      </c>
      <c r="O30" s="9">
        <f t="shared" si="4"/>
        <v>5533.1999999999971</v>
      </c>
      <c r="P30" s="6">
        <f t="shared" si="5"/>
        <v>0.11498992082129714</v>
      </c>
      <c r="R30" s="4">
        <f t="shared" si="6"/>
        <v>49631.54</v>
      </c>
      <c r="S30" s="4">
        <f t="shared" si="7"/>
        <v>55659.199999999997</v>
      </c>
      <c r="T30" s="6">
        <f t="shared" si="8"/>
        <v>0.12144817589782618</v>
      </c>
    </row>
    <row r="31" spans="2:21">
      <c r="B31" s="3">
        <f>B30+10000</f>
        <v>150000</v>
      </c>
      <c r="C31" s="4">
        <f>'[1]Exhibit KCH-4, p. 2'!$D$8+'[1]Exhibit KCH-4, p. 2'!$D$10</f>
        <v>1456.6399999999999</v>
      </c>
      <c r="D31" s="4">
        <f>'[1]Exhibit KCH-4, p. 2'!$F$8</f>
        <v>2007</v>
      </c>
      <c r="E31" s="4">
        <f t="shared" si="0"/>
        <v>550.36000000000013</v>
      </c>
      <c r="F31" s="5">
        <f t="shared" si="1"/>
        <v>0.37782842706502651</v>
      </c>
      <c r="H31" s="4">
        <f>'[1]Exhibit KCH-4, p. 2'!$D$9</f>
        <v>55.9</v>
      </c>
      <c r="I31">
        <v>0</v>
      </c>
      <c r="J31" s="4">
        <f t="shared" si="2"/>
        <v>-55.9</v>
      </c>
      <c r="K31" s="5">
        <f t="shared" si="3"/>
        <v>-1</v>
      </c>
      <c r="M31" s="16">
        <v>51009</v>
      </c>
      <c r="N31" s="10">
        <v>55439.199999999997</v>
      </c>
      <c r="O31" s="9">
        <f t="shared" si="4"/>
        <v>4430.1999999999971</v>
      </c>
      <c r="P31" s="6">
        <f t="shared" si="5"/>
        <v>8.6851339959614915E-2</v>
      </c>
      <c r="R31" s="4">
        <f t="shared" si="6"/>
        <v>52521.54</v>
      </c>
      <c r="S31" s="4">
        <f t="shared" si="7"/>
        <v>57446.2</v>
      </c>
      <c r="T31" s="6">
        <f t="shared" si="8"/>
        <v>9.376457735245379E-2</v>
      </c>
    </row>
    <row r="32" spans="2:21">
      <c r="B32" s="3">
        <f t="shared" si="9"/>
        <v>160000</v>
      </c>
      <c r="C32" s="4">
        <f>'[1]Exhibit KCH-4, p. 2'!$D$8+'[1]Exhibit KCH-4, p. 2'!$D$10</f>
        <v>1456.6399999999999</v>
      </c>
      <c r="D32" s="4">
        <f>'[1]Exhibit KCH-4, p. 2'!$F$8</f>
        <v>2007</v>
      </c>
      <c r="E32" s="4">
        <f t="shared" si="0"/>
        <v>550.36000000000013</v>
      </c>
      <c r="F32" s="5">
        <f t="shared" si="1"/>
        <v>0.37782842706502651</v>
      </c>
      <c r="H32" s="4">
        <f>'[1]Exhibit KCH-4, p. 2'!$D$9</f>
        <v>55.9</v>
      </c>
      <c r="I32">
        <v>0</v>
      </c>
      <c r="J32" s="4">
        <f t="shared" si="2"/>
        <v>-55.9</v>
      </c>
      <c r="K32" s="5">
        <f t="shared" si="3"/>
        <v>-1</v>
      </c>
      <c r="M32" s="16">
        <v>53899</v>
      </c>
      <c r="N32" s="10">
        <v>57226.2</v>
      </c>
      <c r="O32" s="9">
        <f t="shared" si="4"/>
        <v>3327.1999999999971</v>
      </c>
      <c r="P32" s="6">
        <f t="shared" si="5"/>
        <v>6.1730273288929237E-2</v>
      </c>
      <c r="R32" s="4">
        <f t="shared" si="6"/>
        <v>55411.54</v>
      </c>
      <c r="S32" s="4">
        <f t="shared" si="7"/>
        <v>59233.2</v>
      </c>
      <c r="T32" s="6">
        <f t="shared" si="8"/>
        <v>6.8968666093741415E-2</v>
      </c>
    </row>
    <row r="33" spans="2:20">
      <c r="B33" s="3">
        <f t="shared" si="9"/>
        <v>170000</v>
      </c>
      <c r="C33" s="4">
        <f>'[1]Exhibit KCH-4, p. 2'!$D$8+'[1]Exhibit KCH-4, p. 2'!$D$10</f>
        <v>1456.6399999999999</v>
      </c>
      <c r="D33" s="4">
        <f>'[1]Exhibit KCH-4, p. 2'!$F$8</f>
        <v>2007</v>
      </c>
      <c r="E33" s="4">
        <f t="shared" si="0"/>
        <v>550.36000000000013</v>
      </c>
      <c r="F33" s="5">
        <f t="shared" si="1"/>
        <v>0.37782842706502651</v>
      </c>
      <c r="H33" s="4">
        <f>'[1]Exhibit KCH-4, p. 2'!$D$9</f>
        <v>55.9</v>
      </c>
      <c r="I33">
        <v>0</v>
      </c>
      <c r="J33" s="4">
        <f t="shared" si="2"/>
        <v>-55.9</v>
      </c>
      <c r="K33" s="5">
        <f t="shared" si="3"/>
        <v>-1</v>
      </c>
      <c r="M33" s="16">
        <v>56789</v>
      </c>
      <c r="N33" s="10">
        <v>59013.2</v>
      </c>
      <c r="O33" s="9">
        <f t="shared" si="4"/>
        <v>2224.1999999999971</v>
      </c>
      <c r="P33" s="6">
        <f t="shared" si="5"/>
        <v>3.9166035675923104E-2</v>
      </c>
      <c r="R33" s="4">
        <f t="shared" si="6"/>
        <v>58301.54</v>
      </c>
      <c r="S33" s="4">
        <f t="shared" si="7"/>
        <v>61020.2</v>
      </c>
      <c r="T33" s="6">
        <f t="shared" si="8"/>
        <v>4.6631015235618065E-2</v>
      </c>
    </row>
    <row r="34" spans="2:20">
      <c r="B34" s="3">
        <f>B33+10000</f>
        <v>180000</v>
      </c>
      <c r="C34" s="4">
        <f>'[1]Exhibit KCH-4, p. 2'!$D$8+'[1]Exhibit KCH-4, p. 2'!$D$10</f>
        <v>1456.6399999999999</v>
      </c>
      <c r="D34" s="4">
        <f>'[1]Exhibit KCH-4, p. 2'!$F$8</f>
        <v>2007</v>
      </c>
      <c r="E34" s="4">
        <f t="shared" si="0"/>
        <v>550.36000000000013</v>
      </c>
      <c r="F34" s="5">
        <f t="shared" si="1"/>
        <v>0.37782842706502651</v>
      </c>
      <c r="H34" s="4">
        <f>'[1]Exhibit KCH-4, p. 2'!$D$9</f>
        <v>55.9</v>
      </c>
      <c r="I34">
        <v>0</v>
      </c>
      <c r="J34" s="4">
        <f t="shared" si="2"/>
        <v>-55.9</v>
      </c>
      <c r="K34" s="5">
        <f t="shared" si="3"/>
        <v>-1</v>
      </c>
      <c r="M34" s="16">
        <v>59679</v>
      </c>
      <c r="N34" s="10">
        <v>60800.2</v>
      </c>
      <c r="O34" s="9">
        <f t="shared" si="4"/>
        <v>1121.1999999999971</v>
      </c>
      <c r="P34" s="6">
        <f t="shared" si="5"/>
        <v>1.8787178069337575E-2</v>
      </c>
      <c r="R34" s="4">
        <f t="shared" si="6"/>
        <v>61191.54</v>
      </c>
      <c r="S34" s="4">
        <f t="shared" si="7"/>
        <v>62807.199999999997</v>
      </c>
      <c r="T34" s="6">
        <f t="shared" si="8"/>
        <v>2.64033230737451E-2</v>
      </c>
    </row>
    <row r="35" spans="2:20">
      <c r="B35" s="3">
        <f t="shared" ref="B35:B36" si="10">B34+10000</f>
        <v>190000</v>
      </c>
      <c r="C35" s="4">
        <f>'[1]Exhibit KCH-4, p. 2'!$D$8+'[1]Exhibit KCH-4, p. 2'!$D$10</f>
        <v>1456.6399999999999</v>
      </c>
      <c r="D35" s="4">
        <f>'[1]Exhibit KCH-4, p. 2'!$F$8</f>
        <v>2007</v>
      </c>
      <c r="E35" s="4">
        <f t="shared" si="0"/>
        <v>550.36000000000013</v>
      </c>
      <c r="F35" s="5">
        <f t="shared" si="1"/>
        <v>0.37782842706502651</v>
      </c>
      <c r="H35" s="4">
        <f>'[1]Exhibit KCH-4, p. 2'!$D$9</f>
        <v>55.9</v>
      </c>
      <c r="I35">
        <v>0</v>
      </c>
      <c r="J35" s="4">
        <f t="shared" si="2"/>
        <v>-55.9</v>
      </c>
      <c r="K35" s="5">
        <f t="shared" si="3"/>
        <v>-1</v>
      </c>
      <c r="M35" s="16">
        <v>62569</v>
      </c>
      <c r="N35" s="10">
        <v>62587.199999999997</v>
      </c>
      <c r="O35" s="9">
        <f t="shared" si="4"/>
        <v>18.19999999999709</v>
      </c>
      <c r="P35" s="6">
        <f t="shared" si="5"/>
        <v>2.9087886972777396E-4</v>
      </c>
      <c r="R35" s="4">
        <f t="shared" si="6"/>
        <v>64081.54</v>
      </c>
      <c r="S35" s="4">
        <f t="shared" si="7"/>
        <v>64594.2</v>
      </c>
      <c r="T35" s="6">
        <f t="shared" si="8"/>
        <v>8.0001198473069815E-3</v>
      </c>
    </row>
    <row r="36" spans="2:20">
      <c r="B36" s="3">
        <f t="shared" si="10"/>
        <v>200000</v>
      </c>
      <c r="C36" s="4">
        <f>'[1]Exhibit KCH-4, p. 2'!$D$8+'[1]Exhibit KCH-4, p. 2'!$D$10</f>
        <v>1456.6399999999999</v>
      </c>
      <c r="D36" s="4">
        <f>'[1]Exhibit KCH-4, p. 2'!$F$8</f>
        <v>2007</v>
      </c>
      <c r="E36" s="4">
        <f t="shared" si="0"/>
        <v>550.36000000000013</v>
      </c>
      <c r="F36" s="5">
        <f t="shared" si="1"/>
        <v>0.37782842706502651</v>
      </c>
      <c r="H36" s="4">
        <f>'[1]Exhibit KCH-4, p. 2'!$D$9</f>
        <v>55.9</v>
      </c>
      <c r="I36">
        <v>0</v>
      </c>
      <c r="J36" s="4">
        <f t="shared" si="2"/>
        <v>-55.9</v>
      </c>
      <c r="K36" s="5">
        <f t="shared" si="3"/>
        <v>-1</v>
      </c>
      <c r="M36" s="16">
        <v>65459</v>
      </c>
      <c r="N36" s="10">
        <v>64374.2</v>
      </c>
      <c r="O36" s="9">
        <f t="shared" si="4"/>
        <v>-1084.8000000000029</v>
      </c>
      <c r="P36" s="6">
        <f t="shared" si="5"/>
        <v>-1.6572205502681112E-2</v>
      </c>
      <c r="R36" s="4">
        <f t="shared" si="6"/>
        <v>66971.539999999994</v>
      </c>
      <c r="S36" s="4">
        <f t="shared" si="7"/>
        <v>66381.2</v>
      </c>
      <c r="T36" s="6">
        <f t="shared" si="8"/>
        <v>-8.8147890880215171E-3</v>
      </c>
    </row>
    <row r="37" spans="2:20">
      <c r="B37" s="3">
        <v>300000</v>
      </c>
      <c r="C37" s="4">
        <f>'[1]Exhibit KCH-4, p. 2'!$D$8+'[1]Exhibit KCH-4, p. 2'!$D$10</f>
        <v>1456.6399999999999</v>
      </c>
      <c r="D37" s="4">
        <f>'[1]Exhibit KCH-4, p. 2'!$F$8</f>
        <v>2007</v>
      </c>
      <c r="E37" s="4">
        <f t="shared" si="0"/>
        <v>550.36000000000013</v>
      </c>
      <c r="F37" s="5">
        <f t="shared" si="1"/>
        <v>0.37782842706502651</v>
      </c>
      <c r="H37" s="4">
        <f>'[1]Exhibit KCH-4, p. 2'!$D$9</f>
        <v>55.9</v>
      </c>
      <c r="I37">
        <v>0</v>
      </c>
      <c r="J37" s="4">
        <f t="shared" si="2"/>
        <v>-55.9</v>
      </c>
      <c r="K37" s="5">
        <f t="shared" si="3"/>
        <v>-1</v>
      </c>
      <c r="M37" s="16">
        <v>94359</v>
      </c>
      <c r="N37" s="10">
        <v>82244.2</v>
      </c>
      <c r="O37" s="9">
        <f t="shared" si="4"/>
        <v>-12114.800000000003</v>
      </c>
      <c r="P37" s="6">
        <f t="shared" si="5"/>
        <v>-0.12839050858953574</v>
      </c>
      <c r="R37" s="4">
        <f t="shared" si="6"/>
        <v>95871.54</v>
      </c>
      <c r="S37" s="4">
        <f t="shared" si="7"/>
        <v>84251.199999999997</v>
      </c>
      <c r="T37" s="6">
        <f t="shared" si="8"/>
        <v>-0.12120739898409891</v>
      </c>
    </row>
    <row r="38" spans="2:20">
      <c r="B38" s="3">
        <v>400000</v>
      </c>
      <c r="C38" s="4">
        <f>'[1]Exhibit KCH-4, p. 2'!$D$8+'[1]Exhibit KCH-4, p. 2'!$D$10</f>
        <v>1456.6399999999999</v>
      </c>
      <c r="D38" s="4">
        <f>'[1]Exhibit KCH-4, p. 2'!$F$8</f>
        <v>2007</v>
      </c>
      <c r="E38" s="4">
        <f t="shared" si="0"/>
        <v>550.36000000000013</v>
      </c>
      <c r="F38" s="5">
        <f t="shared" si="1"/>
        <v>0.37782842706502651</v>
      </c>
      <c r="H38" s="4">
        <f>'[1]Exhibit KCH-4, p. 2'!$D$9</f>
        <v>55.9</v>
      </c>
      <c r="I38">
        <v>0</v>
      </c>
      <c r="J38" s="4">
        <f t="shared" si="2"/>
        <v>-55.9</v>
      </c>
      <c r="K38" s="5">
        <f t="shared" si="3"/>
        <v>-1</v>
      </c>
      <c r="M38" s="16">
        <v>123259</v>
      </c>
      <c r="N38" s="10">
        <v>100114.2</v>
      </c>
      <c r="O38" s="9">
        <f t="shared" si="4"/>
        <v>-23144.800000000003</v>
      </c>
      <c r="P38" s="6">
        <f t="shared" si="5"/>
        <v>-0.18777371226441886</v>
      </c>
      <c r="R38" s="4">
        <f t="shared" si="6"/>
        <v>124771.54</v>
      </c>
      <c r="S38" s="4">
        <f t="shared" si="7"/>
        <v>102121.2</v>
      </c>
      <c r="T38" s="6">
        <f t="shared" si="8"/>
        <v>-0.18153450698773133</v>
      </c>
    </row>
    <row r="39" spans="2:20">
      <c r="B39" s="3">
        <v>500000</v>
      </c>
      <c r="C39" s="4">
        <f>'[1]Exhibit KCH-4, p. 2'!$D$8+'[1]Exhibit KCH-4, p. 2'!$D$10</f>
        <v>1456.6399999999999</v>
      </c>
      <c r="D39" s="4">
        <f>'[1]Exhibit KCH-4, p. 2'!$F$8</f>
        <v>2007</v>
      </c>
      <c r="E39" s="4">
        <f t="shared" si="0"/>
        <v>550.36000000000013</v>
      </c>
      <c r="F39" s="5">
        <f t="shared" si="1"/>
        <v>0.37782842706502651</v>
      </c>
      <c r="H39" s="4">
        <f>'[1]Exhibit KCH-4, p. 2'!$D$9</f>
        <v>55.9</v>
      </c>
      <c r="I39">
        <v>0</v>
      </c>
      <c r="J39" s="4">
        <f t="shared" si="2"/>
        <v>-55.9</v>
      </c>
      <c r="K39" s="5">
        <f t="shared" si="3"/>
        <v>-1</v>
      </c>
      <c r="M39" s="16">
        <v>152159</v>
      </c>
      <c r="N39" s="10">
        <v>117984.2</v>
      </c>
      <c r="O39" s="9">
        <f t="shared" si="4"/>
        <v>-34174.800000000003</v>
      </c>
      <c r="P39" s="6">
        <f t="shared" si="5"/>
        <v>-0.22459926787110854</v>
      </c>
      <c r="R39" s="4">
        <f t="shared" si="6"/>
        <v>153671.54</v>
      </c>
      <c r="S39" s="4">
        <f t="shared" si="7"/>
        <v>119991.2</v>
      </c>
      <c r="T39" s="6">
        <f t="shared" si="8"/>
        <v>-0.21917096685567158</v>
      </c>
    </row>
    <row r="40" spans="2:20">
      <c r="B40" s="3">
        <v>600000</v>
      </c>
      <c r="C40" s="4">
        <f>'[1]Exhibit KCH-4, p. 2'!$D$8+'[1]Exhibit KCH-4, p. 2'!$D$10</f>
        <v>1456.6399999999999</v>
      </c>
      <c r="D40" s="4">
        <f>'[1]Exhibit KCH-4, p. 2'!$F$8</f>
        <v>2007</v>
      </c>
      <c r="E40" s="4">
        <f t="shared" si="0"/>
        <v>550.36000000000013</v>
      </c>
      <c r="F40" s="6">
        <f t="shared" si="1"/>
        <v>0.37782842706502651</v>
      </c>
      <c r="H40" s="4">
        <f>'[1]Exhibit KCH-4, p. 2'!$D$9</f>
        <v>55.9</v>
      </c>
      <c r="I40">
        <v>0</v>
      </c>
      <c r="J40" s="4">
        <f t="shared" si="2"/>
        <v>-55.9</v>
      </c>
      <c r="K40" s="5">
        <f t="shared" si="3"/>
        <v>-1</v>
      </c>
      <c r="M40" s="16">
        <v>181059</v>
      </c>
      <c r="N40" s="10">
        <v>135854.20000000001</v>
      </c>
      <c r="O40" s="9">
        <f t="shared" si="4"/>
        <v>-45204.799999999988</v>
      </c>
      <c r="P40" s="6">
        <f t="shared" si="5"/>
        <v>-0.24966889246046861</v>
      </c>
      <c r="R40" s="4">
        <f t="shared" si="6"/>
        <v>182571.54</v>
      </c>
      <c r="S40" s="4">
        <f t="shared" si="7"/>
        <v>137861.20000000001</v>
      </c>
      <c r="T40" s="6">
        <f t="shared" si="8"/>
        <v>-0.24489216665423316</v>
      </c>
    </row>
    <row r="41" spans="2:20">
      <c r="B41" s="3"/>
    </row>
    <row r="42" spans="2:20">
      <c r="B42" s="3"/>
    </row>
    <row r="43" spans="2:20">
      <c r="B43" s="14" t="s">
        <v>30</v>
      </c>
    </row>
    <row r="44" spans="2:20">
      <c r="B44" t="s">
        <v>38</v>
      </c>
    </row>
  </sheetData>
  <mergeCells count="3">
    <mergeCell ref="B2:F2"/>
    <mergeCell ref="H2:K2"/>
    <mergeCell ref="M2:P2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4"/>
  <sheetViews>
    <sheetView zoomScaleNormal="100" workbookViewId="0">
      <selection activeCell="T29" sqref="T29"/>
    </sheetView>
  </sheetViews>
  <sheetFormatPr defaultRowHeight="15"/>
  <cols>
    <col min="2" max="6" width="12.42578125" customWidth="1"/>
    <col min="7" max="7" width="2.140625" customWidth="1"/>
    <col min="8" max="8" width="13.85546875" customWidth="1"/>
    <col min="9" max="9" width="14" customWidth="1"/>
    <col min="10" max="11" width="12.42578125" customWidth="1"/>
    <col min="12" max="12" width="2.140625" customWidth="1"/>
    <col min="13" max="16" width="12.42578125" customWidth="1"/>
    <col min="17" max="17" width="2.140625" customWidth="1"/>
    <col min="18" max="20" width="12.42578125" customWidth="1"/>
  </cols>
  <sheetData>
    <row r="2" spans="1:20" ht="18">
      <c r="B2" s="11" t="s">
        <v>25</v>
      </c>
      <c r="C2" s="11"/>
      <c r="D2" s="11"/>
      <c r="E2" s="11"/>
      <c r="F2" s="11"/>
      <c r="H2" s="12" t="s">
        <v>26</v>
      </c>
      <c r="I2" s="12"/>
      <c r="J2" s="12"/>
      <c r="K2" s="12"/>
      <c r="M2" s="12" t="s">
        <v>28</v>
      </c>
      <c r="N2" s="12"/>
      <c r="O2" s="12"/>
      <c r="P2" s="12"/>
    </row>
    <row r="3" spans="1:20" ht="78">
      <c r="A3" s="2" t="s">
        <v>8</v>
      </c>
      <c r="B3" s="1" t="s">
        <v>0</v>
      </c>
      <c r="C3" s="1" t="s">
        <v>1</v>
      </c>
      <c r="D3" s="1" t="s">
        <v>31</v>
      </c>
      <c r="E3" s="1" t="s">
        <v>2</v>
      </c>
      <c r="F3" s="1" t="s">
        <v>3</v>
      </c>
      <c r="G3" s="2"/>
      <c r="H3" s="1" t="s">
        <v>4</v>
      </c>
      <c r="I3" s="1" t="s">
        <v>32</v>
      </c>
      <c r="J3" s="1" t="s">
        <v>2</v>
      </c>
      <c r="K3" s="1" t="s">
        <v>3</v>
      </c>
      <c r="L3" s="2"/>
      <c r="M3" s="1" t="s">
        <v>5</v>
      </c>
      <c r="N3" s="1" t="s">
        <v>33</v>
      </c>
      <c r="O3" s="1" t="s">
        <v>2</v>
      </c>
      <c r="P3" s="1" t="s">
        <v>3</v>
      </c>
      <c r="Q3" s="2"/>
      <c r="R3" s="1" t="s">
        <v>6</v>
      </c>
      <c r="S3" s="1" t="s">
        <v>7</v>
      </c>
      <c r="T3" s="1" t="s">
        <v>3</v>
      </c>
    </row>
    <row r="4" spans="1:20">
      <c r="A4" s="2" t="s">
        <v>27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2"/>
      <c r="H4" s="1" t="s">
        <v>14</v>
      </c>
      <c r="I4" s="1" t="s">
        <v>15</v>
      </c>
      <c r="J4" s="1" t="s">
        <v>16</v>
      </c>
      <c r="K4" s="1" t="s">
        <v>17</v>
      </c>
      <c r="L4" s="2"/>
      <c r="M4" s="1" t="s">
        <v>18</v>
      </c>
      <c r="N4" s="1" t="s">
        <v>19</v>
      </c>
      <c r="O4" s="1" t="s">
        <v>20</v>
      </c>
      <c r="P4" s="1" t="s">
        <v>21</v>
      </c>
      <c r="Q4" s="2"/>
      <c r="R4" s="1" t="s">
        <v>22</v>
      </c>
      <c r="S4" s="1" t="s">
        <v>23</v>
      </c>
      <c r="T4" s="1" t="s">
        <v>24</v>
      </c>
    </row>
    <row r="5" spans="1:20">
      <c r="B5" s="3">
        <v>100</v>
      </c>
      <c r="C5" s="4">
        <f>'[1]Exhibit KCH-4, p. 2'!$D$8+'[1]Exhibit KCH-4, p. 2'!$D$10</f>
        <v>1456.6399999999999</v>
      </c>
      <c r="D5" s="15">
        <v>1424.2199999999998</v>
      </c>
      <c r="E5" s="15">
        <f>D5-C5</f>
        <v>-32.420000000000073</v>
      </c>
      <c r="F5" s="5">
        <f>E5/C5</f>
        <v>-2.2256700351493901E-2</v>
      </c>
      <c r="H5" s="4">
        <f>'[1]Exhibit KCH-4, p. 2'!$D$9</f>
        <v>55.9</v>
      </c>
      <c r="I5">
        <v>0</v>
      </c>
      <c r="J5" s="4">
        <f>I5-H5</f>
        <v>-55.9</v>
      </c>
      <c r="K5" s="5">
        <f>J5/H5</f>
        <v>-1</v>
      </c>
      <c r="M5" s="7">
        <v>54.43</v>
      </c>
      <c r="N5" s="9">
        <v>87.69</v>
      </c>
      <c r="O5" s="9">
        <f>N5-M5</f>
        <v>33.26</v>
      </c>
      <c r="P5" s="6">
        <f>O5/M5</f>
        <v>0.611060077163329</v>
      </c>
      <c r="R5" s="4">
        <f>C5+H5+M5</f>
        <v>1566.97</v>
      </c>
      <c r="S5" s="4">
        <f>D5+I5+N5</f>
        <v>1511.9099999999999</v>
      </c>
      <c r="T5" s="6">
        <f>(S5-R5)/R5</f>
        <v>-3.5137877559876816E-2</v>
      </c>
    </row>
    <row r="6" spans="1:20">
      <c r="B6" s="3">
        <v>150</v>
      </c>
      <c r="C6" s="4">
        <f>'[1]Exhibit KCH-4, p. 2'!$D$8+'[1]Exhibit KCH-4, p. 2'!$D$10</f>
        <v>1456.6399999999999</v>
      </c>
      <c r="D6" s="15">
        <v>1424.2199999999998</v>
      </c>
      <c r="E6" s="15">
        <f t="shared" ref="E6:E40" si="0">D6-C6</f>
        <v>-32.420000000000073</v>
      </c>
      <c r="F6" s="5">
        <f t="shared" ref="F6:F40" si="1">E6/C6</f>
        <v>-2.2256700351493901E-2</v>
      </c>
      <c r="H6" s="4">
        <f>'[1]Exhibit KCH-4, p. 2'!$D$9</f>
        <v>55.9</v>
      </c>
      <c r="I6">
        <v>0</v>
      </c>
      <c r="J6" s="4">
        <f t="shared" ref="J6:J40" si="2">I6-H6</f>
        <v>-55.9</v>
      </c>
      <c r="K6" s="5">
        <f t="shared" ref="K6:K40" si="3">J6/H6</f>
        <v>-1</v>
      </c>
      <c r="M6" s="7">
        <v>81.644999999999996</v>
      </c>
      <c r="N6" s="10">
        <v>131.535</v>
      </c>
      <c r="O6" s="9">
        <f t="shared" ref="O6:O40" si="4">N6-M6</f>
        <v>49.89</v>
      </c>
      <c r="P6" s="6">
        <f t="shared" ref="P6:P40" si="5">O6/M6</f>
        <v>0.61106007716332911</v>
      </c>
      <c r="R6" s="4">
        <f t="shared" ref="R6:S40" si="6">C6+H6+M6</f>
        <v>1594.1849999999999</v>
      </c>
      <c r="S6" s="4">
        <f t="shared" ref="S6:S40" si="7">D6+I6+N6</f>
        <v>1555.7549999999999</v>
      </c>
      <c r="T6" s="6">
        <f t="shared" ref="T6:T40" si="8">(S6-R6)/R6</f>
        <v>-2.4106361557786622E-2</v>
      </c>
    </row>
    <row r="7" spans="1:20">
      <c r="B7" s="3">
        <v>300</v>
      </c>
      <c r="C7" s="4">
        <f>'[1]Exhibit KCH-4, p. 2'!$D$8+'[1]Exhibit KCH-4, p. 2'!$D$10</f>
        <v>1456.6399999999999</v>
      </c>
      <c r="D7" s="15">
        <v>1424.2199999999998</v>
      </c>
      <c r="E7" s="15">
        <f t="shared" si="0"/>
        <v>-32.420000000000073</v>
      </c>
      <c r="F7" s="5">
        <f t="shared" si="1"/>
        <v>-2.2256700351493901E-2</v>
      </c>
      <c r="H7" s="4">
        <f>'[1]Exhibit KCH-4, p. 2'!$D$9</f>
        <v>55.9</v>
      </c>
      <c r="I7">
        <v>0</v>
      </c>
      <c r="J7" s="4">
        <f t="shared" si="2"/>
        <v>-55.9</v>
      </c>
      <c r="K7" s="5">
        <f t="shared" si="3"/>
        <v>-1</v>
      </c>
      <c r="M7" s="8">
        <v>163.29</v>
      </c>
      <c r="N7" s="10">
        <v>263.07</v>
      </c>
      <c r="O7" s="9">
        <f t="shared" si="4"/>
        <v>99.78</v>
      </c>
      <c r="P7" s="6">
        <f t="shared" si="5"/>
        <v>0.61106007716332911</v>
      </c>
      <c r="R7" s="4">
        <f t="shared" si="6"/>
        <v>1675.83</v>
      </c>
      <c r="S7" s="4">
        <f t="shared" si="7"/>
        <v>1687.2899999999997</v>
      </c>
      <c r="T7" s="6">
        <f t="shared" si="8"/>
        <v>6.8384024632568994E-3</v>
      </c>
    </row>
    <row r="8" spans="1:20">
      <c r="B8" s="3">
        <v>500</v>
      </c>
      <c r="C8" s="4">
        <f>'[1]Exhibit KCH-4, p. 2'!$D$8+'[1]Exhibit KCH-4, p. 2'!$D$10</f>
        <v>1456.6399999999999</v>
      </c>
      <c r="D8" s="15">
        <v>1424.2199999999998</v>
      </c>
      <c r="E8" s="15">
        <f t="shared" si="0"/>
        <v>-32.420000000000073</v>
      </c>
      <c r="F8" s="5">
        <f t="shared" si="1"/>
        <v>-2.2256700351493901E-2</v>
      </c>
      <c r="H8" s="4">
        <f>'[1]Exhibit KCH-4, p. 2'!$D$9</f>
        <v>55.9</v>
      </c>
      <c r="I8">
        <v>0</v>
      </c>
      <c r="J8" s="4">
        <f t="shared" si="2"/>
        <v>-55.9</v>
      </c>
      <c r="K8" s="5">
        <f t="shared" si="3"/>
        <v>-1</v>
      </c>
      <c r="M8" s="7">
        <v>272.14999999999998</v>
      </c>
      <c r="N8" s="10">
        <v>438.45</v>
      </c>
      <c r="O8" s="9">
        <f t="shared" si="4"/>
        <v>166.3</v>
      </c>
      <c r="P8" s="6">
        <f t="shared" si="5"/>
        <v>0.61106007716332911</v>
      </c>
      <c r="R8" s="4">
        <f t="shared" si="6"/>
        <v>1784.69</v>
      </c>
      <c r="S8" s="4">
        <f t="shared" si="7"/>
        <v>1862.6699999999998</v>
      </c>
      <c r="T8" s="6">
        <f t="shared" si="8"/>
        <v>4.3693862799701791E-2</v>
      </c>
    </row>
    <row r="9" spans="1:20">
      <c r="B9" s="3">
        <v>1000</v>
      </c>
      <c r="C9" s="4">
        <f>'[1]Exhibit KCH-4, p. 2'!$D$8+'[1]Exhibit KCH-4, p. 2'!$D$10</f>
        <v>1456.6399999999999</v>
      </c>
      <c r="D9" s="15">
        <v>1424.2199999999998</v>
      </c>
      <c r="E9" s="15">
        <f t="shared" si="0"/>
        <v>-32.420000000000073</v>
      </c>
      <c r="F9" s="5">
        <f t="shared" si="1"/>
        <v>-2.2256700351493901E-2</v>
      </c>
      <c r="H9" s="4">
        <f>'[1]Exhibit KCH-4, p. 2'!$D$9</f>
        <v>55.9</v>
      </c>
      <c r="I9">
        <v>0</v>
      </c>
      <c r="J9" s="4">
        <f t="shared" si="2"/>
        <v>-55.9</v>
      </c>
      <c r="K9" s="5">
        <f t="shared" si="3"/>
        <v>-1</v>
      </c>
      <c r="M9" s="7">
        <v>544.29999999999995</v>
      </c>
      <c r="N9" s="10">
        <v>876.9</v>
      </c>
      <c r="O9" s="9">
        <f t="shared" si="4"/>
        <v>332.6</v>
      </c>
      <c r="P9" s="6">
        <f t="shared" si="5"/>
        <v>0.61106007716332911</v>
      </c>
      <c r="R9" s="4">
        <f t="shared" si="6"/>
        <v>2056.84</v>
      </c>
      <c r="S9" s="4">
        <f t="shared" si="7"/>
        <v>2301.12</v>
      </c>
      <c r="T9" s="6">
        <f t="shared" si="8"/>
        <v>0.11876470702631207</v>
      </c>
    </row>
    <row r="10" spans="1:20">
      <c r="B10" s="3">
        <v>3000</v>
      </c>
      <c r="C10" s="4">
        <f>'[1]Exhibit KCH-4, p. 2'!$D$8+'[1]Exhibit KCH-4, p. 2'!$D$10</f>
        <v>1456.6399999999999</v>
      </c>
      <c r="D10" s="15">
        <v>1424.2199999999998</v>
      </c>
      <c r="E10" s="15">
        <f t="shared" si="0"/>
        <v>-32.420000000000073</v>
      </c>
      <c r="F10" s="5">
        <f t="shared" si="1"/>
        <v>-2.2256700351493901E-2</v>
      </c>
      <c r="H10" s="4">
        <f>'[1]Exhibit KCH-4, p. 2'!$D$9</f>
        <v>55.9</v>
      </c>
      <c r="I10">
        <v>0</v>
      </c>
      <c r="J10" s="4">
        <f t="shared" si="2"/>
        <v>-55.9</v>
      </c>
      <c r="K10" s="5">
        <f t="shared" si="3"/>
        <v>-1</v>
      </c>
      <c r="M10" s="7">
        <v>1632.8999999999999</v>
      </c>
      <c r="N10" s="10">
        <v>2630.7</v>
      </c>
      <c r="O10" s="9">
        <f t="shared" si="4"/>
        <v>997.8</v>
      </c>
      <c r="P10" s="6">
        <f t="shared" si="5"/>
        <v>0.61106007716332911</v>
      </c>
      <c r="R10" s="4">
        <f t="shared" si="6"/>
        <v>3145.4399999999996</v>
      </c>
      <c r="S10" s="4">
        <f t="shared" si="7"/>
        <v>4054.9199999999996</v>
      </c>
      <c r="T10" s="6">
        <f t="shared" si="8"/>
        <v>0.289142377537006</v>
      </c>
    </row>
    <row r="11" spans="1:20">
      <c r="B11" s="3">
        <v>3835</v>
      </c>
      <c r="C11" s="4">
        <f>'[1]Exhibit KCH-4, p. 2'!$D$8+'[1]Exhibit KCH-4, p. 2'!$D$10</f>
        <v>1456.6399999999999</v>
      </c>
      <c r="D11" s="15">
        <v>1424.2199999999998</v>
      </c>
      <c r="E11" s="15">
        <f t="shared" si="0"/>
        <v>-32.420000000000073</v>
      </c>
      <c r="F11" s="5">
        <f t="shared" si="1"/>
        <v>-2.2256700351493901E-2</v>
      </c>
      <c r="H11" s="4">
        <f>'[1]Exhibit KCH-4, p. 2'!$D$9</f>
        <v>55.9</v>
      </c>
      <c r="I11">
        <v>0</v>
      </c>
      <c r="J11" s="4">
        <f t="shared" si="2"/>
        <v>-55.9</v>
      </c>
      <c r="K11" s="5">
        <f t="shared" si="3"/>
        <v>-1</v>
      </c>
      <c r="M11" s="7">
        <v>2087.3905</v>
      </c>
      <c r="N11" s="10">
        <v>3362.9115000000002</v>
      </c>
      <c r="O11" s="9">
        <f t="shared" si="4"/>
        <v>1275.5210000000002</v>
      </c>
      <c r="P11" s="6">
        <f t="shared" si="5"/>
        <v>0.61106007716332911</v>
      </c>
      <c r="R11" s="4">
        <f t="shared" si="6"/>
        <v>3599.9304999999999</v>
      </c>
      <c r="S11" s="4">
        <f t="shared" si="7"/>
        <v>4787.1314999999995</v>
      </c>
      <c r="T11" s="6">
        <f t="shared" si="8"/>
        <v>0.32978442222704007</v>
      </c>
    </row>
    <row r="12" spans="1:20">
      <c r="B12" s="3">
        <v>5000</v>
      </c>
      <c r="C12" s="4">
        <f>'[1]Exhibit KCH-4, p. 2'!$D$8+'[1]Exhibit KCH-4, p. 2'!$D$10</f>
        <v>1456.6399999999999</v>
      </c>
      <c r="D12" s="15">
        <v>1424.2199999999998</v>
      </c>
      <c r="E12" s="15">
        <f t="shared" si="0"/>
        <v>-32.420000000000073</v>
      </c>
      <c r="F12" s="5">
        <f t="shared" si="1"/>
        <v>-2.2256700351493901E-2</v>
      </c>
      <c r="H12" s="4">
        <f>'[1]Exhibit KCH-4, p. 2'!$D$9</f>
        <v>55.9</v>
      </c>
      <c r="I12">
        <v>0</v>
      </c>
      <c r="J12" s="4">
        <f t="shared" si="2"/>
        <v>-55.9</v>
      </c>
      <c r="K12" s="5">
        <f t="shared" si="3"/>
        <v>-1</v>
      </c>
      <c r="M12" s="7">
        <v>2721.5</v>
      </c>
      <c r="N12" s="10">
        <v>4384.5</v>
      </c>
      <c r="O12" s="9">
        <f t="shared" si="4"/>
        <v>1663</v>
      </c>
      <c r="P12" s="6">
        <f t="shared" si="5"/>
        <v>0.611060077163329</v>
      </c>
      <c r="R12" s="4">
        <f t="shared" si="6"/>
        <v>4234.04</v>
      </c>
      <c r="S12" s="4">
        <f t="shared" si="7"/>
        <v>5808.7199999999993</v>
      </c>
      <c r="T12" s="6">
        <f t="shared" si="8"/>
        <v>0.37190957100074618</v>
      </c>
    </row>
    <row r="13" spans="1:20">
      <c r="B13" s="3">
        <v>10000</v>
      </c>
      <c r="C13" s="4">
        <f>'[1]Exhibit KCH-4, p. 2'!$D$8+'[1]Exhibit KCH-4, p. 2'!$D$10</f>
        <v>1456.6399999999999</v>
      </c>
      <c r="D13" s="15">
        <v>1424.2199999999998</v>
      </c>
      <c r="E13" s="15">
        <f t="shared" si="0"/>
        <v>-32.420000000000073</v>
      </c>
      <c r="F13" s="5">
        <f t="shared" si="1"/>
        <v>-2.2256700351493901E-2</v>
      </c>
      <c r="H13" s="4">
        <f>'[1]Exhibit KCH-4, p. 2'!$D$9</f>
        <v>55.9</v>
      </c>
      <c r="I13">
        <v>0</v>
      </c>
      <c r="J13" s="4">
        <f t="shared" si="2"/>
        <v>-55.9</v>
      </c>
      <c r="K13" s="5">
        <f t="shared" si="3"/>
        <v>-1</v>
      </c>
      <c r="M13" s="7">
        <v>5443</v>
      </c>
      <c r="N13" s="10">
        <v>8769</v>
      </c>
      <c r="O13" s="9">
        <f t="shared" si="4"/>
        <v>3326</v>
      </c>
      <c r="P13" s="6">
        <f t="shared" si="5"/>
        <v>0.611060077163329</v>
      </c>
      <c r="R13" s="4">
        <f t="shared" si="6"/>
        <v>6955.54</v>
      </c>
      <c r="S13" s="4">
        <f t="shared" si="7"/>
        <v>10193.219999999999</v>
      </c>
      <c r="T13" s="6">
        <f t="shared" si="8"/>
        <v>0.4654821911742294</v>
      </c>
    </row>
    <row r="14" spans="1:20">
      <c r="B14" s="3">
        <v>11789</v>
      </c>
      <c r="C14" s="4">
        <f>'[1]Exhibit KCH-4, p. 2'!$D$8+'[1]Exhibit KCH-4, p. 2'!$D$10</f>
        <v>1456.6399999999999</v>
      </c>
      <c r="D14" s="15">
        <v>1424.2199999999998</v>
      </c>
      <c r="E14" s="15">
        <f t="shared" si="0"/>
        <v>-32.420000000000073</v>
      </c>
      <c r="F14" s="5">
        <f t="shared" si="1"/>
        <v>-2.2256700351493901E-2</v>
      </c>
      <c r="H14" s="4">
        <f>'[1]Exhibit KCH-4, p. 2'!$D$9</f>
        <v>55.9</v>
      </c>
      <c r="I14">
        <v>0</v>
      </c>
      <c r="J14" s="4">
        <f t="shared" si="2"/>
        <v>-55.9</v>
      </c>
      <c r="K14" s="5">
        <f t="shared" si="3"/>
        <v>-1</v>
      </c>
      <c r="M14" s="7">
        <v>6416.7526999999991</v>
      </c>
      <c r="N14" s="10">
        <v>10337.774100000001</v>
      </c>
      <c r="O14" s="9">
        <f t="shared" si="4"/>
        <v>3921.0214000000014</v>
      </c>
      <c r="P14" s="6">
        <f t="shared" si="5"/>
        <v>0.61106007716332933</v>
      </c>
      <c r="R14" s="4">
        <f t="shared" si="6"/>
        <v>7929.2926999999991</v>
      </c>
      <c r="S14" s="4">
        <f t="shared" si="7"/>
        <v>11761.9941</v>
      </c>
      <c r="T14" s="6">
        <f t="shared" si="8"/>
        <v>0.48335980837231562</v>
      </c>
    </row>
    <row r="15" spans="1:20">
      <c r="B15" s="3">
        <v>15000</v>
      </c>
      <c r="C15" s="4">
        <f>'[1]Exhibit KCH-4, p. 2'!$D$8+'[1]Exhibit KCH-4, p. 2'!$D$10</f>
        <v>1456.6399999999999</v>
      </c>
      <c r="D15" s="15">
        <v>1424.2199999999998</v>
      </c>
      <c r="E15" s="15">
        <f t="shared" si="0"/>
        <v>-32.420000000000073</v>
      </c>
      <c r="F15" s="5">
        <f t="shared" si="1"/>
        <v>-2.2256700351493901E-2</v>
      </c>
      <c r="H15" s="4">
        <f>'[1]Exhibit KCH-4, p. 2'!$D$9</f>
        <v>55.9</v>
      </c>
      <c r="I15">
        <v>0</v>
      </c>
      <c r="J15" s="4">
        <f t="shared" si="2"/>
        <v>-55.9</v>
      </c>
      <c r="K15" s="5">
        <f t="shared" si="3"/>
        <v>-1</v>
      </c>
      <c r="M15" s="7">
        <v>8164.5</v>
      </c>
      <c r="N15" s="10">
        <v>13153.5</v>
      </c>
      <c r="O15" s="9">
        <f t="shared" si="4"/>
        <v>4989</v>
      </c>
      <c r="P15" s="6">
        <f t="shared" si="5"/>
        <v>0.611060077163329</v>
      </c>
      <c r="R15" s="4">
        <f t="shared" si="6"/>
        <v>9677.0400000000009</v>
      </c>
      <c r="S15" s="4">
        <f t="shared" si="7"/>
        <v>14577.72</v>
      </c>
      <c r="T15" s="6">
        <f t="shared" si="8"/>
        <v>0.50642345179931036</v>
      </c>
    </row>
    <row r="16" spans="1:20">
      <c r="B16" s="3">
        <v>20000</v>
      </c>
      <c r="C16" s="4">
        <f>'[1]Exhibit KCH-4, p. 2'!$D$8+'[1]Exhibit KCH-4, p. 2'!$D$10</f>
        <v>1456.6399999999999</v>
      </c>
      <c r="D16" s="15">
        <v>1424.2199999999998</v>
      </c>
      <c r="E16" s="15">
        <f t="shared" si="0"/>
        <v>-32.420000000000073</v>
      </c>
      <c r="F16" s="5">
        <f t="shared" si="1"/>
        <v>-2.2256700351493901E-2</v>
      </c>
      <c r="H16" s="4">
        <f>'[1]Exhibit KCH-4, p. 2'!$D$9</f>
        <v>55.9</v>
      </c>
      <c r="I16">
        <v>0</v>
      </c>
      <c r="J16" s="4">
        <f t="shared" si="2"/>
        <v>-55.9</v>
      </c>
      <c r="K16" s="5">
        <f t="shared" si="3"/>
        <v>-1</v>
      </c>
      <c r="M16" s="7">
        <v>10886</v>
      </c>
      <c r="N16" s="10">
        <v>17538</v>
      </c>
      <c r="O16" s="9">
        <f t="shared" si="4"/>
        <v>6652</v>
      </c>
      <c r="P16" s="6">
        <f t="shared" si="5"/>
        <v>0.611060077163329</v>
      </c>
      <c r="R16" s="4">
        <f t="shared" si="6"/>
        <v>12398.54</v>
      </c>
      <c r="S16" s="4">
        <f t="shared" si="7"/>
        <v>18962.22</v>
      </c>
      <c r="T16" s="6">
        <f t="shared" si="8"/>
        <v>0.52939136382186935</v>
      </c>
    </row>
    <row r="17" spans="2:21">
      <c r="B17" s="3">
        <v>25000</v>
      </c>
      <c r="C17" s="4">
        <f>'[1]Exhibit KCH-4, p. 2'!$D$8+'[1]Exhibit KCH-4, p. 2'!$D$10</f>
        <v>1456.6399999999999</v>
      </c>
      <c r="D17" s="15">
        <v>1424.2199999999998</v>
      </c>
      <c r="E17" s="15">
        <f t="shared" si="0"/>
        <v>-32.420000000000073</v>
      </c>
      <c r="F17" s="5">
        <f t="shared" si="1"/>
        <v>-2.2256700351493901E-2</v>
      </c>
      <c r="H17" s="4">
        <f>'[1]Exhibit KCH-4, p. 2'!$D$9</f>
        <v>55.9</v>
      </c>
      <c r="I17">
        <v>0</v>
      </c>
      <c r="J17" s="4">
        <f t="shared" si="2"/>
        <v>-55.9</v>
      </c>
      <c r="K17" s="5">
        <f t="shared" si="3"/>
        <v>-1</v>
      </c>
      <c r="M17" s="7">
        <v>13607.5</v>
      </c>
      <c r="N17" s="10">
        <v>21922.5</v>
      </c>
      <c r="O17" s="9">
        <f t="shared" si="4"/>
        <v>8315</v>
      </c>
      <c r="P17" s="6">
        <f t="shared" si="5"/>
        <v>0.611060077163329</v>
      </c>
      <c r="R17" s="4">
        <f t="shared" si="6"/>
        <v>15120.04</v>
      </c>
      <c r="S17" s="4">
        <f t="shared" si="7"/>
        <v>23346.720000000001</v>
      </c>
      <c r="T17" s="6">
        <f t="shared" si="8"/>
        <v>0.54409115319800738</v>
      </c>
    </row>
    <row r="18" spans="2:21">
      <c r="B18" s="3">
        <v>30000</v>
      </c>
      <c r="C18" s="4">
        <f>'[1]Exhibit KCH-4, p. 2'!$D$8+'[1]Exhibit KCH-4, p. 2'!$D$10</f>
        <v>1456.6399999999999</v>
      </c>
      <c r="D18" s="15">
        <v>1424.2199999999998</v>
      </c>
      <c r="E18" s="15">
        <f t="shared" si="0"/>
        <v>-32.420000000000073</v>
      </c>
      <c r="F18" s="5">
        <f t="shared" si="1"/>
        <v>-2.2256700351493901E-2</v>
      </c>
      <c r="H18" s="4">
        <f>'[1]Exhibit KCH-4, p. 2'!$D$9</f>
        <v>55.9</v>
      </c>
      <c r="I18">
        <v>0</v>
      </c>
      <c r="J18" s="4">
        <f t="shared" si="2"/>
        <v>-55.9</v>
      </c>
      <c r="K18" s="5">
        <f t="shared" si="3"/>
        <v>-1</v>
      </c>
      <c r="M18" s="7">
        <v>16329</v>
      </c>
      <c r="N18" s="10">
        <v>26307</v>
      </c>
      <c r="O18" s="9">
        <f t="shared" si="4"/>
        <v>9978</v>
      </c>
      <c r="P18" s="6">
        <f t="shared" si="5"/>
        <v>0.611060077163329</v>
      </c>
      <c r="R18" s="4">
        <f t="shared" si="6"/>
        <v>17841.54</v>
      </c>
      <c r="S18" s="4">
        <f t="shared" si="7"/>
        <v>27731.22</v>
      </c>
      <c r="T18" s="6">
        <f t="shared" si="8"/>
        <v>0.55430641076947396</v>
      </c>
    </row>
    <row r="19" spans="2:21">
      <c r="B19" s="3">
        <v>35000</v>
      </c>
      <c r="C19" s="4">
        <f>'[1]Exhibit KCH-4, p. 2'!$D$8+'[1]Exhibit KCH-4, p. 2'!$D$10</f>
        <v>1456.6399999999999</v>
      </c>
      <c r="D19" s="15">
        <v>1424.2199999999998</v>
      </c>
      <c r="E19" s="15">
        <f t="shared" si="0"/>
        <v>-32.420000000000073</v>
      </c>
      <c r="F19" s="5">
        <f t="shared" si="1"/>
        <v>-2.2256700351493901E-2</v>
      </c>
      <c r="H19" s="4">
        <f>'[1]Exhibit KCH-4, p. 2'!$D$9</f>
        <v>55.9</v>
      </c>
      <c r="I19">
        <v>0</v>
      </c>
      <c r="J19" s="4">
        <f t="shared" si="2"/>
        <v>-55.9</v>
      </c>
      <c r="K19" s="5">
        <f t="shared" si="3"/>
        <v>-1</v>
      </c>
      <c r="M19" s="7">
        <v>17774</v>
      </c>
      <c r="N19" s="10">
        <v>28636</v>
      </c>
      <c r="O19" s="9">
        <f t="shared" si="4"/>
        <v>10862</v>
      </c>
      <c r="P19" s="6">
        <f t="shared" si="5"/>
        <v>0.61111736243951842</v>
      </c>
      <c r="R19" s="4">
        <f t="shared" si="6"/>
        <v>19286.54</v>
      </c>
      <c r="S19" s="4">
        <f t="shared" si="7"/>
        <v>30060.22</v>
      </c>
      <c r="T19" s="6">
        <f t="shared" si="8"/>
        <v>0.55861134241808019</v>
      </c>
    </row>
    <row r="20" spans="2:21">
      <c r="B20" s="3">
        <v>40000</v>
      </c>
      <c r="C20" s="4">
        <f>'[1]Exhibit KCH-4, p. 2'!$D$8+'[1]Exhibit KCH-4, p. 2'!$D$10</f>
        <v>1456.6399999999999</v>
      </c>
      <c r="D20" s="15">
        <v>1424.2199999999998</v>
      </c>
      <c r="E20" s="15">
        <f t="shared" si="0"/>
        <v>-32.420000000000073</v>
      </c>
      <c r="F20" s="5">
        <f t="shared" si="1"/>
        <v>-2.2256700351493901E-2</v>
      </c>
      <c r="H20" s="4">
        <f>'[1]Exhibit KCH-4, p. 2'!$D$9</f>
        <v>55.9</v>
      </c>
      <c r="I20">
        <v>0</v>
      </c>
      <c r="J20" s="4">
        <f t="shared" si="2"/>
        <v>-55.9</v>
      </c>
      <c r="K20" s="5">
        <f t="shared" si="3"/>
        <v>-1</v>
      </c>
      <c r="M20" s="7">
        <v>19219</v>
      </c>
      <c r="N20" s="10">
        <v>30965</v>
      </c>
      <c r="O20" s="9">
        <f t="shared" si="4"/>
        <v>11746</v>
      </c>
      <c r="P20" s="6">
        <f t="shared" si="5"/>
        <v>0.61116603361257094</v>
      </c>
      <c r="R20" s="4">
        <f t="shared" si="6"/>
        <v>20731.54</v>
      </c>
      <c r="S20" s="4">
        <f t="shared" si="7"/>
        <v>32389.22</v>
      </c>
      <c r="T20" s="6">
        <f t="shared" si="8"/>
        <v>0.56231616175161125</v>
      </c>
    </row>
    <row r="21" spans="2:21">
      <c r="B21" s="3">
        <f>B20+10000</f>
        <v>50000</v>
      </c>
      <c r="C21" s="4">
        <f>'[1]Exhibit KCH-4, p. 2'!$D$8+'[1]Exhibit KCH-4, p. 2'!$D$10</f>
        <v>1456.6399999999999</v>
      </c>
      <c r="D21" s="15">
        <v>1424.2199999999998</v>
      </c>
      <c r="E21" s="15">
        <f t="shared" si="0"/>
        <v>-32.420000000000073</v>
      </c>
      <c r="F21" s="5">
        <f t="shared" si="1"/>
        <v>-2.2256700351493901E-2</v>
      </c>
      <c r="H21" s="4">
        <f>'[1]Exhibit KCH-4, p. 2'!$D$9</f>
        <v>55.9</v>
      </c>
      <c r="I21">
        <v>0</v>
      </c>
      <c r="J21" s="4">
        <f t="shared" si="2"/>
        <v>-55.9</v>
      </c>
      <c r="K21" s="5">
        <f t="shared" si="3"/>
        <v>-1</v>
      </c>
      <c r="M21" s="7">
        <v>22109</v>
      </c>
      <c r="N21" s="10">
        <v>35623</v>
      </c>
      <c r="O21" s="9">
        <f t="shared" si="4"/>
        <v>13514</v>
      </c>
      <c r="P21" s="6">
        <f t="shared" si="5"/>
        <v>0.61124428965579625</v>
      </c>
      <c r="R21" s="4">
        <f t="shared" si="6"/>
        <v>23621.54</v>
      </c>
      <c r="S21" s="4">
        <f t="shared" si="7"/>
        <v>37047.22</v>
      </c>
      <c r="T21" s="6">
        <f t="shared" si="8"/>
        <v>0.56836599137905486</v>
      </c>
    </row>
    <row r="22" spans="2:21">
      <c r="B22" s="3">
        <f t="shared" ref="B22:B33" si="9">B21+10000</f>
        <v>60000</v>
      </c>
      <c r="C22" s="4">
        <f>'[1]Exhibit KCH-4, p. 2'!$D$8+'[1]Exhibit KCH-4, p. 2'!$D$10</f>
        <v>1456.6399999999999</v>
      </c>
      <c r="D22" s="15">
        <v>1424.2199999999998</v>
      </c>
      <c r="E22" s="15">
        <f t="shared" si="0"/>
        <v>-32.420000000000073</v>
      </c>
      <c r="F22" s="5">
        <f t="shared" si="1"/>
        <v>-2.2256700351493901E-2</v>
      </c>
      <c r="H22" s="4">
        <f>'[1]Exhibit KCH-4, p. 2'!$D$9</f>
        <v>55.9</v>
      </c>
      <c r="I22">
        <v>0</v>
      </c>
      <c r="J22" s="4">
        <f t="shared" si="2"/>
        <v>-55.9</v>
      </c>
      <c r="K22" s="5">
        <f t="shared" si="3"/>
        <v>-1</v>
      </c>
      <c r="M22" s="7">
        <v>24999</v>
      </c>
      <c r="N22" s="10">
        <v>40281</v>
      </c>
      <c r="O22" s="9">
        <f t="shared" si="4"/>
        <v>15282</v>
      </c>
      <c r="P22" s="6">
        <f t="shared" si="5"/>
        <v>0.61130445217808715</v>
      </c>
      <c r="R22" s="4">
        <f t="shared" si="6"/>
        <v>26511.54</v>
      </c>
      <c r="S22" s="4">
        <f t="shared" si="7"/>
        <v>41705.22</v>
      </c>
      <c r="T22" s="6">
        <f t="shared" si="8"/>
        <v>0.57309684763691582</v>
      </c>
    </row>
    <row r="23" spans="2:21">
      <c r="B23" s="3">
        <f t="shared" si="9"/>
        <v>70000</v>
      </c>
      <c r="C23" s="4">
        <f>'[1]Exhibit KCH-4, p. 2'!$D$8+'[1]Exhibit KCH-4, p. 2'!$D$10</f>
        <v>1456.6399999999999</v>
      </c>
      <c r="D23" s="15">
        <v>1424.2199999999998</v>
      </c>
      <c r="E23" s="15">
        <f t="shared" si="0"/>
        <v>-32.420000000000073</v>
      </c>
      <c r="F23" s="5">
        <f t="shared" si="1"/>
        <v>-2.2256700351493901E-2</v>
      </c>
      <c r="H23" s="4">
        <f>'[1]Exhibit KCH-4, p. 2'!$D$9</f>
        <v>55.9</v>
      </c>
      <c r="I23">
        <v>0</v>
      </c>
      <c r="J23" s="4">
        <f t="shared" si="2"/>
        <v>-55.9</v>
      </c>
      <c r="K23" s="5">
        <f t="shared" si="3"/>
        <v>-1</v>
      </c>
      <c r="M23" s="7">
        <v>27889</v>
      </c>
      <c r="N23" s="10">
        <v>44939</v>
      </c>
      <c r="O23" s="9">
        <f t="shared" si="4"/>
        <v>17050</v>
      </c>
      <c r="P23" s="6">
        <f t="shared" si="5"/>
        <v>0.61135214600738641</v>
      </c>
      <c r="R23" s="4">
        <f t="shared" si="6"/>
        <v>29401.54</v>
      </c>
      <c r="S23" s="4">
        <f t="shared" si="7"/>
        <v>46363.22</v>
      </c>
      <c r="T23" s="6">
        <f t="shared" si="8"/>
        <v>0.57689767270693981</v>
      </c>
    </row>
    <row r="24" spans="2:21">
      <c r="B24" s="3">
        <f t="shared" si="9"/>
        <v>80000</v>
      </c>
      <c r="C24" s="4">
        <f>'[1]Exhibit KCH-4, p. 2'!$D$8+'[1]Exhibit KCH-4, p. 2'!$D$10</f>
        <v>1456.6399999999999</v>
      </c>
      <c r="D24" s="15">
        <v>1424.2199999999998</v>
      </c>
      <c r="E24" s="15">
        <f t="shared" si="0"/>
        <v>-32.420000000000073</v>
      </c>
      <c r="F24" s="5">
        <f t="shared" si="1"/>
        <v>-2.2256700351493901E-2</v>
      </c>
      <c r="H24" s="4">
        <f>'[1]Exhibit KCH-4, p. 2'!$D$9</f>
        <v>55.9</v>
      </c>
      <c r="I24">
        <v>0</v>
      </c>
      <c r="J24" s="4">
        <f t="shared" si="2"/>
        <v>-55.9</v>
      </c>
      <c r="K24" s="5">
        <f t="shared" si="3"/>
        <v>-1</v>
      </c>
      <c r="M24" s="7">
        <v>30779</v>
      </c>
      <c r="N24" s="10">
        <v>49597</v>
      </c>
      <c r="O24" s="9">
        <f t="shared" si="4"/>
        <v>18818</v>
      </c>
      <c r="P24" s="6">
        <f t="shared" si="5"/>
        <v>0.61139088339452219</v>
      </c>
      <c r="R24" s="4">
        <f t="shared" si="6"/>
        <v>32291.54</v>
      </c>
      <c r="S24" s="4">
        <f t="shared" si="7"/>
        <v>51021.22</v>
      </c>
      <c r="T24" s="6">
        <f t="shared" si="8"/>
        <v>0.58001817194224869</v>
      </c>
    </row>
    <row r="25" spans="2:21">
      <c r="B25" s="3">
        <f t="shared" si="9"/>
        <v>90000</v>
      </c>
      <c r="C25" s="4">
        <f>'[1]Exhibit KCH-4, p. 2'!$D$8+'[1]Exhibit KCH-4, p. 2'!$D$10</f>
        <v>1456.6399999999999</v>
      </c>
      <c r="D25" s="15">
        <v>1424.2199999999998</v>
      </c>
      <c r="E25" s="15">
        <f t="shared" si="0"/>
        <v>-32.420000000000073</v>
      </c>
      <c r="F25" s="5">
        <f t="shared" si="1"/>
        <v>-2.2256700351493901E-2</v>
      </c>
      <c r="H25" s="4">
        <f>'[1]Exhibit KCH-4, p. 2'!$D$9</f>
        <v>55.9</v>
      </c>
      <c r="I25">
        <v>0</v>
      </c>
      <c r="J25" s="4">
        <f t="shared" si="2"/>
        <v>-55.9</v>
      </c>
      <c r="K25" s="5">
        <f t="shared" si="3"/>
        <v>-1</v>
      </c>
      <c r="M25" s="7">
        <v>33669</v>
      </c>
      <c r="N25" s="10">
        <v>54255</v>
      </c>
      <c r="O25" s="9">
        <f t="shared" si="4"/>
        <v>20586</v>
      </c>
      <c r="P25" s="6">
        <f t="shared" si="5"/>
        <v>0.61142297068520002</v>
      </c>
      <c r="R25" s="4">
        <f t="shared" si="6"/>
        <v>35181.54</v>
      </c>
      <c r="S25" s="4">
        <f t="shared" si="7"/>
        <v>55679.22</v>
      </c>
      <c r="T25" s="6">
        <f t="shared" si="8"/>
        <v>0.58262600215908689</v>
      </c>
    </row>
    <row r="26" spans="2:21">
      <c r="B26" s="3">
        <f t="shared" si="9"/>
        <v>100000</v>
      </c>
      <c r="C26" s="4">
        <f>'[1]Exhibit KCH-4, p. 2'!$D$8+'[1]Exhibit KCH-4, p. 2'!$D$10</f>
        <v>1456.6399999999999</v>
      </c>
      <c r="D26" s="15">
        <v>1424.2199999999998</v>
      </c>
      <c r="E26" s="15">
        <f t="shared" si="0"/>
        <v>-32.420000000000073</v>
      </c>
      <c r="F26" s="5">
        <f t="shared" si="1"/>
        <v>-2.2256700351493901E-2</v>
      </c>
      <c r="H26" s="4">
        <f>'[1]Exhibit KCH-4, p. 2'!$D$9</f>
        <v>55.9</v>
      </c>
      <c r="I26">
        <v>0</v>
      </c>
      <c r="J26" s="4">
        <f t="shared" si="2"/>
        <v>-55.9</v>
      </c>
      <c r="K26" s="5">
        <f t="shared" si="3"/>
        <v>-1</v>
      </c>
      <c r="M26" s="7">
        <v>36559</v>
      </c>
      <c r="N26" s="10">
        <v>58913</v>
      </c>
      <c r="O26" s="9">
        <f t="shared" si="4"/>
        <v>22354</v>
      </c>
      <c r="P26" s="6">
        <f t="shared" si="5"/>
        <v>0.61144998495582481</v>
      </c>
      <c r="R26" s="4">
        <f t="shared" si="6"/>
        <v>38071.54</v>
      </c>
      <c r="S26" s="4">
        <f t="shared" si="7"/>
        <v>60337.22</v>
      </c>
      <c r="T26" s="6">
        <f t="shared" si="8"/>
        <v>0.5848379130447573</v>
      </c>
    </row>
    <row r="27" spans="2:21">
      <c r="B27" s="3">
        <f t="shared" si="9"/>
        <v>110000</v>
      </c>
      <c r="C27" s="4">
        <f>'[1]Exhibit KCH-4, p. 2'!$D$8+'[1]Exhibit KCH-4, p. 2'!$D$10</f>
        <v>1456.6399999999999</v>
      </c>
      <c r="D27" s="15">
        <v>1424.2199999999998</v>
      </c>
      <c r="E27" s="15">
        <f t="shared" si="0"/>
        <v>-32.420000000000073</v>
      </c>
      <c r="F27" s="5">
        <f t="shared" si="1"/>
        <v>-2.2256700351493901E-2</v>
      </c>
      <c r="H27" s="4">
        <f>'[1]Exhibit KCH-4, p. 2'!$D$9</f>
        <v>55.9</v>
      </c>
      <c r="I27">
        <v>0</v>
      </c>
      <c r="J27" s="4">
        <f t="shared" si="2"/>
        <v>-55.9</v>
      </c>
      <c r="K27" s="5">
        <f t="shared" si="3"/>
        <v>-1</v>
      </c>
      <c r="M27" s="7">
        <v>39449</v>
      </c>
      <c r="N27" s="10">
        <v>63571</v>
      </c>
      <c r="O27" s="9">
        <f t="shared" si="4"/>
        <v>24122</v>
      </c>
      <c r="P27" s="6">
        <f t="shared" si="5"/>
        <v>0.61147304114172729</v>
      </c>
      <c r="R27" s="4">
        <f t="shared" si="6"/>
        <v>40961.54</v>
      </c>
      <c r="S27" s="4">
        <f t="shared" si="7"/>
        <v>64995.22</v>
      </c>
      <c r="T27" s="6">
        <f t="shared" si="8"/>
        <v>0.58673770566243355</v>
      </c>
    </row>
    <row r="28" spans="2:21">
      <c r="B28" s="3">
        <f t="shared" si="9"/>
        <v>120000</v>
      </c>
      <c r="C28" s="4">
        <f>'[1]Exhibit KCH-4, p. 2'!$D$8+'[1]Exhibit KCH-4, p. 2'!$D$10</f>
        <v>1456.6399999999999</v>
      </c>
      <c r="D28" s="15">
        <v>1424.2199999999998</v>
      </c>
      <c r="E28" s="15">
        <f t="shared" si="0"/>
        <v>-32.420000000000073</v>
      </c>
      <c r="F28" s="5">
        <f t="shared" si="1"/>
        <v>-2.2256700351493901E-2</v>
      </c>
      <c r="H28" s="4">
        <f>'[1]Exhibit KCH-4, p. 2'!$D$9</f>
        <v>55.9</v>
      </c>
      <c r="I28">
        <v>0</v>
      </c>
      <c r="J28" s="4">
        <f t="shared" si="2"/>
        <v>-55.9</v>
      </c>
      <c r="K28" s="5">
        <f t="shared" si="3"/>
        <v>-1</v>
      </c>
      <c r="M28" s="7">
        <v>42339</v>
      </c>
      <c r="N28" s="10">
        <v>68229</v>
      </c>
      <c r="O28" s="9">
        <f t="shared" si="4"/>
        <v>25890</v>
      </c>
      <c r="P28" s="6">
        <f t="shared" si="5"/>
        <v>0.61149294976263024</v>
      </c>
      <c r="R28" s="4">
        <f t="shared" si="6"/>
        <v>43851.54</v>
      </c>
      <c r="S28" s="4">
        <f t="shared" si="7"/>
        <v>69653.22</v>
      </c>
      <c r="T28" s="6">
        <f t="shared" si="8"/>
        <v>0.58838708971224274</v>
      </c>
    </row>
    <row r="29" spans="2:21">
      <c r="B29" s="3">
        <f t="shared" si="9"/>
        <v>130000</v>
      </c>
      <c r="C29" s="4">
        <f>'[1]Exhibit KCH-4, p. 2'!$D$8+'[1]Exhibit KCH-4, p. 2'!$D$10</f>
        <v>1456.6399999999999</v>
      </c>
      <c r="D29" s="15">
        <v>1424.2199999999998</v>
      </c>
      <c r="E29" s="15">
        <f t="shared" si="0"/>
        <v>-32.420000000000073</v>
      </c>
      <c r="F29" s="5">
        <f t="shared" si="1"/>
        <v>-2.2256700351493901E-2</v>
      </c>
      <c r="H29" s="4">
        <f>'[1]Exhibit KCH-4, p. 2'!$D$9</f>
        <v>55.9</v>
      </c>
      <c r="I29">
        <v>0</v>
      </c>
      <c r="J29" s="4">
        <f t="shared" si="2"/>
        <v>-55.9</v>
      </c>
      <c r="K29" s="5">
        <f t="shared" si="3"/>
        <v>-1</v>
      </c>
      <c r="M29" s="7">
        <v>45229</v>
      </c>
      <c r="N29" s="10">
        <v>72887</v>
      </c>
      <c r="O29" s="9">
        <f t="shared" si="4"/>
        <v>27658</v>
      </c>
      <c r="P29" s="6">
        <f t="shared" si="5"/>
        <v>0.61151031417895596</v>
      </c>
      <c r="R29" s="4">
        <f t="shared" si="6"/>
        <v>46741.54</v>
      </c>
      <c r="S29" s="4">
        <f t="shared" si="7"/>
        <v>74311.22</v>
      </c>
      <c r="T29" s="6">
        <f t="shared" si="8"/>
        <v>0.58983251300663175</v>
      </c>
      <c r="U29" s="4"/>
    </row>
    <row r="30" spans="2:21">
      <c r="B30" s="3">
        <f t="shared" si="9"/>
        <v>140000</v>
      </c>
      <c r="C30" s="4">
        <f>'[1]Exhibit KCH-4, p. 2'!$D$8+'[1]Exhibit KCH-4, p. 2'!$D$10</f>
        <v>1456.6399999999999</v>
      </c>
      <c r="D30" s="15">
        <v>1424.2199999999998</v>
      </c>
      <c r="E30" s="15">
        <f t="shared" si="0"/>
        <v>-32.420000000000073</v>
      </c>
      <c r="F30" s="5">
        <f t="shared" si="1"/>
        <v>-2.2256700351493901E-2</v>
      </c>
      <c r="H30" s="4">
        <f>'[1]Exhibit KCH-4, p. 2'!$D$9</f>
        <v>55.9</v>
      </c>
      <c r="I30">
        <v>0</v>
      </c>
      <c r="J30" s="4">
        <f t="shared" si="2"/>
        <v>-55.9</v>
      </c>
      <c r="K30" s="5">
        <f t="shared" si="3"/>
        <v>-1</v>
      </c>
      <c r="M30" s="7">
        <v>48119</v>
      </c>
      <c r="N30" s="10">
        <v>77545</v>
      </c>
      <c r="O30" s="9">
        <f t="shared" si="4"/>
        <v>29426</v>
      </c>
      <c r="P30" s="6">
        <f t="shared" si="5"/>
        <v>0.61152559280118046</v>
      </c>
      <c r="R30" s="4">
        <f t="shared" si="6"/>
        <v>49631.54</v>
      </c>
      <c r="S30" s="4">
        <f t="shared" si="7"/>
        <v>78969.22</v>
      </c>
      <c r="T30" s="6">
        <f t="shared" si="8"/>
        <v>0.59110960490043229</v>
      </c>
    </row>
    <row r="31" spans="2:21">
      <c r="B31" s="3">
        <f>B30+10000</f>
        <v>150000</v>
      </c>
      <c r="C31" s="4">
        <f>'[1]Exhibit KCH-4, p. 2'!$D$8+'[1]Exhibit KCH-4, p. 2'!$D$10</f>
        <v>1456.6399999999999</v>
      </c>
      <c r="D31" s="15">
        <v>1424.2199999999998</v>
      </c>
      <c r="E31" s="15">
        <f t="shared" si="0"/>
        <v>-32.420000000000073</v>
      </c>
      <c r="F31" s="5">
        <f t="shared" si="1"/>
        <v>-2.2256700351493901E-2</v>
      </c>
      <c r="H31" s="4">
        <f>'[1]Exhibit KCH-4, p. 2'!$D$9</f>
        <v>55.9</v>
      </c>
      <c r="I31">
        <v>0</v>
      </c>
      <c r="J31" s="4">
        <f t="shared" si="2"/>
        <v>-55.9</v>
      </c>
      <c r="K31" s="5">
        <f t="shared" si="3"/>
        <v>-1</v>
      </c>
      <c r="M31" s="7">
        <v>51009</v>
      </c>
      <c r="N31" s="10">
        <v>82203</v>
      </c>
      <c r="O31" s="9">
        <f t="shared" si="4"/>
        <v>31194</v>
      </c>
      <c r="P31" s="6">
        <f t="shared" si="5"/>
        <v>0.61153914015173794</v>
      </c>
      <c r="R31" s="4">
        <f t="shared" si="6"/>
        <v>52521.54</v>
      </c>
      <c r="S31" s="4">
        <f t="shared" si="7"/>
        <v>83627.22</v>
      </c>
      <c r="T31" s="6">
        <f t="shared" si="8"/>
        <v>0.59224615272134062</v>
      </c>
    </row>
    <row r="32" spans="2:21">
      <c r="B32" s="3">
        <f t="shared" si="9"/>
        <v>160000</v>
      </c>
      <c r="C32" s="4">
        <f>'[1]Exhibit KCH-4, p. 2'!$D$8+'[1]Exhibit KCH-4, p. 2'!$D$10</f>
        <v>1456.6399999999999</v>
      </c>
      <c r="D32" s="15">
        <v>1424.2199999999998</v>
      </c>
      <c r="E32" s="15">
        <f t="shared" si="0"/>
        <v>-32.420000000000073</v>
      </c>
      <c r="F32" s="5">
        <f t="shared" si="1"/>
        <v>-2.2256700351493901E-2</v>
      </c>
      <c r="H32" s="4">
        <f>'[1]Exhibit KCH-4, p. 2'!$D$9</f>
        <v>55.9</v>
      </c>
      <c r="I32">
        <v>0</v>
      </c>
      <c r="J32" s="4">
        <f t="shared" si="2"/>
        <v>-55.9</v>
      </c>
      <c r="K32" s="5">
        <f t="shared" si="3"/>
        <v>-1</v>
      </c>
      <c r="M32" s="7">
        <v>53899</v>
      </c>
      <c r="N32" s="10">
        <v>86861</v>
      </c>
      <c r="O32" s="9">
        <f t="shared" si="4"/>
        <v>32962</v>
      </c>
      <c r="P32" s="6">
        <f t="shared" si="5"/>
        <v>0.61155123471678507</v>
      </c>
      <c r="R32" s="4">
        <f t="shared" si="6"/>
        <v>55411.54</v>
      </c>
      <c r="S32" s="4">
        <f t="shared" si="7"/>
        <v>88285.22</v>
      </c>
      <c r="T32" s="6">
        <f t="shared" si="8"/>
        <v>0.59326414678242112</v>
      </c>
    </row>
    <row r="33" spans="2:20">
      <c r="B33" s="3">
        <f t="shared" si="9"/>
        <v>170000</v>
      </c>
      <c r="C33" s="4">
        <f>'[1]Exhibit KCH-4, p. 2'!$D$8+'[1]Exhibit KCH-4, p. 2'!$D$10</f>
        <v>1456.6399999999999</v>
      </c>
      <c r="D33" s="15">
        <v>1424.2199999999998</v>
      </c>
      <c r="E33" s="15">
        <f t="shared" si="0"/>
        <v>-32.420000000000073</v>
      </c>
      <c r="F33" s="5">
        <f t="shared" si="1"/>
        <v>-2.2256700351493901E-2</v>
      </c>
      <c r="H33" s="4">
        <f>'[1]Exhibit KCH-4, p. 2'!$D$9</f>
        <v>55.9</v>
      </c>
      <c r="I33">
        <v>0</v>
      </c>
      <c r="J33" s="4">
        <f t="shared" si="2"/>
        <v>-55.9</v>
      </c>
      <c r="K33" s="5">
        <f t="shared" si="3"/>
        <v>-1</v>
      </c>
      <c r="M33" s="7">
        <v>56789</v>
      </c>
      <c r="N33" s="10">
        <v>91519</v>
      </c>
      <c r="O33" s="9">
        <f t="shared" si="4"/>
        <v>34730</v>
      </c>
      <c r="P33" s="6">
        <f t="shared" si="5"/>
        <v>0.61156209829368369</v>
      </c>
      <c r="R33" s="4">
        <f t="shared" si="6"/>
        <v>58301.54</v>
      </c>
      <c r="S33" s="4">
        <f t="shared" si="7"/>
        <v>92943.22</v>
      </c>
      <c r="T33" s="6">
        <f t="shared" si="8"/>
        <v>0.59418121716853445</v>
      </c>
    </row>
    <row r="34" spans="2:20">
      <c r="B34" s="3">
        <f>B33+10000</f>
        <v>180000</v>
      </c>
      <c r="C34" s="4">
        <f>'[1]Exhibit KCH-4, p. 2'!$D$8+'[1]Exhibit KCH-4, p. 2'!$D$10</f>
        <v>1456.6399999999999</v>
      </c>
      <c r="D34" s="15">
        <v>1424.2199999999998</v>
      </c>
      <c r="E34" s="15">
        <f t="shared" si="0"/>
        <v>-32.420000000000073</v>
      </c>
      <c r="F34" s="5">
        <f t="shared" si="1"/>
        <v>-2.2256700351493901E-2</v>
      </c>
      <c r="H34" s="4">
        <f>'[1]Exhibit KCH-4, p. 2'!$D$9</f>
        <v>55.9</v>
      </c>
      <c r="I34">
        <v>0</v>
      </c>
      <c r="J34" s="4">
        <f t="shared" si="2"/>
        <v>-55.9</v>
      </c>
      <c r="K34" s="5">
        <f t="shared" si="3"/>
        <v>-1</v>
      </c>
      <c r="M34" s="7">
        <v>59679</v>
      </c>
      <c r="N34" s="10">
        <v>96177</v>
      </c>
      <c r="O34" s="9">
        <f t="shared" si="4"/>
        <v>36498</v>
      </c>
      <c r="P34" s="6">
        <f t="shared" si="5"/>
        <v>0.61157190971698583</v>
      </c>
      <c r="R34" s="4">
        <f t="shared" si="6"/>
        <v>61191.54</v>
      </c>
      <c r="S34" s="4">
        <f t="shared" si="7"/>
        <v>97601.22</v>
      </c>
      <c r="T34" s="6">
        <f t="shared" si="8"/>
        <v>0.59501166337699618</v>
      </c>
    </row>
    <row r="35" spans="2:20">
      <c r="B35" s="3">
        <f t="shared" ref="B35:B36" si="10">B34+10000</f>
        <v>190000</v>
      </c>
      <c r="C35" s="4">
        <f>'[1]Exhibit KCH-4, p. 2'!$D$8+'[1]Exhibit KCH-4, p. 2'!$D$10</f>
        <v>1456.6399999999999</v>
      </c>
      <c r="D35" s="15">
        <v>1424.2199999999998</v>
      </c>
      <c r="E35" s="15">
        <f t="shared" si="0"/>
        <v>-32.420000000000073</v>
      </c>
      <c r="F35" s="5">
        <f t="shared" si="1"/>
        <v>-2.2256700351493901E-2</v>
      </c>
      <c r="H35" s="4">
        <f>'[1]Exhibit KCH-4, p. 2'!$D$9</f>
        <v>55.9</v>
      </c>
      <c r="I35">
        <v>0</v>
      </c>
      <c r="J35" s="4">
        <f t="shared" si="2"/>
        <v>-55.9</v>
      </c>
      <c r="K35" s="5">
        <f t="shared" si="3"/>
        <v>-1</v>
      </c>
      <c r="M35" s="7">
        <v>62569</v>
      </c>
      <c r="N35" s="10">
        <v>100835</v>
      </c>
      <c r="O35" s="9">
        <f t="shared" si="4"/>
        <v>38266</v>
      </c>
      <c r="P35" s="6">
        <f t="shared" si="5"/>
        <v>0.61158081478048232</v>
      </c>
      <c r="R35" s="4">
        <f t="shared" si="6"/>
        <v>64081.54</v>
      </c>
      <c r="S35" s="4">
        <f t="shared" si="7"/>
        <v>102259.22</v>
      </c>
      <c r="T35" s="6">
        <f t="shared" si="8"/>
        <v>0.59576720534494021</v>
      </c>
    </row>
    <row r="36" spans="2:20">
      <c r="B36" s="3">
        <f t="shared" si="10"/>
        <v>200000</v>
      </c>
      <c r="C36" s="4">
        <f>'[1]Exhibit KCH-4, p. 2'!$D$8+'[1]Exhibit KCH-4, p. 2'!$D$10</f>
        <v>1456.6399999999999</v>
      </c>
      <c r="D36" s="15">
        <v>1424.2199999999998</v>
      </c>
      <c r="E36" s="15">
        <f t="shared" si="0"/>
        <v>-32.420000000000073</v>
      </c>
      <c r="F36" s="5">
        <f t="shared" si="1"/>
        <v>-2.2256700351493901E-2</v>
      </c>
      <c r="H36" s="4">
        <f>'[1]Exhibit KCH-4, p. 2'!$D$9</f>
        <v>55.9</v>
      </c>
      <c r="I36">
        <v>0</v>
      </c>
      <c r="J36" s="4">
        <f t="shared" si="2"/>
        <v>-55.9</v>
      </c>
      <c r="K36" s="5">
        <f t="shared" si="3"/>
        <v>-1</v>
      </c>
      <c r="M36" s="7">
        <v>65459</v>
      </c>
      <c r="N36" s="10">
        <v>105493</v>
      </c>
      <c r="O36" s="9">
        <f t="shared" si="4"/>
        <v>40034</v>
      </c>
      <c r="P36" s="6">
        <f t="shared" si="5"/>
        <v>0.61158893353091248</v>
      </c>
      <c r="R36" s="4">
        <f t="shared" si="6"/>
        <v>66971.539999999994</v>
      </c>
      <c r="S36" s="4">
        <f t="shared" si="7"/>
        <v>106917.22</v>
      </c>
      <c r="T36" s="6">
        <f t="shared" si="8"/>
        <v>0.59645754002371776</v>
      </c>
    </row>
    <row r="37" spans="2:20">
      <c r="B37" s="3">
        <v>300000</v>
      </c>
      <c r="C37" s="4">
        <f>'[1]Exhibit KCH-4, p. 2'!$D$8+'[1]Exhibit KCH-4, p. 2'!$D$10</f>
        <v>1456.6399999999999</v>
      </c>
      <c r="D37" s="15">
        <v>1424.2199999999998</v>
      </c>
      <c r="E37" s="15">
        <f t="shared" si="0"/>
        <v>-32.420000000000073</v>
      </c>
      <c r="F37" s="5">
        <f t="shared" si="1"/>
        <v>-2.2256700351493901E-2</v>
      </c>
      <c r="H37" s="4">
        <f>'[1]Exhibit KCH-4, p. 2'!$D$9</f>
        <v>55.9</v>
      </c>
      <c r="I37">
        <v>0</v>
      </c>
      <c r="J37" s="4">
        <f t="shared" si="2"/>
        <v>-55.9</v>
      </c>
      <c r="K37" s="5">
        <f t="shared" si="3"/>
        <v>-1</v>
      </c>
      <c r="M37" s="7">
        <v>94359</v>
      </c>
      <c r="N37" s="10">
        <v>152073</v>
      </c>
      <c r="O37" s="9">
        <f t="shared" si="4"/>
        <v>57714</v>
      </c>
      <c r="P37" s="6">
        <f t="shared" si="5"/>
        <v>0.61164276857533462</v>
      </c>
      <c r="R37" s="4">
        <f t="shared" si="6"/>
        <v>95871.54</v>
      </c>
      <c r="S37" s="4">
        <f t="shared" si="7"/>
        <v>153497.22</v>
      </c>
      <c r="T37" s="6">
        <f t="shared" si="8"/>
        <v>0.6010718092147056</v>
      </c>
    </row>
    <row r="38" spans="2:20">
      <c r="B38" s="3">
        <v>400000</v>
      </c>
      <c r="C38" s="4">
        <f>'[1]Exhibit KCH-4, p. 2'!$D$8+'[1]Exhibit KCH-4, p. 2'!$D$10</f>
        <v>1456.6399999999999</v>
      </c>
      <c r="D38" s="15">
        <v>1424.2199999999998</v>
      </c>
      <c r="E38" s="15">
        <f t="shared" si="0"/>
        <v>-32.420000000000073</v>
      </c>
      <c r="F38" s="5">
        <f t="shared" si="1"/>
        <v>-2.2256700351493901E-2</v>
      </c>
      <c r="H38" s="4">
        <f>'[1]Exhibit KCH-4, p. 2'!$D$9</f>
        <v>55.9</v>
      </c>
      <c r="I38">
        <v>0</v>
      </c>
      <c r="J38" s="4">
        <f t="shared" si="2"/>
        <v>-55.9</v>
      </c>
      <c r="K38" s="5">
        <f t="shared" si="3"/>
        <v>-1</v>
      </c>
      <c r="M38" s="7">
        <v>123259</v>
      </c>
      <c r="N38" s="10">
        <v>198653</v>
      </c>
      <c r="O38" s="9">
        <f t="shared" si="4"/>
        <v>75394</v>
      </c>
      <c r="P38" s="6">
        <f t="shared" si="5"/>
        <v>0.61167135868374722</v>
      </c>
      <c r="R38" s="4">
        <f t="shared" si="6"/>
        <v>124771.54</v>
      </c>
      <c r="S38" s="4">
        <f t="shared" si="7"/>
        <v>200077.22</v>
      </c>
      <c r="T38" s="6">
        <f t="shared" si="8"/>
        <v>0.60354853358386062</v>
      </c>
    </row>
    <row r="39" spans="2:20">
      <c r="B39" s="3">
        <v>500000</v>
      </c>
      <c r="C39" s="4">
        <f>'[1]Exhibit KCH-4, p. 2'!$D$8+'[1]Exhibit KCH-4, p. 2'!$D$10</f>
        <v>1456.6399999999999</v>
      </c>
      <c r="D39" s="15">
        <v>1424.2199999999998</v>
      </c>
      <c r="E39" s="15">
        <f t="shared" si="0"/>
        <v>-32.420000000000073</v>
      </c>
      <c r="F39" s="5">
        <f t="shared" si="1"/>
        <v>-2.2256700351493901E-2</v>
      </c>
      <c r="H39" s="4">
        <f>'[1]Exhibit KCH-4, p. 2'!$D$9</f>
        <v>55.9</v>
      </c>
      <c r="I39">
        <v>0</v>
      </c>
      <c r="J39" s="4">
        <f t="shared" si="2"/>
        <v>-55.9</v>
      </c>
      <c r="K39" s="5">
        <f t="shared" si="3"/>
        <v>-1</v>
      </c>
      <c r="M39" s="7">
        <v>152159</v>
      </c>
      <c r="N39" s="10">
        <v>245233</v>
      </c>
      <c r="O39" s="9">
        <f t="shared" si="4"/>
        <v>93074</v>
      </c>
      <c r="P39" s="6">
        <f t="shared" si="5"/>
        <v>0.61168908838780489</v>
      </c>
      <c r="R39" s="4">
        <f t="shared" si="6"/>
        <v>153671.54</v>
      </c>
      <c r="S39" s="4">
        <f t="shared" si="7"/>
        <v>246657.22</v>
      </c>
      <c r="T39" s="6">
        <f t="shared" si="8"/>
        <v>0.60509369529322077</v>
      </c>
    </row>
    <row r="40" spans="2:20">
      <c r="B40" s="3">
        <v>600000</v>
      </c>
      <c r="C40" s="4">
        <f>'[1]Exhibit KCH-4, p. 2'!$D$8+'[1]Exhibit KCH-4, p. 2'!$D$10</f>
        <v>1456.6399999999999</v>
      </c>
      <c r="D40" s="15">
        <v>1424.2199999999998</v>
      </c>
      <c r="E40" s="15">
        <f t="shared" si="0"/>
        <v>-32.420000000000073</v>
      </c>
      <c r="F40" s="6">
        <f t="shared" si="1"/>
        <v>-2.2256700351493901E-2</v>
      </c>
      <c r="H40" s="4">
        <f>'[1]Exhibit KCH-4, p. 2'!$D$9</f>
        <v>55.9</v>
      </c>
      <c r="I40">
        <v>0</v>
      </c>
      <c r="J40" s="4">
        <f t="shared" si="2"/>
        <v>-55.9</v>
      </c>
      <c r="K40" s="5">
        <f t="shared" si="3"/>
        <v>-1</v>
      </c>
      <c r="M40" s="7">
        <v>181059</v>
      </c>
      <c r="N40" s="10">
        <v>291813</v>
      </c>
      <c r="O40" s="9">
        <f t="shared" si="4"/>
        <v>110754</v>
      </c>
      <c r="P40" s="6">
        <f t="shared" si="5"/>
        <v>0.61170115818600568</v>
      </c>
      <c r="R40" s="4">
        <f t="shared" si="6"/>
        <v>182571.54</v>
      </c>
      <c r="S40" s="4">
        <f t="shared" si="7"/>
        <v>293237.21999999997</v>
      </c>
      <c r="T40" s="6">
        <f t="shared" si="8"/>
        <v>0.6061496769978495</v>
      </c>
    </row>
    <row r="41" spans="2:20">
      <c r="B41" s="3"/>
    </row>
    <row r="42" spans="2:20">
      <c r="B42" s="3"/>
    </row>
    <row r="43" spans="2:20">
      <c r="B43" s="13" t="s">
        <v>30</v>
      </c>
    </row>
    <row r="44" spans="2:20">
      <c r="B44" t="s">
        <v>34</v>
      </c>
    </row>
  </sheetData>
  <mergeCells count="3">
    <mergeCell ref="B2:F2"/>
    <mergeCell ref="H2:K2"/>
    <mergeCell ref="M2:P2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KIUC Primary Rate Design Rec.</vt:lpstr>
      <vt:lpstr>Columbia Rate Design Proposal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Coutney Higgins</dc:creator>
  <cp:lastModifiedBy>Coutney Higgins</cp:lastModifiedBy>
  <cp:lastPrinted>2016-10-03T22:18:34Z</cp:lastPrinted>
  <dcterms:created xsi:type="dcterms:W3CDTF">2016-10-03T21:21:44Z</dcterms:created>
  <dcterms:modified xsi:type="dcterms:W3CDTF">2016-10-03T22:57:20Z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{F2525489-39E2-4188-A35F-6BFA9D785DD3}</vt:lpwstr>
  </property>
</Properties>
</file>