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6842\AppData\Local\Temp\notesC9812B\"/>
    </mc:Choice>
  </mc:AlternateContent>
  <bookViews>
    <workbookView xWindow="0" yWindow="0" windowWidth="19200" windowHeight="7812" tabRatio="926"/>
  </bookViews>
  <sheets>
    <sheet name="MX Allocation 2nd 2011" sheetId="2" r:id="rId1"/>
    <sheet name="Worksheet 2nd 2011" sheetId="3" r:id="rId2"/>
    <sheet name="MX Allocation 1st 2012" sheetId="4" r:id="rId3"/>
    <sheet name="Worksheet 1st 2012" sheetId="5" r:id="rId4"/>
    <sheet name="MX Allocation 2nd 2012" sheetId="6" r:id="rId5"/>
    <sheet name="Worksheet 2nd 2012" sheetId="7" r:id="rId6"/>
    <sheet name="MX Allocation 1st 2013" sheetId="8" r:id="rId7"/>
    <sheet name="Worksheet 1st 2013" sheetId="9" r:id="rId8"/>
    <sheet name="MX Allocation 2nd 2013" sheetId="10" r:id="rId9"/>
    <sheet name="Worksheet 2nd 2013" sheetId="11" r:id="rId10"/>
    <sheet name="MX Allocation 1st 2014" sheetId="12" r:id="rId11"/>
    <sheet name="Worksheet 1st 2014" sheetId="13" r:id="rId12"/>
    <sheet name="MX Allocation 2nd 2014" sheetId="14" r:id="rId13"/>
    <sheet name="Worksheet 2nd 2014" sheetId="15" r:id="rId14"/>
    <sheet name="MX Allocation 1st 2015" sheetId="16" r:id="rId15"/>
    <sheet name="Worksheet 1st 2015" sheetId="17" r:id="rId16"/>
    <sheet name="MX Allocation July 2015" sheetId="18" r:id="rId17"/>
    <sheet name="Worksheet July 2015" sheetId="19" r:id="rId18"/>
    <sheet name="MX Allocation 2nd 2015" sheetId="20" r:id="rId19"/>
    <sheet name="Worksheet 2nd 2015" sheetId="21" r:id="rId20"/>
    <sheet name="MX Allocation 1st 2016" sheetId="22" r:id="rId21"/>
    <sheet name="Worksheet 1st 2016" sheetId="23" r:id="rId22"/>
    <sheet name="MX Allocation 2nd 2016" sheetId="24" r:id="rId23"/>
    <sheet name="Worksheet 2nd 2016" sheetId="25" r:id="rId24"/>
  </sheets>
  <externalReferences>
    <externalReference r:id="rId25"/>
    <externalReference r:id="rId26"/>
  </externalReferences>
  <definedNames>
    <definedName name="input">#REF!</definedName>
    <definedName name="_xlnm.Print_Area" localSheetId="20">'MX Allocation 1st 2016'!$A$1:$G$40</definedName>
    <definedName name="_xlnm.Print_Titles" localSheetId="23">'Worksheet 2nd 2016'!$A:$A,'Worksheet 2nd 2016'!$3:$3</definedName>
  </definedNames>
  <calcPr calcId="152511"/>
  <pivotCaches>
    <pivotCache cacheId="10" r:id="rId27"/>
    <pivotCache cacheId="11" r:id="rId28"/>
    <pivotCache cacheId="12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4" l="1"/>
  <c r="G23" i="24"/>
  <c r="G22" i="24"/>
  <c r="E21" i="24"/>
  <c r="G21" i="24" s="1"/>
  <c r="G20" i="24"/>
  <c r="G19" i="24"/>
  <c r="G18" i="24"/>
  <c r="G17" i="24"/>
  <c r="G16" i="24"/>
  <c r="E15" i="24"/>
  <c r="G15" i="24" s="1"/>
  <c r="E14" i="24"/>
  <c r="G14" i="24" s="1"/>
  <c r="E13" i="24"/>
  <c r="G13" i="24" s="1"/>
  <c r="E12" i="24"/>
  <c r="G12" i="24" s="1"/>
  <c r="E11" i="24"/>
  <c r="E24" i="24" s="1"/>
  <c r="G10" i="24"/>
  <c r="G9" i="24"/>
  <c r="G8" i="24"/>
  <c r="G7" i="24"/>
  <c r="G11" i="24" l="1"/>
  <c r="G24" i="24" s="1"/>
  <c r="BI22" i="23"/>
  <c r="BD22" i="23"/>
  <c r="BC22" i="23"/>
  <c r="BB22" i="23"/>
  <c r="BA22" i="23"/>
  <c r="AV22" i="23"/>
  <c r="AU22" i="23"/>
  <c r="AT22" i="23"/>
  <c r="AS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T22" i="23" s="1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BJ21" i="23" s="1"/>
  <c r="AO21" i="23"/>
  <c r="T21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BJ20" i="23" s="1"/>
  <c r="AO20" i="23"/>
  <c r="T20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BJ19" i="23" s="1"/>
  <c r="AO19" i="23"/>
  <c r="T19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BJ18" i="23" s="1"/>
  <c r="AO18" i="23"/>
  <c r="T18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BJ17" i="23" s="1"/>
  <c r="AO17" i="23"/>
  <c r="T17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BJ16" i="23" s="1"/>
  <c r="AO16" i="23"/>
  <c r="T16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BJ15" i="23" s="1"/>
  <c r="AO15" i="23"/>
  <c r="T15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BJ14" i="23" s="1"/>
  <c r="AO14" i="23"/>
  <c r="T14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BJ13" i="23" s="1"/>
  <c r="AO13" i="23"/>
  <c r="T13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BJ12" i="23" s="1"/>
  <c r="AO12" i="23"/>
  <c r="T12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BJ11" i="23" s="1"/>
  <c r="AO11" i="23"/>
  <c r="T11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BJ10" i="23" s="1"/>
  <c r="AO10" i="23"/>
  <c r="T10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BJ9" i="23" s="1"/>
  <c r="AO9" i="23"/>
  <c r="T9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BJ8" i="23" s="1"/>
  <c r="AO8" i="23"/>
  <c r="T8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BJ7" i="23" s="1"/>
  <c r="AO7" i="23"/>
  <c r="T7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BJ6" i="23" s="1"/>
  <c r="AO6" i="23"/>
  <c r="T6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BJ5" i="23" s="1"/>
  <c r="BK5" i="23" s="1"/>
  <c r="BL5" i="23" s="1"/>
  <c r="BN5" i="23" s="1"/>
  <c r="AO5" i="23"/>
  <c r="T5" i="23"/>
  <c r="BI4" i="23"/>
  <c r="BH4" i="23"/>
  <c r="BH22" i="23" s="1"/>
  <c r="BG4" i="23"/>
  <c r="BG22" i="23" s="1"/>
  <c r="BF4" i="23"/>
  <c r="BF22" i="23" s="1"/>
  <c r="BE4" i="23"/>
  <c r="BE22" i="23" s="1"/>
  <c r="BD4" i="23"/>
  <c r="BC4" i="23"/>
  <c r="BB4" i="23"/>
  <c r="BA4" i="23"/>
  <c r="AZ4" i="23"/>
  <c r="AZ22" i="23" s="1"/>
  <c r="AY4" i="23"/>
  <c r="AY22" i="23" s="1"/>
  <c r="AX4" i="23"/>
  <c r="AX22" i="23" s="1"/>
  <c r="AW4" i="23"/>
  <c r="AW22" i="23" s="1"/>
  <c r="AV4" i="23"/>
  <c r="AU4" i="23"/>
  <c r="AT4" i="23"/>
  <c r="AS4" i="23"/>
  <c r="AR4" i="23"/>
  <c r="BJ4" i="23" s="1"/>
  <c r="AO4" i="23"/>
  <c r="AO22" i="23" s="1"/>
  <c r="T4" i="23"/>
  <c r="BJ2" i="23"/>
  <c r="E25" i="22"/>
  <c r="B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25" i="22" s="1"/>
  <c r="AT21" i="21"/>
  <c r="AL21" i="21"/>
  <c r="AP19" i="21"/>
  <c r="AT18" i="21"/>
  <c r="AS18" i="21"/>
  <c r="AX17" i="21"/>
  <c r="AW17" i="21"/>
  <c r="AQ17" i="21"/>
  <c r="AP17" i="21"/>
  <c r="AO17" i="21"/>
  <c r="AY16" i="21"/>
  <c r="AT16" i="21"/>
  <c r="AQ16" i="21"/>
  <c r="AL16" i="21"/>
  <c r="AY14" i="21"/>
  <c r="AQ14" i="21"/>
  <c r="AT13" i="21"/>
  <c r="AL13" i="21"/>
  <c r="AP11" i="21"/>
  <c r="AT10" i="21"/>
  <c r="AS10" i="21"/>
  <c r="AX9" i="21"/>
  <c r="AW9" i="21"/>
  <c r="AQ9" i="21"/>
  <c r="AP9" i="21"/>
  <c r="AO9" i="21"/>
  <c r="AY8" i="21"/>
  <c r="AT8" i="21"/>
  <c r="AQ8" i="21"/>
  <c r="AL8" i="21"/>
  <c r="AY6" i="21"/>
  <c r="AW6" i="21"/>
  <c r="AQ6" i="21"/>
  <c r="AT5" i="21"/>
  <c r="AL5" i="21"/>
  <c r="AZ2" i="21"/>
  <c r="AZ18" i="21" s="1"/>
  <c r="AY2" i="21"/>
  <c r="AY21" i="21" s="1"/>
  <c r="AX2" i="21"/>
  <c r="AX16" i="21" s="1"/>
  <c r="AW2" i="21"/>
  <c r="AW19" i="21" s="1"/>
  <c r="AV2" i="21"/>
  <c r="AV14" i="21" s="1"/>
  <c r="AU2" i="21"/>
  <c r="AU17" i="21" s="1"/>
  <c r="AT2" i="21"/>
  <c r="AT20" i="21" s="1"/>
  <c r="AS2" i="21"/>
  <c r="AS15" i="21" s="1"/>
  <c r="AR2" i="21"/>
  <c r="AR18" i="21" s="1"/>
  <c r="AQ2" i="21"/>
  <c r="AQ21" i="21" s="1"/>
  <c r="AP2" i="21"/>
  <c r="AP16" i="21" s="1"/>
  <c r="AO2" i="21"/>
  <c r="AO19" i="21" s="1"/>
  <c r="AN2" i="21"/>
  <c r="AN14" i="21" s="1"/>
  <c r="AM2" i="21"/>
  <c r="AM17" i="21" s="1"/>
  <c r="AL2" i="21"/>
  <c r="AL20" i="21" s="1"/>
  <c r="B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4" i="20" s="1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AH20" i="19"/>
  <c r="AG20" i="19"/>
  <c r="AF20" i="19"/>
  <c r="AE20" i="19"/>
  <c r="AD20" i="19"/>
  <c r="AC20" i="19"/>
  <c r="AA20" i="19"/>
  <c r="Z20" i="19"/>
  <c r="Y20" i="19"/>
  <c r="X20" i="19"/>
  <c r="W20" i="19"/>
  <c r="V20" i="19"/>
  <c r="U20" i="19"/>
  <c r="T20" i="19"/>
  <c r="AH19" i="19"/>
  <c r="AG19" i="19"/>
  <c r="AF19" i="19"/>
  <c r="AE19" i="19"/>
  <c r="AD19" i="19"/>
  <c r="AC19" i="19"/>
  <c r="AB19" i="19"/>
  <c r="AA19" i="19"/>
  <c r="Z19" i="19"/>
  <c r="Y19" i="19"/>
  <c r="AI19" i="19" s="1"/>
  <c r="X19" i="19"/>
  <c r="W19" i="19"/>
  <c r="V19" i="19"/>
  <c r="U19" i="19"/>
  <c r="T19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AI18" i="19" s="1"/>
  <c r="AH17" i="19"/>
  <c r="AG17" i="19"/>
  <c r="AF17" i="19"/>
  <c r="AE17" i="19"/>
  <c r="AD17" i="19"/>
  <c r="AC17" i="19"/>
  <c r="AA17" i="19"/>
  <c r="Z17" i="19"/>
  <c r="Y17" i="19"/>
  <c r="X17" i="19"/>
  <c r="W17" i="19"/>
  <c r="V17" i="19"/>
  <c r="U17" i="19"/>
  <c r="T17" i="19"/>
  <c r="AH16" i="19"/>
  <c r="AG16" i="19"/>
  <c r="AF16" i="19"/>
  <c r="AE16" i="19"/>
  <c r="AD16" i="19"/>
  <c r="AC16" i="19"/>
  <c r="AB16" i="19"/>
  <c r="AA16" i="19"/>
  <c r="Z16" i="19"/>
  <c r="AI16" i="19" s="1"/>
  <c r="Y16" i="19"/>
  <c r="X16" i="19"/>
  <c r="W16" i="19"/>
  <c r="V16" i="19"/>
  <c r="U16" i="19"/>
  <c r="T16" i="19"/>
  <c r="AH15" i="19"/>
  <c r="AG15" i="19"/>
  <c r="AF15" i="19"/>
  <c r="AE15" i="19"/>
  <c r="AD15" i="19"/>
  <c r="AC15" i="19"/>
  <c r="AA15" i="19"/>
  <c r="Z15" i="19"/>
  <c r="Y15" i="19"/>
  <c r="X15" i="19"/>
  <c r="W15" i="19"/>
  <c r="V15" i="19"/>
  <c r="U15" i="19"/>
  <c r="T15" i="19"/>
  <c r="AH14" i="19"/>
  <c r="AG14" i="19"/>
  <c r="AF14" i="19"/>
  <c r="AE14" i="19"/>
  <c r="AD14" i="19"/>
  <c r="AC14" i="19"/>
  <c r="AA14" i="19"/>
  <c r="Z14" i="19"/>
  <c r="Y14" i="19"/>
  <c r="X14" i="19"/>
  <c r="W14" i="19"/>
  <c r="V14" i="19"/>
  <c r="U14" i="19"/>
  <c r="T14" i="19"/>
  <c r="AH13" i="19"/>
  <c r="AG13" i="19"/>
  <c r="AF13" i="19"/>
  <c r="AE13" i="19"/>
  <c r="AD13" i="19"/>
  <c r="AC13" i="19"/>
  <c r="AB13" i="19"/>
  <c r="AA13" i="19"/>
  <c r="AI13" i="19" s="1"/>
  <c r="Z13" i="19"/>
  <c r="Y13" i="19"/>
  <c r="X13" i="19"/>
  <c r="W13" i="19"/>
  <c r="V13" i="19"/>
  <c r="U13" i="19"/>
  <c r="T13" i="19"/>
  <c r="AH12" i="19"/>
  <c r="AG12" i="19"/>
  <c r="AF12" i="19"/>
  <c r="AE12" i="19"/>
  <c r="AD12" i="19"/>
  <c r="AC12" i="19"/>
  <c r="AA12" i="19"/>
  <c r="Z12" i="19"/>
  <c r="Y12" i="19"/>
  <c r="X12" i="19"/>
  <c r="W12" i="19"/>
  <c r="V12" i="19"/>
  <c r="U12" i="19"/>
  <c r="T12" i="19"/>
  <c r="AH11" i="19"/>
  <c r="AG11" i="19"/>
  <c r="AF11" i="19"/>
  <c r="AE11" i="19"/>
  <c r="AD11" i="19"/>
  <c r="AC11" i="19"/>
  <c r="AB11" i="19"/>
  <c r="AA11" i="19"/>
  <c r="Z11" i="19"/>
  <c r="Y11" i="19"/>
  <c r="AI11" i="19" s="1"/>
  <c r="X11" i="19"/>
  <c r="W11" i="19"/>
  <c r="V11" i="19"/>
  <c r="U11" i="19"/>
  <c r="T11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AI10" i="19" s="1"/>
  <c r="AH9" i="19"/>
  <c r="AG9" i="19"/>
  <c r="AF9" i="19"/>
  <c r="AE9" i="19"/>
  <c r="AD9" i="19"/>
  <c r="AC9" i="19"/>
  <c r="AA9" i="19"/>
  <c r="Z9" i="19"/>
  <c r="Y9" i="19"/>
  <c r="X9" i="19"/>
  <c r="W9" i="19"/>
  <c r="V9" i="19"/>
  <c r="U9" i="19"/>
  <c r="T9" i="19"/>
  <c r="AH8" i="19"/>
  <c r="AG8" i="19"/>
  <c r="AF8" i="19"/>
  <c r="AE8" i="19"/>
  <c r="AD8" i="19"/>
  <c r="AC8" i="19"/>
  <c r="AB8" i="19"/>
  <c r="AA8" i="19"/>
  <c r="Z8" i="19"/>
  <c r="AI8" i="19" s="1"/>
  <c r="Y8" i="19"/>
  <c r="X8" i="19"/>
  <c r="W8" i="19"/>
  <c r="V8" i="19"/>
  <c r="U8" i="19"/>
  <c r="T8" i="19"/>
  <c r="AH7" i="19"/>
  <c r="AG7" i="19"/>
  <c r="AF7" i="19"/>
  <c r="AE7" i="19"/>
  <c r="AD7" i="19"/>
  <c r="AC7" i="19"/>
  <c r="AA7" i="19"/>
  <c r="Z7" i="19"/>
  <c r="Y7" i="19"/>
  <c r="X7" i="19"/>
  <c r="W7" i="19"/>
  <c r="V7" i="19"/>
  <c r="U7" i="19"/>
  <c r="T7" i="19"/>
  <c r="AH6" i="19"/>
  <c r="AG6" i="19"/>
  <c r="AF6" i="19"/>
  <c r="AE6" i="19"/>
  <c r="AD6" i="19"/>
  <c r="AC6" i="19"/>
  <c r="AA6" i="19"/>
  <c r="Z6" i="19"/>
  <c r="Y6" i="19"/>
  <c r="X6" i="19"/>
  <c r="W6" i="19"/>
  <c r="V6" i="19"/>
  <c r="U6" i="19"/>
  <c r="T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AH4" i="19"/>
  <c r="AG4" i="19"/>
  <c r="AF4" i="19"/>
  <c r="AE4" i="19"/>
  <c r="AD4" i="19"/>
  <c r="AC4" i="19"/>
  <c r="AA4" i="19"/>
  <c r="Z4" i="19"/>
  <c r="Y4" i="19"/>
  <c r="X4" i="19"/>
  <c r="W4" i="19"/>
  <c r="V4" i="19"/>
  <c r="U4" i="19"/>
  <c r="T4" i="19"/>
  <c r="AB2" i="19"/>
  <c r="AB20" i="19" s="1"/>
  <c r="C23" i="18"/>
  <c r="B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23" i="18" s="1"/>
  <c r="AR5" i="21" l="1"/>
  <c r="AR8" i="21"/>
  <c r="AR13" i="21"/>
  <c r="AW14" i="21"/>
  <c r="AR16" i="21"/>
  <c r="AR21" i="21"/>
  <c r="AS5" i="21"/>
  <c r="AX6" i="21"/>
  <c r="AS8" i="21"/>
  <c r="AV9" i="21"/>
  <c r="AQ11" i="21"/>
  <c r="AS13" i="21"/>
  <c r="AX14" i="21"/>
  <c r="AS16" i="21"/>
  <c r="AV17" i="21"/>
  <c r="AQ19" i="21"/>
  <c r="AS21" i="21"/>
  <c r="AZ11" i="21"/>
  <c r="AZ19" i="21"/>
  <c r="AR6" i="21"/>
  <c r="AR14" i="21"/>
  <c r="AR11" i="21"/>
  <c r="AR19" i="21"/>
  <c r="AZ5" i="21"/>
  <c r="AZ6" i="21"/>
  <c r="AZ13" i="21"/>
  <c r="AZ14" i="21"/>
  <c r="AZ21" i="21"/>
  <c r="AO6" i="21"/>
  <c r="AL7" i="21"/>
  <c r="AZ8" i="21"/>
  <c r="AY9" i="21"/>
  <c r="AX11" i="21"/>
  <c r="AO14" i="21"/>
  <c r="AL15" i="21"/>
  <c r="AZ16" i="21"/>
  <c r="AY17" i="21"/>
  <c r="AX19" i="21"/>
  <c r="AS11" i="21"/>
  <c r="AS19" i="21"/>
  <c r="AP6" i="21"/>
  <c r="AT7" i="21"/>
  <c r="AN9" i="21"/>
  <c r="AL10" i="21"/>
  <c r="AY11" i="21"/>
  <c r="AP14" i="21"/>
  <c r="AT15" i="21"/>
  <c r="AN17" i="21"/>
  <c r="AL18" i="21"/>
  <c r="AY19" i="21"/>
  <c r="BK21" i="23"/>
  <c r="BL21" i="23" s="1"/>
  <c r="BN21" i="23" s="1"/>
  <c r="BK7" i="23"/>
  <c r="BL7" i="23" s="1"/>
  <c r="BN7" i="23" s="1"/>
  <c r="BK9" i="23"/>
  <c r="BL9" i="23" s="1"/>
  <c r="BN9" i="23" s="1"/>
  <c r="BK15" i="23"/>
  <c r="BL15" i="23" s="1"/>
  <c r="BN15" i="23" s="1"/>
  <c r="BK19" i="23"/>
  <c r="BL19" i="23" s="1"/>
  <c r="BN19" i="23" s="1"/>
  <c r="BK4" i="23"/>
  <c r="BJ22" i="23"/>
  <c r="BK6" i="23"/>
  <c r="BL6" i="23" s="1"/>
  <c r="BN6" i="23" s="1"/>
  <c r="BK8" i="23"/>
  <c r="BL8" i="23" s="1"/>
  <c r="BN8" i="23" s="1"/>
  <c r="BK10" i="23"/>
  <c r="BL10" i="23" s="1"/>
  <c r="BN10" i="23" s="1"/>
  <c r="BK12" i="23"/>
  <c r="BL12" i="23" s="1"/>
  <c r="BN12" i="23" s="1"/>
  <c r="BK14" i="23"/>
  <c r="BL14" i="23" s="1"/>
  <c r="BN14" i="23" s="1"/>
  <c r="BK16" i="23"/>
  <c r="BL16" i="23" s="1"/>
  <c r="BN16" i="23" s="1"/>
  <c r="BK18" i="23"/>
  <c r="BL18" i="23" s="1"/>
  <c r="BN18" i="23" s="1"/>
  <c r="BK20" i="23"/>
  <c r="BL20" i="23" s="1"/>
  <c r="BN20" i="23" s="1"/>
  <c r="BK13" i="23"/>
  <c r="BL13" i="23" s="1"/>
  <c r="BN13" i="23" s="1"/>
  <c r="BK11" i="23"/>
  <c r="BL11" i="23" s="1"/>
  <c r="BN11" i="23" s="1"/>
  <c r="BK17" i="23"/>
  <c r="BL17" i="23" s="1"/>
  <c r="BN17" i="23" s="1"/>
  <c r="BF24" i="23"/>
  <c r="AR22" i="23"/>
  <c r="AU4" i="21"/>
  <c r="AM20" i="21"/>
  <c r="AM7" i="21"/>
  <c r="AM15" i="21"/>
  <c r="AU15" i="21"/>
  <c r="AV20" i="21"/>
  <c r="AN7" i="21"/>
  <c r="AU10" i="21"/>
  <c r="AO12" i="21"/>
  <c r="AM18" i="21"/>
  <c r="AU18" i="21"/>
  <c r="AO7" i="21"/>
  <c r="AW7" i="21"/>
  <c r="AN10" i="21"/>
  <c r="AV10" i="21"/>
  <c r="AP12" i="21"/>
  <c r="AX12" i="21"/>
  <c r="AM13" i="21"/>
  <c r="AU13" i="21"/>
  <c r="AO15" i="21"/>
  <c r="AQ4" i="21"/>
  <c r="AY4" i="21"/>
  <c r="AN5" i="21"/>
  <c r="AV5" i="21"/>
  <c r="AS6" i="21"/>
  <c r="AP7" i="21"/>
  <c r="AX7" i="21"/>
  <c r="AM8" i="21"/>
  <c r="AU8" i="21"/>
  <c r="AR9" i="21"/>
  <c r="AZ9" i="21"/>
  <c r="AO10" i="21"/>
  <c r="AW10" i="21"/>
  <c r="AL11" i="21"/>
  <c r="AT11" i="21"/>
  <c r="AQ12" i="21"/>
  <c r="AY12" i="21"/>
  <c r="AN13" i="21"/>
  <c r="AV13" i="21"/>
  <c r="AS14" i="21"/>
  <c r="AP15" i="21"/>
  <c r="AX15" i="21"/>
  <c r="AM16" i="21"/>
  <c r="AU16" i="21"/>
  <c r="AR17" i="21"/>
  <c r="AZ17" i="21"/>
  <c r="AO18" i="21"/>
  <c r="AW18" i="21"/>
  <c r="AL19" i="21"/>
  <c r="AT19" i="21"/>
  <c r="AQ20" i="21"/>
  <c r="AY20" i="21"/>
  <c r="AN21" i="21"/>
  <c r="AV21" i="21"/>
  <c r="AM12" i="21"/>
  <c r="AU12" i="21"/>
  <c r="AW4" i="21"/>
  <c r="AV7" i="21"/>
  <c r="AM10" i="21"/>
  <c r="AW12" i="21"/>
  <c r="AN15" i="21"/>
  <c r="AV15" i="21"/>
  <c r="AN18" i="21"/>
  <c r="AX20" i="21"/>
  <c r="AM21" i="21"/>
  <c r="AR4" i="21"/>
  <c r="AZ4" i="21"/>
  <c r="AO5" i="21"/>
  <c r="AW5" i="21"/>
  <c r="AL6" i="21"/>
  <c r="AT6" i="21"/>
  <c r="AQ7" i="21"/>
  <c r="AY7" i="21"/>
  <c r="AN8" i="21"/>
  <c r="AV8" i="21"/>
  <c r="AS9" i="21"/>
  <c r="AP10" i="21"/>
  <c r="AX10" i="21"/>
  <c r="AM11" i="21"/>
  <c r="AU11" i="21"/>
  <c r="AR12" i="21"/>
  <c r="AZ12" i="21"/>
  <c r="AO13" i="21"/>
  <c r="AW13" i="21"/>
  <c r="AL14" i="21"/>
  <c r="AT14" i="21"/>
  <c r="AQ15" i="21"/>
  <c r="AY15" i="21"/>
  <c r="AN16" i="21"/>
  <c r="AV16" i="21"/>
  <c r="AS17" i="21"/>
  <c r="AP18" i="21"/>
  <c r="AX18" i="21"/>
  <c r="AM19" i="21"/>
  <c r="AU19" i="21"/>
  <c r="AR20" i="21"/>
  <c r="AZ20" i="21"/>
  <c r="AO21" i="21"/>
  <c r="AW21" i="21"/>
  <c r="AU7" i="21"/>
  <c r="AN12" i="21"/>
  <c r="AV12" i="21"/>
  <c r="AN20" i="21"/>
  <c r="AO20" i="21"/>
  <c r="AW20" i="21"/>
  <c r="AX4" i="21"/>
  <c r="AM5" i="21"/>
  <c r="AW15" i="21"/>
  <c r="AV18" i="21"/>
  <c r="AP20" i="21"/>
  <c r="BA2" i="21"/>
  <c r="AS4" i="21"/>
  <c r="AP5" i="21"/>
  <c r="AX5" i="21"/>
  <c r="AM6" i="21"/>
  <c r="AU6" i="21"/>
  <c r="AR7" i="21"/>
  <c r="AZ7" i="21"/>
  <c r="AO8" i="21"/>
  <c r="AW8" i="21"/>
  <c r="AL9" i="21"/>
  <c r="AT9" i="21"/>
  <c r="AQ10" i="21"/>
  <c r="AY10" i="21"/>
  <c r="AN11" i="21"/>
  <c r="AV11" i="21"/>
  <c r="AS12" i="21"/>
  <c r="AP13" i="21"/>
  <c r="AX13" i="21"/>
  <c r="AM14" i="21"/>
  <c r="AU14" i="21"/>
  <c r="AR15" i="21"/>
  <c r="AZ15" i="21"/>
  <c r="AO16" i="21"/>
  <c r="AW16" i="21"/>
  <c r="AL17" i="21"/>
  <c r="AT17" i="21"/>
  <c r="AQ18" i="21"/>
  <c r="AY18" i="21"/>
  <c r="AN19" i="21"/>
  <c r="AV19" i="21"/>
  <c r="AS20" i="21"/>
  <c r="AP21" i="21"/>
  <c r="AX21" i="21"/>
  <c r="AM4" i="21"/>
  <c r="AU20" i="21"/>
  <c r="AN4" i="21"/>
  <c r="AV4" i="21"/>
  <c r="AO4" i="21"/>
  <c r="AP4" i="21"/>
  <c r="AU5" i="21"/>
  <c r="AU21" i="21"/>
  <c r="AL4" i="21"/>
  <c r="AT4" i="21"/>
  <c r="AQ5" i="21"/>
  <c r="AY5" i="21"/>
  <c r="AN6" i="21"/>
  <c r="AV6" i="21"/>
  <c r="AS7" i="21"/>
  <c r="AP8" i="21"/>
  <c r="AX8" i="21"/>
  <c r="AM9" i="21"/>
  <c r="AU9" i="21"/>
  <c r="AR10" i="21"/>
  <c r="AZ10" i="21"/>
  <c r="AO11" i="21"/>
  <c r="AW11" i="21"/>
  <c r="AL12" i="21"/>
  <c r="AT12" i="21"/>
  <c r="AQ13" i="21"/>
  <c r="AY13" i="21"/>
  <c r="AI7" i="19"/>
  <c r="AI20" i="19"/>
  <c r="AB7" i="19"/>
  <c r="AB15" i="19"/>
  <c r="AI15" i="19" s="1"/>
  <c r="AB6" i="19"/>
  <c r="AI6" i="19" s="1"/>
  <c r="AB14" i="19"/>
  <c r="AI14" i="19" s="1"/>
  <c r="AI2" i="19"/>
  <c r="AB9" i="19"/>
  <c r="AI9" i="19" s="1"/>
  <c r="AJ9" i="19" s="1"/>
  <c r="AK9" i="19" s="1"/>
  <c r="AM9" i="19" s="1"/>
  <c r="AB17" i="19"/>
  <c r="AI17" i="19" s="1"/>
  <c r="AB4" i="19"/>
  <c r="AI4" i="19" s="1"/>
  <c r="AB12" i="19"/>
  <c r="AI12" i="19" s="1"/>
  <c r="BA20" i="21" l="1"/>
  <c r="BA15" i="21"/>
  <c r="AN22" i="21"/>
  <c r="BA16" i="21"/>
  <c r="BA7" i="21"/>
  <c r="BK22" i="23"/>
  <c r="BL4" i="23"/>
  <c r="BN24" i="23"/>
  <c r="AO22" i="21"/>
  <c r="BA14" i="21"/>
  <c r="AQ22" i="21"/>
  <c r="AV22" i="21"/>
  <c r="BA8" i="21"/>
  <c r="AX22" i="21"/>
  <c r="AR22" i="21"/>
  <c r="BA11" i="21"/>
  <c r="BA13" i="21"/>
  <c r="BA18" i="21"/>
  <c r="BA4" i="21"/>
  <c r="AL22" i="21"/>
  <c r="AM22" i="21"/>
  <c r="BA9" i="21"/>
  <c r="BA21" i="21"/>
  <c r="AW22" i="21"/>
  <c r="BA19" i="21"/>
  <c r="AU22" i="21"/>
  <c r="AZ22" i="21"/>
  <c r="AT22" i="21"/>
  <c r="AS22" i="21"/>
  <c r="BA5" i="21"/>
  <c r="BA10" i="21"/>
  <c r="BA12" i="21"/>
  <c r="BA17" i="21"/>
  <c r="AP22" i="21"/>
  <c r="BA6" i="21"/>
  <c r="BB6" i="21" s="1"/>
  <c r="BC6" i="21" s="1"/>
  <c r="BE6" i="21" s="1"/>
  <c r="AY22" i="21"/>
  <c r="AJ6" i="19"/>
  <c r="AK6" i="19" s="1"/>
  <c r="AM6" i="19" s="1"/>
  <c r="AJ15" i="19"/>
  <c r="AK15" i="19" s="1"/>
  <c r="AM15" i="19" s="1"/>
  <c r="AJ12" i="19"/>
  <c r="AK12" i="19" s="1"/>
  <c r="AM12" i="19" s="1"/>
  <c r="AJ14" i="19"/>
  <c r="AK14" i="19" s="1"/>
  <c r="AM14" i="19" s="1"/>
  <c r="AJ4" i="19"/>
  <c r="AI22" i="19"/>
  <c r="AJ10" i="19"/>
  <c r="AK10" i="19" s="1"/>
  <c r="AM10" i="19" s="1"/>
  <c r="AJ8" i="19"/>
  <c r="AK8" i="19" s="1"/>
  <c r="AM8" i="19" s="1"/>
  <c r="AJ11" i="19"/>
  <c r="AK11" i="19" s="1"/>
  <c r="AM11" i="19" s="1"/>
  <c r="AJ5" i="19"/>
  <c r="AK5" i="19" s="1"/>
  <c r="AM5" i="19" s="1"/>
  <c r="AJ21" i="19"/>
  <c r="AK21" i="19" s="1"/>
  <c r="AM21" i="19" s="1"/>
  <c r="AJ18" i="19"/>
  <c r="AK18" i="19" s="1"/>
  <c r="AM18" i="19" s="1"/>
  <c r="AJ13" i="19"/>
  <c r="AK13" i="19" s="1"/>
  <c r="AM13" i="19" s="1"/>
  <c r="AJ16" i="19"/>
  <c r="AK16" i="19" s="1"/>
  <c r="AM16" i="19" s="1"/>
  <c r="AJ19" i="19"/>
  <c r="AK19" i="19" s="1"/>
  <c r="AM19" i="19" s="1"/>
  <c r="AJ17" i="19"/>
  <c r="AK17" i="19" s="1"/>
  <c r="AM17" i="19" s="1"/>
  <c r="AJ20" i="19"/>
  <c r="AK20" i="19" s="1"/>
  <c r="AM20" i="19" s="1"/>
  <c r="AJ7" i="19"/>
  <c r="AK7" i="19" s="1"/>
  <c r="AM7" i="19" s="1"/>
  <c r="BB20" i="21" l="1"/>
  <c r="BC20" i="21" s="1"/>
  <c r="BE20" i="21" s="1"/>
  <c r="BL22" i="23"/>
  <c r="BN4" i="23"/>
  <c r="BN22" i="23" s="1"/>
  <c r="BB9" i="21"/>
  <c r="BC9" i="21" s="1"/>
  <c r="BE9" i="21" s="1"/>
  <c r="BB8" i="21"/>
  <c r="BC8" i="21" s="1"/>
  <c r="BE8" i="21" s="1"/>
  <c r="BB16" i="21"/>
  <c r="BC16" i="21" s="1"/>
  <c r="BE16" i="21" s="1"/>
  <c r="BB17" i="21"/>
  <c r="BC17" i="21" s="1"/>
  <c r="BE17" i="21" s="1"/>
  <c r="BB18" i="21"/>
  <c r="BC18" i="21" s="1"/>
  <c r="BE18" i="21" s="1"/>
  <c r="BB12" i="21"/>
  <c r="BC12" i="21" s="1"/>
  <c r="BE12" i="21" s="1"/>
  <c r="BB13" i="21"/>
  <c r="BC13" i="21" s="1"/>
  <c r="BE13" i="21" s="1"/>
  <c r="BB10" i="21"/>
  <c r="BC10" i="21" s="1"/>
  <c r="BE10" i="21" s="1"/>
  <c r="BB11" i="21"/>
  <c r="BC11" i="21" s="1"/>
  <c r="BE11" i="21" s="1"/>
  <c r="BB4" i="21"/>
  <c r="BA22" i="21"/>
  <c r="BB14" i="21"/>
  <c r="BC14" i="21" s="1"/>
  <c r="BE14" i="21" s="1"/>
  <c r="BB19" i="21"/>
  <c r="BC19" i="21" s="1"/>
  <c r="BE19" i="21" s="1"/>
  <c r="BB5" i="21"/>
  <c r="BC5" i="21" s="1"/>
  <c r="BE5" i="21" s="1"/>
  <c r="BB21" i="21"/>
  <c r="BC21" i="21" s="1"/>
  <c r="BE21" i="21" s="1"/>
  <c r="BB7" i="21"/>
  <c r="BC7" i="21" s="1"/>
  <c r="BE7" i="21" s="1"/>
  <c r="BB15" i="21"/>
  <c r="BC15" i="21" s="1"/>
  <c r="BE15" i="21" s="1"/>
  <c r="AJ22" i="19"/>
  <c r="AK4" i="19"/>
  <c r="BC4" i="21" l="1"/>
  <c r="BB22" i="21"/>
  <c r="AK22" i="19"/>
  <c r="AM4" i="19"/>
  <c r="BE4" i="21" l="1"/>
  <c r="BE22" i="21" s="1"/>
  <c r="BC22" i="21"/>
  <c r="AH29" i="17" l="1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AI29" i="17" s="1"/>
  <c r="AH28" i="17"/>
  <c r="AG28" i="17"/>
  <c r="AF28" i="17"/>
  <c r="AE28" i="17"/>
  <c r="AD28" i="17"/>
  <c r="AC28" i="17"/>
  <c r="AA28" i="17"/>
  <c r="Z28" i="17"/>
  <c r="Y28" i="17"/>
  <c r="X28" i="17"/>
  <c r="W28" i="17"/>
  <c r="V28" i="17"/>
  <c r="U28" i="17"/>
  <c r="T28" i="17"/>
  <c r="AI28" i="17" s="1"/>
  <c r="AH27" i="17"/>
  <c r="AG27" i="17"/>
  <c r="AF27" i="17"/>
  <c r="AE27" i="17"/>
  <c r="AD27" i="17"/>
  <c r="AC27" i="17"/>
  <c r="AB27" i="17"/>
  <c r="AA27" i="17"/>
  <c r="Z27" i="17"/>
  <c r="AI27" i="17" s="1"/>
  <c r="Y27" i="17"/>
  <c r="X27" i="17"/>
  <c r="W27" i="17"/>
  <c r="V27" i="17"/>
  <c r="U27" i="17"/>
  <c r="T27" i="17"/>
  <c r="AH26" i="17"/>
  <c r="AG26" i="17"/>
  <c r="AF26" i="17"/>
  <c r="AE26" i="17"/>
  <c r="AD26" i="17"/>
  <c r="AC26" i="17"/>
  <c r="AA26" i="17"/>
  <c r="Z26" i="17"/>
  <c r="Y26" i="17"/>
  <c r="X26" i="17"/>
  <c r="W26" i="17"/>
  <c r="V26" i="17"/>
  <c r="U26" i="17"/>
  <c r="T26" i="17"/>
  <c r="AH25" i="17"/>
  <c r="AG25" i="17"/>
  <c r="AF25" i="17"/>
  <c r="AE25" i="17"/>
  <c r="AD25" i="17"/>
  <c r="AC25" i="17"/>
  <c r="AA25" i="17"/>
  <c r="Z25" i="17"/>
  <c r="Y25" i="17"/>
  <c r="X25" i="17"/>
  <c r="W25" i="17"/>
  <c r="V25" i="17"/>
  <c r="U25" i="17"/>
  <c r="T25" i="17"/>
  <c r="AH24" i="17"/>
  <c r="AG24" i="17"/>
  <c r="AF24" i="17"/>
  <c r="AE24" i="17"/>
  <c r="AD24" i="17"/>
  <c r="AC24" i="17"/>
  <c r="AB24" i="17"/>
  <c r="AA24" i="17"/>
  <c r="AI24" i="17" s="1"/>
  <c r="Z24" i="17"/>
  <c r="Y24" i="17"/>
  <c r="X24" i="17"/>
  <c r="W24" i="17"/>
  <c r="V24" i="17"/>
  <c r="U24" i="17"/>
  <c r="T24" i="17"/>
  <c r="AH23" i="17"/>
  <c r="AG23" i="17"/>
  <c r="AF23" i="17"/>
  <c r="AE23" i="17"/>
  <c r="AD23" i="17"/>
  <c r="AC23" i="17"/>
  <c r="AA23" i="17"/>
  <c r="Z23" i="17"/>
  <c r="Y23" i="17"/>
  <c r="X23" i="17"/>
  <c r="W23" i="17"/>
  <c r="V23" i="17"/>
  <c r="U23" i="17"/>
  <c r="T23" i="17"/>
  <c r="AH22" i="17"/>
  <c r="AG22" i="17"/>
  <c r="AF22" i="17"/>
  <c r="AE22" i="17"/>
  <c r="AD22" i="17"/>
  <c r="AC22" i="17"/>
  <c r="AA22" i="17"/>
  <c r="Z22" i="17"/>
  <c r="Y22" i="17"/>
  <c r="X22" i="17"/>
  <c r="W22" i="17"/>
  <c r="V22" i="17"/>
  <c r="U22" i="17"/>
  <c r="T22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AI21" i="17" s="1"/>
  <c r="AH20" i="17"/>
  <c r="AG20" i="17"/>
  <c r="AF20" i="17"/>
  <c r="AE20" i="17"/>
  <c r="AD20" i="17"/>
  <c r="AC20" i="17"/>
  <c r="AA20" i="17"/>
  <c r="Z20" i="17"/>
  <c r="Y20" i="17"/>
  <c r="X20" i="17"/>
  <c r="W20" i="17"/>
  <c r="V20" i="17"/>
  <c r="U20" i="17"/>
  <c r="T20" i="17"/>
  <c r="AH19" i="17"/>
  <c r="AG19" i="17"/>
  <c r="AF19" i="17"/>
  <c r="AE19" i="17"/>
  <c r="AD19" i="17"/>
  <c r="AC19" i="17"/>
  <c r="AB19" i="17"/>
  <c r="AA19" i="17"/>
  <c r="Z19" i="17"/>
  <c r="AI19" i="17" s="1"/>
  <c r="Y19" i="17"/>
  <c r="X19" i="17"/>
  <c r="W19" i="17"/>
  <c r="V19" i="17"/>
  <c r="U19" i="17"/>
  <c r="T19" i="17"/>
  <c r="AH18" i="17"/>
  <c r="AG18" i="17"/>
  <c r="AF18" i="17"/>
  <c r="AE18" i="17"/>
  <c r="AD18" i="17"/>
  <c r="AC18" i="17"/>
  <c r="AA18" i="17"/>
  <c r="Z18" i="17"/>
  <c r="Y18" i="17"/>
  <c r="X18" i="17"/>
  <c r="W18" i="17"/>
  <c r="V18" i="17"/>
  <c r="U18" i="17"/>
  <c r="T18" i="17"/>
  <c r="AH17" i="17"/>
  <c r="AG17" i="17"/>
  <c r="AF17" i="17"/>
  <c r="AE17" i="17"/>
  <c r="AD17" i="17"/>
  <c r="AC17" i="17"/>
  <c r="AA17" i="17"/>
  <c r="Z17" i="17"/>
  <c r="Y17" i="17"/>
  <c r="X17" i="17"/>
  <c r="W17" i="17"/>
  <c r="V17" i="17"/>
  <c r="U17" i="17"/>
  <c r="T17" i="17"/>
  <c r="AH16" i="17"/>
  <c r="AG16" i="17"/>
  <c r="AF16" i="17"/>
  <c r="AE16" i="17"/>
  <c r="AD16" i="17"/>
  <c r="AC16" i="17"/>
  <c r="AB16" i="17"/>
  <c r="AA16" i="17"/>
  <c r="AI16" i="17" s="1"/>
  <c r="Z16" i="17"/>
  <c r="Y16" i="17"/>
  <c r="X16" i="17"/>
  <c r="W16" i="17"/>
  <c r="V16" i="17"/>
  <c r="U16" i="17"/>
  <c r="T16" i="17"/>
  <c r="AH15" i="17"/>
  <c r="AG15" i="17"/>
  <c r="AF15" i="17"/>
  <c r="AE15" i="17"/>
  <c r="AD15" i="17"/>
  <c r="AC15" i="17"/>
  <c r="AA15" i="17"/>
  <c r="Z15" i="17"/>
  <c r="Y15" i="17"/>
  <c r="X15" i="17"/>
  <c r="W15" i="17"/>
  <c r="V15" i="17"/>
  <c r="U15" i="17"/>
  <c r="T15" i="17"/>
  <c r="AH14" i="17"/>
  <c r="AG14" i="17"/>
  <c r="AF14" i="17"/>
  <c r="AE14" i="17"/>
  <c r="AD14" i="17"/>
  <c r="AC14" i="17"/>
  <c r="AA14" i="17"/>
  <c r="Z14" i="17"/>
  <c r="Y14" i="17"/>
  <c r="X14" i="17"/>
  <c r="W14" i="17"/>
  <c r="V14" i="17"/>
  <c r="U14" i="17"/>
  <c r="T14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AI13" i="17" s="1"/>
  <c r="AH12" i="17"/>
  <c r="AG12" i="17"/>
  <c r="AF12" i="17"/>
  <c r="AE12" i="17"/>
  <c r="AD12" i="17"/>
  <c r="AC12" i="17"/>
  <c r="AA12" i="17"/>
  <c r="Z12" i="17"/>
  <c r="Y12" i="17"/>
  <c r="X12" i="17"/>
  <c r="W12" i="17"/>
  <c r="V12" i="17"/>
  <c r="U12" i="17"/>
  <c r="T12" i="17"/>
  <c r="AH11" i="17"/>
  <c r="AG11" i="17"/>
  <c r="AF11" i="17"/>
  <c r="AE11" i="17"/>
  <c r="AD11" i="17"/>
  <c r="AC11" i="17"/>
  <c r="AB11" i="17"/>
  <c r="AA11" i="17"/>
  <c r="Z11" i="17"/>
  <c r="AI11" i="17" s="1"/>
  <c r="Y11" i="17"/>
  <c r="X11" i="17"/>
  <c r="W11" i="17"/>
  <c r="V11" i="17"/>
  <c r="U11" i="17"/>
  <c r="T11" i="17"/>
  <c r="AH10" i="17"/>
  <c r="AG10" i="17"/>
  <c r="AF10" i="17"/>
  <c r="AE10" i="17"/>
  <c r="AD10" i="17"/>
  <c r="AC10" i="17"/>
  <c r="AA10" i="17"/>
  <c r="Z10" i="17"/>
  <c r="Y10" i="17"/>
  <c r="X10" i="17"/>
  <c r="W10" i="17"/>
  <c r="V10" i="17"/>
  <c r="U10" i="17"/>
  <c r="T10" i="17"/>
  <c r="AH9" i="17"/>
  <c r="AG9" i="17"/>
  <c r="AF9" i="17"/>
  <c r="AE9" i="17"/>
  <c r="AD9" i="17"/>
  <c r="AC9" i="17"/>
  <c r="AA9" i="17"/>
  <c r="Z9" i="17"/>
  <c r="Y9" i="17"/>
  <c r="X9" i="17"/>
  <c r="W9" i="17"/>
  <c r="V9" i="17"/>
  <c r="U9" i="17"/>
  <c r="T9" i="17"/>
  <c r="AH8" i="17"/>
  <c r="AG8" i="17"/>
  <c r="AF8" i="17"/>
  <c r="AE8" i="17"/>
  <c r="AD8" i="17"/>
  <c r="AC8" i="17"/>
  <c r="AB8" i="17"/>
  <c r="AA8" i="17"/>
  <c r="AI8" i="17" s="1"/>
  <c r="Z8" i="17"/>
  <c r="Y8" i="17"/>
  <c r="X8" i="17"/>
  <c r="W8" i="17"/>
  <c r="V8" i="17"/>
  <c r="U8" i="17"/>
  <c r="T8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AI7" i="17" s="1"/>
  <c r="AH6" i="17"/>
  <c r="AG6" i="17"/>
  <c r="AF6" i="17"/>
  <c r="AE6" i="17"/>
  <c r="AD6" i="17"/>
  <c r="AC6" i="17"/>
  <c r="AA6" i="17"/>
  <c r="Z6" i="17"/>
  <c r="Y6" i="17"/>
  <c r="X6" i="17"/>
  <c r="W6" i="17"/>
  <c r="V6" i="17"/>
  <c r="U6" i="17"/>
  <c r="T6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AI5" i="17" s="1"/>
  <c r="AH4" i="17"/>
  <c r="AG4" i="17"/>
  <c r="AF4" i="17"/>
  <c r="AE4" i="17"/>
  <c r="AD4" i="17"/>
  <c r="AC4" i="17"/>
  <c r="AA4" i="17"/>
  <c r="Z4" i="17"/>
  <c r="Y4" i="17"/>
  <c r="X4" i="17"/>
  <c r="W4" i="17"/>
  <c r="V4" i="17"/>
  <c r="U4" i="17"/>
  <c r="T4" i="17"/>
  <c r="AB2" i="17"/>
  <c r="AB28" i="17" s="1"/>
  <c r="C31" i="16"/>
  <c r="B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31" i="16" s="1"/>
  <c r="D6" i="16"/>
  <c r="AI14" i="17" l="1"/>
  <c r="AI26" i="17"/>
  <c r="AI4" i="17"/>
  <c r="AI9" i="17"/>
  <c r="AB15" i="17"/>
  <c r="AI15" i="17" s="1"/>
  <c r="AB23" i="17"/>
  <c r="AI23" i="17" s="1"/>
  <c r="AB10" i="17"/>
  <c r="AI10" i="17" s="1"/>
  <c r="AB18" i="17"/>
  <c r="AI18" i="17" s="1"/>
  <c r="AJ18" i="17" s="1"/>
  <c r="AK18" i="17" s="1"/>
  <c r="AM18" i="17" s="1"/>
  <c r="AB26" i="17"/>
  <c r="AB14" i="17"/>
  <c r="AB22" i="17"/>
  <c r="AI22" i="17" s="1"/>
  <c r="AI2" i="17"/>
  <c r="AB9" i="17"/>
  <c r="AB17" i="17"/>
  <c r="AI17" i="17" s="1"/>
  <c r="AB25" i="17"/>
  <c r="AI25" i="17" s="1"/>
  <c r="AB6" i="17"/>
  <c r="AI6" i="17" s="1"/>
  <c r="AB4" i="17"/>
  <c r="AB12" i="17"/>
  <c r="AI12" i="17" s="1"/>
  <c r="AB20" i="17"/>
  <c r="AI20" i="17" s="1"/>
  <c r="AJ6" i="17" l="1"/>
  <c r="AK6" i="17" s="1"/>
  <c r="AM6" i="17" s="1"/>
  <c r="AJ5" i="17"/>
  <c r="AK5" i="17" s="1"/>
  <c r="AM5" i="17" s="1"/>
  <c r="AJ29" i="17"/>
  <c r="AK29" i="17" s="1"/>
  <c r="AM29" i="17" s="1"/>
  <c r="AJ11" i="17"/>
  <c r="AK11" i="17" s="1"/>
  <c r="AM11" i="17" s="1"/>
  <c r="AJ10" i="17"/>
  <c r="AK10" i="17" s="1"/>
  <c r="AM10" i="17" s="1"/>
  <c r="AJ17" i="17"/>
  <c r="AK17" i="17" s="1"/>
  <c r="AM17" i="17" s="1"/>
  <c r="AJ23" i="17"/>
  <c r="AK23" i="17" s="1"/>
  <c r="AM23" i="17" s="1"/>
  <c r="AJ15" i="17"/>
  <c r="AK15" i="17" s="1"/>
  <c r="AM15" i="17" s="1"/>
  <c r="AJ25" i="17"/>
  <c r="AK25" i="17" s="1"/>
  <c r="AM25" i="17" s="1"/>
  <c r="AJ20" i="17"/>
  <c r="AK20" i="17" s="1"/>
  <c r="AM20" i="17" s="1"/>
  <c r="AJ19" i="17"/>
  <c r="AK19" i="17" s="1"/>
  <c r="AM19" i="17" s="1"/>
  <c r="AJ12" i="17"/>
  <c r="AK12" i="17" s="1"/>
  <c r="AM12" i="17" s="1"/>
  <c r="AJ22" i="17"/>
  <c r="AK22" i="17" s="1"/>
  <c r="AM22" i="17" s="1"/>
  <c r="AJ9" i="17"/>
  <c r="AK9" i="17" s="1"/>
  <c r="AM9" i="17" s="1"/>
  <c r="AJ16" i="17"/>
  <c r="AK16" i="17" s="1"/>
  <c r="AM16" i="17" s="1"/>
  <c r="AJ26" i="17"/>
  <c r="AK26" i="17" s="1"/>
  <c r="AM26" i="17" s="1"/>
  <c r="AJ27" i="17"/>
  <c r="AK27" i="17" s="1"/>
  <c r="AM27" i="17" s="1"/>
  <c r="AJ4" i="17"/>
  <c r="AI30" i="17"/>
  <c r="AJ7" i="17"/>
  <c r="AK7" i="17" s="1"/>
  <c r="AM7" i="17" s="1"/>
  <c r="AJ14" i="17"/>
  <c r="AK14" i="17" s="1"/>
  <c r="AM14" i="17" s="1"/>
  <c r="AJ28" i="17"/>
  <c r="AK28" i="17" s="1"/>
  <c r="AM28" i="17" s="1"/>
  <c r="AJ24" i="17"/>
  <c r="AK24" i="17" s="1"/>
  <c r="AM24" i="17" s="1"/>
  <c r="AJ21" i="17"/>
  <c r="AK21" i="17" s="1"/>
  <c r="AM21" i="17" s="1"/>
  <c r="AJ13" i="17"/>
  <c r="AK13" i="17" s="1"/>
  <c r="AM13" i="17" s="1"/>
  <c r="AJ8" i="17"/>
  <c r="AK8" i="17" s="1"/>
  <c r="AM8" i="17" s="1"/>
  <c r="AJ30" i="17" l="1"/>
  <c r="AK4" i="17"/>
  <c r="AK30" i="17" l="1"/>
  <c r="AM4" i="17"/>
  <c r="AH29" i="15" l="1"/>
  <c r="AG29" i="15"/>
  <c r="AF29" i="15"/>
  <c r="AE29" i="15"/>
  <c r="AD29" i="15"/>
  <c r="AC29" i="15"/>
  <c r="AA29" i="15"/>
  <c r="Z29" i="15"/>
  <c r="Y29" i="15"/>
  <c r="X29" i="15"/>
  <c r="W29" i="15"/>
  <c r="V29" i="15"/>
  <c r="U29" i="15"/>
  <c r="T29" i="15"/>
  <c r="AH28" i="15"/>
  <c r="AG28" i="15"/>
  <c r="AF28" i="15"/>
  <c r="AE28" i="15"/>
  <c r="AD28" i="15"/>
  <c r="AC28" i="15"/>
  <c r="AA28" i="15"/>
  <c r="Z28" i="15"/>
  <c r="Y28" i="15"/>
  <c r="X28" i="15"/>
  <c r="W28" i="15"/>
  <c r="V28" i="15"/>
  <c r="U28" i="15"/>
  <c r="T28" i="15"/>
  <c r="AH27" i="15"/>
  <c r="AG27" i="15"/>
  <c r="AF27" i="15"/>
  <c r="AE27" i="15"/>
  <c r="AD27" i="15"/>
  <c r="AC27" i="15"/>
  <c r="AA27" i="15"/>
  <c r="Z27" i="15"/>
  <c r="Y27" i="15"/>
  <c r="X27" i="15"/>
  <c r="W27" i="15"/>
  <c r="V27" i="15"/>
  <c r="U27" i="15"/>
  <c r="T27" i="15"/>
  <c r="AH26" i="15"/>
  <c r="AG26" i="15"/>
  <c r="AF26" i="15"/>
  <c r="AE26" i="15"/>
  <c r="AD26" i="15"/>
  <c r="AC26" i="15"/>
  <c r="AA26" i="15"/>
  <c r="Z26" i="15"/>
  <c r="Y26" i="15"/>
  <c r="X26" i="15"/>
  <c r="W26" i="15"/>
  <c r="V26" i="15"/>
  <c r="U26" i="15"/>
  <c r="T26" i="15"/>
  <c r="AH25" i="15"/>
  <c r="AG25" i="15"/>
  <c r="AF25" i="15"/>
  <c r="AE25" i="15"/>
  <c r="AD25" i="15"/>
  <c r="AC25" i="15"/>
  <c r="AA25" i="15"/>
  <c r="Z25" i="15"/>
  <c r="Y25" i="15"/>
  <c r="X25" i="15"/>
  <c r="W25" i="15"/>
  <c r="V25" i="15"/>
  <c r="U25" i="15"/>
  <c r="T25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AI24" i="15" s="1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AI23" i="15" s="1"/>
  <c r="AH22" i="15"/>
  <c r="AG22" i="15"/>
  <c r="AF22" i="15"/>
  <c r="AE22" i="15"/>
  <c r="AD22" i="15"/>
  <c r="AC22" i="15"/>
  <c r="AA22" i="15"/>
  <c r="Z22" i="15"/>
  <c r="Y22" i="15"/>
  <c r="X22" i="15"/>
  <c r="W22" i="15"/>
  <c r="V22" i="15"/>
  <c r="U22" i="15"/>
  <c r="T22" i="15"/>
  <c r="AH21" i="15"/>
  <c r="AG21" i="15"/>
  <c r="AF21" i="15"/>
  <c r="AE21" i="15"/>
  <c r="AD21" i="15"/>
  <c r="AC21" i="15"/>
  <c r="AA21" i="15"/>
  <c r="Z21" i="15"/>
  <c r="Y21" i="15"/>
  <c r="X21" i="15"/>
  <c r="W21" i="15"/>
  <c r="V21" i="15"/>
  <c r="U21" i="15"/>
  <c r="T21" i="15"/>
  <c r="AH20" i="15"/>
  <c r="AG20" i="15"/>
  <c r="AF20" i="15"/>
  <c r="AE20" i="15"/>
  <c r="AD20" i="15"/>
  <c r="AC20" i="15"/>
  <c r="AA20" i="15"/>
  <c r="Z20" i="15"/>
  <c r="Y20" i="15"/>
  <c r="X20" i="15"/>
  <c r="W20" i="15"/>
  <c r="V20" i="15"/>
  <c r="U20" i="15"/>
  <c r="T20" i="15"/>
  <c r="AH19" i="15"/>
  <c r="AG19" i="15"/>
  <c r="AF19" i="15"/>
  <c r="AE19" i="15"/>
  <c r="AD19" i="15"/>
  <c r="AC19" i="15"/>
  <c r="AB19" i="15"/>
  <c r="AA19" i="15"/>
  <c r="AI19" i="15" s="1"/>
  <c r="Z19" i="15"/>
  <c r="Y19" i="15"/>
  <c r="X19" i="15"/>
  <c r="W19" i="15"/>
  <c r="V19" i="15"/>
  <c r="U19" i="15"/>
  <c r="T19" i="15"/>
  <c r="AH18" i="15"/>
  <c r="AG18" i="15"/>
  <c r="AF18" i="15"/>
  <c r="AE18" i="15"/>
  <c r="AD18" i="15"/>
  <c r="AC18" i="15"/>
  <c r="AA18" i="15"/>
  <c r="Z18" i="15"/>
  <c r="Y18" i="15"/>
  <c r="X18" i="15"/>
  <c r="W18" i="15"/>
  <c r="V18" i="15"/>
  <c r="U18" i="15"/>
  <c r="T18" i="15"/>
  <c r="AH17" i="15"/>
  <c r="AG17" i="15"/>
  <c r="AF17" i="15"/>
  <c r="AE17" i="15"/>
  <c r="AD17" i="15"/>
  <c r="AC17" i="15"/>
  <c r="AA17" i="15"/>
  <c r="Z17" i="15"/>
  <c r="Y17" i="15"/>
  <c r="X17" i="15"/>
  <c r="W17" i="15"/>
  <c r="V17" i="15"/>
  <c r="U17" i="15"/>
  <c r="T17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AI16" i="15" s="1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AI15" i="15" s="1"/>
  <c r="AH14" i="15"/>
  <c r="AG14" i="15"/>
  <c r="AF14" i="15"/>
  <c r="AE14" i="15"/>
  <c r="AD14" i="15"/>
  <c r="AC14" i="15"/>
  <c r="AA14" i="15"/>
  <c r="Z14" i="15"/>
  <c r="Y14" i="15"/>
  <c r="X14" i="15"/>
  <c r="W14" i="15"/>
  <c r="V14" i="15"/>
  <c r="U14" i="15"/>
  <c r="T14" i="15"/>
  <c r="AH13" i="15"/>
  <c r="AG13" i="15"/>
  <c r="AF13" i="15"/>
  <c r="AE13" i="15"/>
  <c r="AD13" i="15"/>
  <c r="AC13" i="15"/>
  <c r="AA13" i="15"/>
  <c r="Z13" i="15"/>
  <c r="Y13" i="15"/>
  <c r="X13" i="15"/>
  <c r="W13" i="15"/>
  <c r="V13" i="15"/>
  <c r="U13" i="15"/>
  <c r="T13" i="15"/>
  <c r="AH12" i="15"/>
  <c r="AG12" i="15"/>
  <c r="AF12" i="15"/>
  <c r="AE12" i="15"/>
  <c r="AD12" i="15"/>
  <c r="AC12" i="15"/>
  <c r="AA12" i="15"/>
  <c r="Z12" i="15"/>
  <c r="Y12" i="15"/>
  <c r="X12" i="15"/>
  <c r="W12" i="15"/>
  <c r="V12" i="15"/>
  <c r="U12" i="15"/>
  <c r="T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AH10" i="15"/>
  <c r="AG10" i="15"/>
  <c r="AF10" i="15"/>
  <c r="AE10" i="15"/>
  <c r="AD10" i="15"/>
  <c r="AC10" i="15"/>
  <c r="AA10" i="15"/>
  <c r="Z10" i="15"/>
  <c r="Y10" i="15"/>
  <c r="X10" i="15"/>
  <c r="W10" i="15"/>
  <c r="V10" i="15"/>
  <c r="U10" i="15"/>
  <c r="T10" i="15"/>
  <c r="AH9" i="15"/>
  <c r="AG9" i="15"/>
  <c r="AF9" i="15"/>
  <c r="AE9" i="15"/>
  <c r="AD9" i="15"/>
  <c r="AC9" i="15"/>
  <c r="AA9" i="15"/>
  <c r="Z9" i="15"/>
  <c r="Y9" i="15"/>
  <c r="X9" i="15"/>
  <c r="W9" i="15"/>
  <c r="V9" i="15"/>
  <c r="U9" i="15"/>
  <c r="T9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AI8" i="15" s="1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AI7" i="15" s="1"/>
  <c r="AH6" i="15"/>
  <c r="AG6" i="15"/>
  <c r="AF6" i="15"/>
  <c r="AE6" i="15"/>
  <c r="AD6" i="15"/>
  <c r="AC6" i="15"/>
  <c r="AA6" i="15"/>
  <c r="Z6" i="15"/>
  <c r="Y6" i="15"/>
  <c r="X6" i="15"/>
  <c r="W6" i="15"/>
  <c r="V6" i="15"/>
  <c r="U6" i="15"/>
  <c r="T6" i="15"/>
  <c r="AH5" i="15"/>
  <c r="AG5" i="15"/>
  <c r="AF5" i="15"/>
  <c r="AE5" i="15"/>
  <c r="AD5" i="15"/>
  <c r="AC5" i="15"/>
  <c r="AA5" i="15"/>
  <c r="Z5" i="15"/>
  <c r="Y5" i="15"/>
  <c r="X5" i="15"/>
  <c r="W5" i="15"/>
  <c r="V5" i="15"/>
  <c r="U5" i="15"/>
  <c r="T5" i="15"/>
  <c r="AH4" i="15"/>
  <c r="AG4" i="15"/>
  <c r="AF4" i="15"/>
  <c r="AE4" i="15"/>
  <c r="AD4" i="15"/>
  <c r="AC4" i="15"/>
  <c r="AA4" i="15"/>
  <c r="Z4" i="15"/>
  <c r="Y4" i="15"/>
  <c r="X4" i="15"/>
  <c r="W4" i="15"/>
  <c r="V4" i="15"/>
  <c r="U4" i="15"/>
  <c r="T4" i="15"/>
  <c r="AB2" i="15"/>
  <c r="AB28" i="15" s="1"/>
  <c r="C32" i="14"/>
  <c r="B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32" i="14" s="1"/>
  <c r="AI12" i="15" l="1"/>
  <c r="AI6" i="15"/>
  <c r="AI26" i="15"/>
  <c r="AI10" i="15"/>
  <c r="AI20" i="15"/>
  <c r="AI18" i="15"/>
  <c r="AI27" i="15"/>
  <c r="AI28" i="15"/>
  <c r="AB10" i="15"/>
  <c r="AB18" i="15"/>
  <c r="AB26" i="15"/>
  <c r="AB5" i="15"/>
  <c r="AI5" i="15" s="1"/>
  <c r="AB13" i="15"/>
  <c r="AI13" i="15" s="1"/>
  <c r="AB21" i="15"/>
  <c r="AI21" i="15" s="1"/>
  <c r="AB29" i="15"/>
  <c r="AI29" i="15" s="1"/>
  <c r="AB27" i="15"/>
  <c r="AB14" i="15"/>
  <c r="AI14" i="15" s="1"/>
  <c r="AB22" i="15"/>
  <c r="AI22" i="15" s="1"/>
  <c r="AI2" i="15"/>
  <c r="AB9" i="15"/>
  <c r="AI9" i="15" s="1"/>
  <c r="AB17" i="15"/>
  <c r="AI17" i="15" s="1"/>
  <c r="AB25" i="15"/>
  <c r="AI25" i="15" s="1"/>
  <c r="AB6" i="15"/>
  <c r="AB4" i="15"/>
  <c r="AI4" i="15" s="1"/>
  <c r="AB12" i="15"/>
  <c r="AB20" i="15"/>
  <c r="AJ4" i="15" l="1"/>
  <c r="AI30" i="15"/>
  <c r="AJ24" i="15"/>
  <c r="AK24" i="15" s="1"/>
  <c r="AM24" i="15" s="1"/>
  <c r="AJ11" i="15"/>
  <c r="AK11" i="15" s="1"/>
  <c r="AM11" i="15" s="1"/>
  <c r="AJ15" i="15"/>
  <c r="AK15" i="15" s="1"/>
  <c r="AM15" i="15" s="1"/>
  <c r="AJ19" i="15"/>
  <c r="AK19" i="15" s="1"/>
  <c r="AM19" i="15" s="1"/>
  <c r="AJ23" i="15"/>
  <c r="AK23" i="15" s="1"/>
  <c r="AM23" i="15" s="1"/>
  <c r="AJ8" i="15"/>
  <c r="AK8" i="15" s="1"/>
  <c r="AM8" i="15" s="1"/>
  <c r="AJ7" i="15"/>
  <c r="AK7" i="15" s="1"/>
  <c r="AM7" i="15" s="1"/>
  <c r="AJ16" i="15"/>
  <c r="AK16" i="15" s="1"/>
  <c r="AM16" i="15" s="1"/>
  <c r="AJ25" i="15"/>
  <c r="AK25" i="15" s="1"/>
  <c r="AM25" i="15" s="1"/>
  <c r="AJ17" i="15"/>
  <c r="AK17" i="15" s="1"/>
  <c r="AM17" i="15" s="1"/>
  <c r="AJ9" i="15"/>
  <c r="AK9" i="15" s="1"/>
  <c r="AM9" i="15" s="1"/>
  <c r="AJ5" i="15"/>
  <c r="AK5" i="15" s="1"/>
  <c r="AM5" i="15" s="1"/>
  <c r="AJ21" i="15"/>
  <c r="AK21" i="15" s="1"/>
  <c r="AM21" i="15" s="1"/>
  <c r="AJ13" i="15"/>
  <c r="AK13" i="15" s="1"/>
  <c r="AM13" i="15" s="1"/>
  <c r="AJ29" i="15"/>
  <c r="AK29" i="15" s="1"/>
  <c r="AM29" i="15" s="1"/>
  <c r="AJ22" i="15"/>
  <c r="AK22" i="15" s="1"/>
  <c r="AM22" i="15" s="1"/>
  <c r="AJ14" i="15"/>
  <c r="AK14" i="15" s="1"/>
  <c r="AM14" i="15" s="1"/>
  <c r="AJ18" i="15"/>
  <c r="AK18" i="15" s="1"/>
  <c r="AM18" i="15" s="1"/>
  <c r="AJ27" i="15"/>
  <c r="AK27" i="15" s="1"/>
  <c r="AM27" i="15" s="1"/>
  <c r="AJ6" i="15"/>
  <c r="AK6" i="15" s="1"/>
  <c r="AM6" i="15" s="1"/>
  <c r="AJ20" i="15"/>
  <c r="AK20" i="15" s="1"/>
  <c r="AM20" i="15" s="1"/>
  <c r="AJ28" i="15"/>
  <c r="AK28" i="15" s="1"/>
  <c r="AM28" i="15" s="1"/>
  <c r="AJ26" i="15"/>
  <c r="AK26" i="15" s="1"/>
  <c r="AM26" i="15" s="1"/>
  <c r="AJ10" i="15"/>
  <c r="AK10" i="15" s="1"/>
  <c r="AM10" i="15" s="1"/>
  <c r="AJ12" i="15"/>
  <c r="AK12" i="15" s="1"/>
  <c r="AM12" i="15" s="1"/>
  <c r="AJ30" i="15" l="1"/>
  <c r="AK4" i="15"/>
  <c r="AK30" i="15" l="1"/>
  <c r="AM4" i="15"/>
  <c r="AH31" i="13" l="1"/>
  <c r="AG31" i="13"/>
  <c r="AF31" i="13"/>
  <c r="AE31" i="13"/>
  <c r="AD31" i="13"/>
  <c r="AC31" i="13"/>
  <c r="AA31" i="13"/>
  <c r="Z31" i="13"/>
  <c r="Y31" i="13"/>
  <c r="X31" i="13"/>
  <c r="W31" i="13"/>
  <c r="V31" i="13"/>
  <c r="U31" i="13"/>
  <c r="T31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30" i="13" s="1"/>
  <c r="AH29" i="13"/>
  <c r="AG29" i="13"/>
  <c r="AF29" i="13"/>
  <c r="AE29" i="13"/>
  <c r="AD29" i="13"/>
  <c r="AC29" i="13"/>
  <c r="AA29" i="13"/>
  <c r="Z29" i="13"/>
  <c r="Y29" i="13"/>
  <c r="X29" i="13"/>
  <c r="W29" i="13"/>
  <c r="V29" i="13"/>
  <c r="U29" i="13"/>
  <c r="T29" i="13"/>
  <c r="AH28" i="13"/>
  <c r="AG28" i="13"/>
  <c r="AF28" i="13"/>
  <c r="AE28" i="13"/>
  <c r="AD28" i="13"/>
  <c r="AC28" i="13"/>
  <c r="AA28" i="13"/>
  <c r="Z28" i="13"/>
  <c r="Y28" i="13"/>
  <c r="X28" i="13"/>
  <c r="W28" i="13"/>
  <c r="V28" i="13"/>
  <c r="U28" i="13"/>
  <c r="T28" i="13"/>
  <c r="AH27" i="13"/>
  <c r="AG27" i="13"/>
  <c r="AF27" i="13"/>
  <c r="AE27" i="13"/>
  <c r="AD27" i="13"/>
  <c r="AC27" i="13"/>
  <c r="AA27" i="13"/>
  <c r="Z27" i="13"/>
  <c r="Y27" i="13"/>
  <c r="X27" i="13"/>
  <c r="W27" i="13"/>
  <c r="V27" i="13"/>
  <c r="U27" i="13"/>
  <c r="T27" i="13"/>
  <c r="AH26" i="13"/>
  <c r="AG26" i="13"/>
  <c r="AF26" i="13"/>
  <c r="AE26" i="13"/>
  <c r="AD26" i="13"/>
  <c r="AC26" i="13"/>
  <c r="AA26" i="13"/>
  <c r="Z26" i="13"/>
  <c r="Y26" i="13"/>
  <c r="X26" i="13"/>
  <c r="W26" i="13"/>
  <c r="V26" i="13"/>
  <c r="U26" i="13"/>
  <c r="T26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AH23" i="13"/>
  <c r="AG23" i="13"/>
  <c r="AF23" i="13"/>
  <c r="AE23" i="13"/>
  <c r="AD23" i="13"/>
  <c r="AC23" i="13"/>
  <c r="AA23" i="13"/>
  <c r="Z23" i="13"/>
  <c r="Y23" i="13"/>
  <c r="X23" i="13"/>
  <c r="W23" i="13"/>
  <c r="V23" i="13"/>
  <c r="U23" i="13"/>
  <c r="T23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2" i="13" s="1"/>
  <c r="AH21" i="13"/>
  <c r="AG21" i="13"/>
  <c r="AF21" i="13"/>
  <c r="AE21" i="13"/>
  <c r="AD21" i="13"/>
  <c r="AC21" i="13"/>
  <c r="AA21" i="13"/>
  <c r="Z21" i="13"/>
  <c r="Y21" i="13"/>
  <c r="X21" i="13"/>
  <c r="W21" i="13"/>
  <c r="V21" i="13"/>
  <c r="U21" i="13"/>
  <c r="T21" i="13"/>
  <c r="AH20" i="13"/>
  <c r="AG20" i="13"/>
  <c r="AF20" i="13"/>
  <c r="AE20" i="13"/>
  <c r="AD20" i="13"/>
  <c r="AC20" i="13"/>
  <c r="AA20" i="13"/>
  <c r="Z20" i="13"/>
  <c r="Y20" i="13"/>
  <c r="X20" i="13"/>
  <c r="W20" i="13"/>
  <c r="V20" i="13"/>
  <c r="U20" i="13"/>
  <c r="T20" i="13"/>
  <c r="AH19" i="13"/>
  <c r="AG19" i="13"/>
  <c r="AF19" i="13"/>
  <c r="AE19" i="13"/>
  <c r="AD19" i="13"/>
  <c r="AC19" i="13"/>
  <c r="AA19" i="13"/>
  <c r="Z19" i="13"/>
  <c r="Y19" i="13"/>
  <c r="X19" i="13"/>
  <c r="W19" i="13"/>
  <c r="V19" i="13"/>
  <c r="U19" i="13"/>
  <c r="T19" i="13"/>
  <c r="AH18" i="13"/>
  <c r="AG18" i="13"/>
  <c r="AF18" i="13"/>
  <c r="AE18" i="13"/>
  <c r="AD18" i="13"/>
  <c r="AC18" i="13"/>
  <c r="AA18" i="13"/>
  <c r="Z18" i="13"/>
  <c r="Y18" i="13"/>
  <c r="X18" i="13"/>
  <c r="W18" i="13"/>
  <c r="V18" i="13"/>
  <c r="U18" i="13"/>
  <c r="T18" i="13"/>
  <c r="AH17" i="13"/>
  <c r="AG17" i="13"/>
  <c r="AF17" i="13"/>
  <c r="AE17" i="13"/>
  <c r="AD17" i="13"/>
  <c r="AC17" i="13"/>
  <c r="AA17" i="13"/>
  <c r="Z17" i="13"/>
  <c r="Y17" i="13"/>
  <c r="X17" i="13"/>
  <c r="W17" i="13"/>
  <c r="V17" i="13"/>
  <c r="U17" i="13"/>
  <c r="T17" i="13"/>
  <c r="AH16" i="13"/>
  <c r="AG16" i="13"/>
  <c r="AF16" i="13"/>
  <c r="AE16" i="13"/>
  <c r="AD16" i="13"/>
  <c r="AC16" i="13"/>
  <c r="AA16" i="13"/>
  <c r="Z16" i="13"/>
  <c r="Y16" i="13"/>
  <c r="X16" i="13"/>
  <c r="W16" i="13"/>
  <c r="V16" i="13"/>
  <c r="U16" i="13"/>
  <c r="T16" i="13"/>
  <c r="AH15" i="13"/>
  <c r="AG15" i="13"/>
  <c r="AF15" i="13"/>
  <c r="AE15" i="13"/>
  <c r="AD15" i="13"/>
  <c r="AC15" i="13"/>
  <c r="AA15" i="13"/>
  <c r="Z15" i="13"/>
  <c r="Y15" i="13"/>
  <c r="X15" i="13"/>
  <c r="W15" i="13"/>
  <c r="V15" i="13"/>
  <c r="U15" i="13"/>
  <c r="T15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4" i="13" s="1"/>
  <c r="AH13" i="13"/>
  <c r="AG13" i="13"/>
  <c r="AF13" i="13"/>
  <c r="AE13" i="13"/>
  <c r="AD13" i="13"/>
  <c r="AC13" i="13"/>
  <c r="AA13" i="13"/>
  <c r="Z13" i="13"/>
  <c r="Y13" i="13"/>
  <c r="X13" i="13"/>
  <c r="W13" i="13"/>
  <c r="V13" i="13"/>
  <c r="U13" i="13"/>
  <c r="T13" i="13"/>
  <c r="AH12" i="13"/>
  <c r="AG12" i="13"/>
  <c r="AF12" i="13"/>
  <c r="AE12" i="13"/>
  <c r="AD12" i="13"/>
  <c r="AC12" i="13"/>
  <c r="AA12" i="13"/>
  <c r="Z12" i="13"/>
  <c r="Y12" i="13"/>
  <c r="X12" i="13"/>
  <c r="W12" i="13"/>
  <c r="V12" i="13"/>
  <c r="U12" i="13"/>
  <c r="T12" i="13"/>
  <c r="AH11" i="13"/>
  <c r="AG11" i="13"/>
  <c r="AF11" i="13"/>
  <c r="AE11" i="13"/>
  <c r="AD11" i="13"/>
  <c r="AC11" i="13"/>
  <c r="AA11" i="13"/>
  <c r="Z11" i="13"/>
  <c r="Y11" i="13"/>
  <c r="X11" i="13"/>
  <c r="W11" i="13"/>
  <c r="V11" i="13"/>
  <c r="U11" i="13"/>
  <c r="T11" i="13"/>
  <c r="AH10" i="13"/>
  <c r="AG10" i="13"/>
  <c r="AF10" i="13"/>
  <c r="AE10" i="13"/>
  <c r="AD10" i="13"/>
  <c r="AC10" i="13"/>
  <c r="AA10" i="13"/>
  <c r="Z10" i="13"/>
  <c r="Y10" i="13"/>
  <c r="X10" i="13"/>
  <c r="W10" i="13"/>
  <c r="V10" i="13"/>
  <c r="U10" i="13"/>
  <c r="T10" i="13"/>
  <c r="AH9" i="13"/>
  <c r="AG9" i="13"/>
  <c r="AF9" i="13"/>
  <c r="AE9" i="13"/>
  <c r="AD9" i="13"/>
  <c r="AC9" i="13"/>
  <c r="AA9" i="13"/>
  <c r="Z9" i="13"/>
  <c r="Y9" i="13"/>
  <c r="X9" i="13"/>
  <c r="W9" i="13"/>
  <c r="V9" i="13"/>
  <c r="U9" i="13"/>
  <c r="T9" i="13"/>
  <c r="AH8" i="13"/>
  <c r="AG8" i="13"/>
  <c r="AF8" i="13"/>
  <c r="AE8" i="13"/>
  <c r="AD8" i="13"/>
  <c r="AC8" i="13"/>
  <c r="AA8" i="13"/>
  <c r="Z8" i="13"/>
  <c r="Y8" i="13"/>
  <c r="X8" i="13"/>
  <c r="W8" i="13"/>
  <c r="V8" i="13"/>
  <c r="U8" i="13"/>
  <c r="T8" i="13"/>
  <c r="AH7" i="13"/>
  <c r="AG7" i="13"/>
  <c r="AF7" i="13"/>
  <c r="AE7" i="13"/>
  <c r="AD7" i="13"/>
  <c r="AC7" i="13"/>
  <c r="AA7" i="13"/>
  <c r="Z7" i="13"/>
  <c r="Y7" i="13"/>
  <c r="X7" i="13"/>
  <c r="W7" i="13"/>
  <c r="V7" i="13"/>
  <c r="U7" i="13"/>
  <c r="T7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6" i="13" s="1"/>
  <c r="AH5" i="13"/>
  <c r="AG5" i="13"/>
  <c r="AF5" i="13"/>
  <c r="AE5" i="13"/>
  <c r="AD5" i="13"/>
  <c r="AC5" i="13"/>
  <c r="AA5" i="13"/>
  <c r="Z5" i="13"/>
  <c r="Y5" i="13"/>
  <c r="X5" i="13"/>
  <c r="W5" i="13"/>
  <c r="V5" i="13"/>
  <c r="U5" i="13"/>
  <c r="T5" i="13"/>
  <c r="AH4" i="13"/>
  <c r="AG4" i="13"/>
  <c r="AF4" i="13"/>
  <c r="AE4" i="13"/>
  <c r="AD4" i="13"/>
  <c r="AC4" i="13"/>
  <c r="AA4" i="13"/>
  <c r="Z4" i="13"/>
  <c r="Y4" i="13"/>
  <c r="X4" i="13"/>
  <c r="W4" i="13"/>
  <c r="V4" i="13"/>
  <c r="U4" i="13"/>
  <c r="T4" i="13"/>
  <c r="AB2" i="13"/>
  <c r="AB27" i="13" s="1"/>
  <c r="C32" i="12"/>
  <c r="B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32" i="12" s="1"/>
  <c r="D9" i="12"/>
  <c r="D8" i="12"/>
  <c r="D7" i="12"/>
  <c r="D6" i="12"/>
  <c r="AI19" i="13" l="1"/>
  <c r="AI31" i="13"/>
  <c r="AI27" i="13"/>
  <c r="AI12" i="13"/>
  <c r="AI13" i="13"/>
  <c r="AI17" i="13"/>
  <c r="AI10" i="13"/>
  <c r="AI15" i="13"/>
  <c r="AI29" i="13"/>
  <c r="AB9" i="13"/>
  <c r="AI9" i="13" s="1"/>
  <c r="AB17" i="13"/>
  <c r="AB4" i="13"/>
  <c r="AI4" i="13" s="1"/>
  <c r="AB28" i="13"/>
  <c r="AI28" i="13" s="1"/>
  <c r="AB15" i="13"/>
  <c r="AB10" i="13"/>
  <c r="AB18" i="13"/>
  <c r="AI18" i="13" s="1"/>
  <c r="AB26" i="13"/>
  <c r="AI26" i="13" s="1"/>
  <c r="AB25" i="13"/>
  <c r="AI25" i="13" s="1"/>
  <c r="AB31" i="13"/>
  <c r="AB7" i="13"/>
  <c r="AI7" i="13" s="1"/>
  <c r="AB5" i="13"/>
  <c r="AI5" i="13" s="1"/>
  <c r="AB13" i="13"/>
  <c r="AB21" i="13"/>
  <c r="AI21" i="13" s="1"/>
  <c r="AB29" i="13"/>
  <c r="AB12" i="13"/>
  <c r="AB20" i="13"/>
  <c r="AI20" i="13" s="1"/>
  <c r="AB23" i="13"/>
  <c r="AI23" i="13" s="1"/>
  <c r="AB8" i="13"/>
  <c r="AI8" i="13" s="1"/>
  <c r="AB16" i="13"/>
  <c r="AI16" i="13" s="1"/>
  <c r="AB24" i="13"/>
  <c r="AI24" i="13" s="1"/>
  <c r="AB11" i="13"/>
  <c r="AI11" i="13" s="1"/>
  <c r="AB19" i="13"/>
  <c r="AJ26" i="13" l="1"/>
  <c r="AK26" i="13" s="1"/>
  <c r="AI32" i="13"/>
  <c r="AJ23" i="13"/>
  <c r="AK23" i="13" s="1"/>
  <c r="AM23" i="13" s="1"/>
  <c r="AJ27" i="13"/>
  <c r="AK27" i="13" s="1"/>
  <c r="AJ6" i="13" l="1"/>
  <c r="AK6" i="13" s="1"/>
  <c r="AM6" i="13" s="1"/>
  <c r="AJ22" i="13"/>
  <c r="AK22" i="13" s="1"/>
  <c r="AM22" i="13" s="1"/>
  <c r="AJ14" i="13"/>
  <c r="AK14" i="13" s="1"/>
  <c r="AM14" i="13" s="1"/>
  <c r="AJ30" i="13"/>
  <c r="AK30" i="13" s="1"/>
  <c r="AM28" i="13" s="1"/>
  <c r="AJ10" i="13"/>
  <c r="AK10" i="13" s="1"/>
  <c r="AM10" i="13" s="1"/>
  <c r="AJ31" i="13"/>
  <c r="AK31" i="13" s="1"/>
  <c r="AM29" i="13" s="1"/>
  <c r="AJ24" i="13"/>
  <c r="AK24" i="13" s="1"/>
  <c r="AM24" i="13" s="1"/>
  <c r="AJ16" i="13"/>
  <c r="AK16" i="13" s="1"/>
  <c r="AM16" i="13" s="1"/>
  <c r="AJ15" i="13"/>
  <c r="AK15" i="13" s="1"/>
  <c r="AM15" i="13" s="1"/>
  <c r="AJ17" i="13"/>
  <c r="AK17" i="13" s="1"/>
  <c r="AM17" i="13" s="1"/>
  <c r="AJ21" i="13"/>
  <c r="AK21" i="13" s="1"/>
  <c r="AM21" i="13" s="1"/>
  <c r="AJ29" i="13"/>
  <c r="AK29" i="13" s="1"/>
  <c r="AM27" i="13" s="1"/>
  <c r="AJ19" i="13"/>
  <c r="AK19" i="13" s="1"/>
  <c r="AM19" i="13" s="1"/>
  <c r="AJ9" i="13"/>
  <c r="AK9" i="13" s="1"/>
  <c r="AM9" i="13" s="1"/>
  <c r="AJ11" i="13"/>
  <c r="AK11" i="13" s="1"/>
  <c r="AM11" i="13" s="1"/>
  <c r="AJ13" i="13"/>
  <c r="AK13" i="13" s="1"/>
  <c r="AM13" i="13" s="1"/>
  <c r="AJ20" i="13"/>
  <c r="AK20" i="13" s="1"/>
  <c r="AM20" i="13" s="1"/>
  <c r="AJ18" i="13"/>
  <c r="AK18" i="13" s="1"/>
  <c r="AM18" i="13" s="1"/>
  <c r="AJ7" i="13"/>
  <c r="AK7" i="13" s="1"/>
  <c r="AM7" i="13" s="1"/>
  <c r="AJ25" i="13"/>
  <c r="AK25" i="13" s="1"/>
  <c r="AM25" i="13" s="1"/>
  <c r="AJ4" i="13"/>
  <c r="AJ28" i="13"/>
  <c r="AK28" i="13" s="1"/>
  <c r="AM26" i="13" s="1"/>
  <c r="AJ12" i="13"/>
  <c r="AK12" i="13" s="1"/>
  <c r="AM12" i="13" s="1"/>
  <c r="AJ8" i="13"/>
  <c r="AK8" i="13" s="1"/>
  <c r="AM8" i="13" s="1"/>
  <c r="AJ5" i="13"/>
  <c r="AK5" i="13" s="1"/>
  <c r="AM5" i="13" s="1"/>
  <c r="AJ32" i="13" l="1"/>
  <c r="AK4" i="13"/>
  <c r="AK32" i="13" l="1"/>
  <c r="AM4" i="13"/>
  <c r="AM32" i="13" s="1"/>
  <c r="W32" i="11" l="1"/>
  <c r="V32" i="11"/>
  <c r="U32" i="11"/>
  <c r="T32" i="11"/>
  <c r="W31" i="11"/>
  <c r="V31" i="11"/>
  <c r="U31" i="11"/>
  <c r="T31" i="11"/>
  <c r="AH30" i="11"/>
  <c r="AG30" i="11"/>
  <c r="AF30" i="11"/>
  <c r="AE30" i="11"/>
  <c r="AD30" i="11"/>
  <c r="AC30" i="11"/>
  <c r="AB30" i="11"/>
  <c r="AA30" i="11"/>
  <c r="AI30" i="11" s="1"/>
  <c r="Z30" i="11"/>
  <c r="Y30" i="11"/>
  <c r="X30" i="11"/>
  <c r="W30" i="11"/>
  <c r="V30" i="11"/>
  <c r="U30" i="11"/>
  <c r="T3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AI29" i="11" s="1"/>
  <c r="U29" i="11"/>
  <c r="T29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AI28" i="11" s="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AI27" i="11" s="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AI26" i="11" s="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AI25" i="11" s="1"/>
  <c r="V25" i="11"/>
  <c r="U25" i="11"/>
  <c r="T25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AI24" i="11" s="1"/>
  <c r="T24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AI23" i="11" s="1"/>
  <c r="T23" i="11"/>
  <c r="AH22" i="11"/>
  <c r="AG22" i="11"/>
  <c r="AF22" i="11"/>
  <c r="AE22" i="11"/>
  <c r="AD22" i="11"/>
  <c r="AC22" i="11"/>
  <c r="AB22" i="11"/>
  <c r="AA22" i="11"/>
  <c r="AI22" i="11" s="1"/>
  <c r="Z22" i="11"/>
  <c r="Y22" i="11"/>
  <c r="X22" i="11"/>
  <c r="W22" i="11"/>
  <c r="V22" i="11"/>
  <c r="U22" i="11"/>
  <c r="T22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AI21" i="11" s="1"/>
  <c r="U21" i="11"/>
  <c r="T21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AI20" i="11" s="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AI19" i="11" s="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AI18" i="11" s="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AI17" i="11" s="1"/>
  <c r="V17" i="11"/>
  <c r="U17" i="11"/>
  <c r="T1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AI16" i="11" s="1"/>
  <c r="T16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AI15" i="11" s="1"/>
  <c r="T15" i="11"/>
  <c r="AH14" i="11"/>
  <c r="AG14" i="11"/>
  <c r="AF14" i="11"/>
  <c r="AE14" i="11"/>
  <c r="AD14" i="11"/>
  <c r="AC14" i="11"/>
  <c r="AB14" i="11"/>
  <c r="AA14" i="11"/>
  <c r="AI14" i="11" s="1"/>
  <c r="Z14" i="11"/>
  <c r="Y14" i="11"/>
  <c r="X14" i="11"/>
  <c r="W14" i="11"/>
  <c r="V14" i="11"/>
  <c r="U14" i="11"/>
  <c r="T14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AI13" i="11" s="1"/>
  <c r="U13" i="11"/>
  <c r="T13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AI12" i="11" s="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AI11" i="11" s="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AI10" i="11" s="1"/>
  <c r="AH9" i="11"/>
  <c r="AG9" i="11"/>
  <c r="AF9" i="11"/>
  <c r="AE9" i="11"/>
  <c r="AD9" i="11"/>
  <c r="AC9" i="11"/>
  <c r="AB9" i="11"/>
  <c r="AA9" i="11"/>
  <c r="Z9" i="11"/>
  <c r="Y9" i="11"/>
  <c r="X9" i="11"/>
  <c r="W9" i="11"/>
  <c r="AI9" i="11" s="1"/>
  <c r="V9" i="11"/>
  <c r="U9" i="11"/>
  <c r="T9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AI8" i="11" s="1"/>
  <c r="T8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AI7" i="11" s="1"/>
  <c r="T7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AI5" i="11" s="1"/>
  <c r="U5" i="11"/>
  <c r="T5" i="11"/>
  <c r="C32" i="10"/>
  <c r="B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32" i="10" s="1"/>
  <c r="D9" i="10"/>
  <c r="D8" i="10"/>
  <c r="D7" i="10"/>
  <c r="D6" i="10"/>
  <c r="AJ22" i="11" l="1"/>
  <c r="AK22" i="11" s="1"/>
  <c r="AM22" i="11" s="1"/>
  <c r="AJ24" i="11"/>
  <c r="AK24" i="11" s="1"/>
  <c r="AM24" i="11" s="1"/>
  <c r="AJ9" i="11"/>
  <c r="AK9" i="11" s="1"/>
  <c r="AM9" i="11" s="1"/>
  <c r="AJ25" i="11"/>
  <c r="AK25" i="11" s="1"/>
  <c r="AM25" i="11" s="1"/>
  <c r="AI31" i="11"/>
  <c r="AJ31" i="11" s="1"/>
  <c r="AK31" i="11" s="1"/>
  <c r="AJ12" i="11"/>
  <c r="AK12" i="11" s="1"/>
  <c r="AM12" i="11" s="1"/>
  <c r="AJ20" i="11"/>
  <c r="AK20" i="11" s="1"/>
  <c r="AM20" i="11" s="1"/>
  <c r="AJ28" i="11"/>
  <c r="AK28" i="11" s="1"/>
  <c r="AM28" i="11" s="1"/>
  <c r="AJ19" i="11"/>
  <c r="AK19" i="11" s="1"/>
  <c r="AM19" i="11" s="1"/>
  <c r="AJ27" i="11"/>
  <c r="AK27" i="11" s="1"/>
  <c r="AM27" i="11" s="1"/>
  <c r="AJ29" i="11"/>
  <c r="AK29" i="11" s="1"/>
  <c r="AM29" i="11" s="1"/>
  <c r="AJ14" i="11"/>
  <c r="AK14" i="11" s="1"/>
  <c r="AM14" i="11" s="1"/>
  <c r="AJ30" i="11"/>
  <c r="AK30" i="11" s="1"/>
  <c r="AM30" i="11" s="1"/>
  <c r="AJ10" i="11"/>
  <c r="AK10" i="11" s="1"/>
  <c r="AM10" i="11" s="1"/>
  <c r="AJ26" i="11"/>
  <c r="AK26" i="11" s="1"/>
  <c r="AM26" i="11" s="1"/>
  <c r="AJ6" i="11"/>
  <c r="AK6" i="11" s="1"/>
  <c r="AM6" i="11" s="1"/>
  <c r="AJ23" i="11" l="1"/>
  <c r="AK23" i="11" s="1"/>
  <c r="AM23" i="11" s="1"/>
  <c r="AJ13" i="11"/>
  <c r="AK13" i="11" s="1"/>
  <c r="AM13" i="11" s="1"/>
  <c r="AJ17" i="11"/>
  <c r="AK17" i="11" s="1"/>
  <c r="AM17" i="11" s="1"/>
  <c r="AJ7" i="11"/>
  <c r="AK7" i="11" s="1"/>
  <c r="AM7" i="11" s="1"/>
  <c r="AJ11" i="11"/>
  <c r="AK11" i="11" s="1"/>
  <c r="AM11" i="11" s="1"/>
  <c r="AJ15" i="11"/>
  <c r="AK15" i="11" s="1"/>
  <c r="AM15" i="11" s="1"/>
  <c r="AJ16" i="11"/>
  <c r="AK16" i="11" s="1"/>
  <c r="AM16" i="11" s="1"/>
  <c r="AJ18" i="11"/>
  <c r="AK18" i="11" s="1"/>
  <c r="AM18" i="11" s="1"/>
  <c r="AJ21" i="11"/>
  <c r="AK21" i="11" s="1"/>
  <c r="AM21" i="11" s="1"/>
  <c r="AJ5" i="11"/>
  <c r="AK5" i="11" s="1"/>
  <c r="AM5" i="11" s="1"/>
  <c r="AJ8" i="11"/>
  <c r="AK8" i="11" s="1"/>
  <c r="AM8" i="11" s="1"/>
  <c r="AM31" i="11" l="1"/>
  <c r="AB31" i="9" l="1"/>
  <c r="AA31" i="9"/>
  <c r="Z31" i="9"/>
  <c r="Y31" i="9"/>
  <c r="X31" i="9"/>
  <c r="W31" i="9"/>
  <c r="V31" i="9"/>
  <c r="U31" i="9"/>
  <c r="T31" i="9"/>
  <c r="S31" i="9"/>
  <c r="R31" i="9"/>
  <c r="Q31" i="9"/>
  <c r="P31" i="9"/>
  <c r="AA30" i="9"/>
  <c r="Z30" i="9"/>
  <c r="Y30" i="9"/>
  <c r="X30" i="9"/>
  <c r="W30" i="9"/>
  <c r="V30" i="9"/>
  <c r="U30" i="9"/>
  <c r="T30" i="9"/>
  <c r="AB30" i="9" s="1"/>
  <c r="S30" i="9"/>
  <c r="R30" i="9"/>
  <c r="Q30" i="9"/>
  <c r="P30" i="9"/>
  <c r="AA29" i="9"/>
  <c r="Z29" i="9"/>
  <c r="Y29" i="9"/>
  <c r="X29" i="9"/>
  <c r="W29" i="9"/>
  <c r="V29" i="9"/>
  <c r="U29" i="9"/>
  <c r="T29" i="9"/>
  <c r="AB29" i="9" s="1"/>
  <c r="S29" i="9"/>
  <c r="R29" i="9"/>
  <c r="Q29" i="9"/>
  <c r="P29" i="9"/>
  <c r="AA28" i="9"/>
  <c r="Z28" i="9"/>
  <c r="Y28" i="9"/>
  <c r="X28" i="9"/>
  <c r="W28" i="9"/>
  <c r="V28" i="9"/>
  <c r="U28" i="9"/>
  <c r="T28" i="9"/>
  <c r="AB28" i="9" s="1"/>
  <c r="S28" i="9"/>
  <c r="R28" i="9"/>
  <c r="Q28" i="9"/>
  <c r="P28" i="9"/>
  <c r="AA27" i="9"/>
  <c r="Z27" i="9"/>
  <c r="Y27" i="9"/>
  <c r="X27" i="9"/>
  <c r="W27" i="9"/>
  <c r="V27" i="9"/>
  <c r="U27" i="9"/>
  <c r="T27" i="9"/>
  <c r="AB27" i="9" s="1"/>
  <c r="S27" i="9"/>
  <c r="R27" i="9"/>
  <c r="Q27" i="9"/>
  <c r="P27" i="9"/>
  <c r="AA26" i="9"/>
  <c r="Z26" i="9"/>
  <c r="Y26" i="9"/>
  <c r="X26" i="9"/>
  <c r="W26" i="9"/>
  <c r="V26" i="9"/>
  <c r="U26" i="9"/>
  <c r="T26" i="9"/>
  <c r="AB26" i="9" s="1"/>
  <c r="S26" i="9"/>
  <c r="R26" i="9"/>
  <c r="Q26" i="9"/>
  <c r="P26" i="9"/>
  <c r="AA25" i="9"/>
  <c r="Z25" i="9"/>
  <c r="Y25" i="9"/>
  <c r="X25" i="9"/>
  <c r="W25" i="9"/>
  <c r="V25" i="9"/>
  <c r="U25" i="9"/>
  <c r="T25" i="9"/>
  <c r="AB25" i="9" s="1"/>
  <c r="S25" i="9"/>
  <c r="R25" i="9"/>
  <c r="Q25" i="9"/>
  <c r="P25" i="9"/>
  <c r="AA24" i="9"/>
  <c r="Z24" i="9"/>
  <c r="Y24" i="9"/>
  <c r="X24" i="9"/>
  <c r="W24" i="9"/>
  <c r="V24" i="9"/>
  <c r="U24" i="9"/>
  <c r="T24" i="9"/>
  <c r="AB24" i="9" s="1"/>
  <c r="S24" i="9"/>
  <c r="R24" i="9"/>
  <c r="Q24" i="9"/>
  <c r="P24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AA22" i="9"/>
  <c r="Z22" i="9"/>
  <c r="Y22" i="9"/>
  <c r="X22" i="9"/>
  <c r="W22" i="9"/>
  <c r="V22" i="9"/>
  <c r="U22" i="9"/>
  <c r="T22" i="9"/>
  <c r="AB22" i="9" s="1"/>
  <c r="S22" i="9"/>
  <c r="R22" i="9"/>
  <c r="Q22" i="9"/>
  <c r="P22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AA20" i="9"/>
  <c r="Z20" i="9"/>
  <c r="Y20" i="9"/>
  <c r="X20" i="9"/>
  <c r="W20" i="9"/>
  <c r="V20" i="9"/>
  <c r="U20" i="9"/>
  <c r="T20" i="9"/>
  <c r="AB20" i="9" s="1"/>
  <c r="S20" i="9"/>
  <c r="R20" i="9"/>
  <c r="Q20" i="9"/>
  <c r="P20" i="9"/>
  <c r="AA19" i="9"/>
  <c r="Z19" i="9"/>
  <c r="Y19" i="9"/>
  <c r="X19" i="9"/>
  <c r="W19" i="9"/>
  <c r="V19" i="9"/>
  <c r="U19" i="9"/>
  <c r="T19" i="9"/>
  <c r="AB19" i="9" s="1"/>
  <c r="S19" i="9"/>
  <c r="R19" i="9"/>
  <c r="Q19" i="9"/>
  <c r="P19" i="9"/>
  <c r="AA18" i="9"/>
  <c r="Z18" i="9"/>
  <c r="Y18" i="9"/>
  <c r="X18" i="9"/>
  <c r="W18" i="9"/>
  <c r="V18" i="9"/>
  <c r="U18" i="9"/>
  <c r="T18" i="9"/>
  <c r="AB18" i="9" s="1"/>
  <c r="S18" i="9"/>
  <c r="R18" i="9"/>
  <c r="Q18" i="9"/>
  <c r="P18" i="9"/>
  <c r="AA17" i="9"/>
  <c r="Z17" i="9"/>
  <c r="Y17" i="9"/>
  <c r="X17" i="9"/>
  <c r="W17" i="9"/>
  <c r="V17" i="9"/>
  <c r="U17" i="9"/>
  <c r="T17" i="9"/>
  <c r="AB17" i="9" s="1"/>
  <c r="S17" i="9"/>
  <c r="R17" i="9"/>
  <c r="Q17" i="9"/>
  <c r="P17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AA15" i="9"/>
  <c r="Z15" i="9"/>
  <c r="Y15" i="9"/>
  <c r="X15" i="9"/>
  <c r="W15" i="9"/>
  <c r="V15" i="9"/>
  <c r="U15" i="9"/>
  <c r="T15" i="9"/>
  <c r="AB15" i="9" s="1"/>
  <c r="S15" i="9"/>
  <c r="R15" i="9"/>
  <c r="Q15" i="9"/>
  <c r="P15" i="9"/>
  <c r="AA14" i="9"/>
  <c r="Z14" i="9"/>
  <c r="Y14" i="9"/>
  <c r="X14" i="9"/>
  <c r="W14" i="9"/>
  <c r="V14" i="9"/>
  <c r="U14" i="9"/>
  <c r="T14" i="9"/>
  <c r="AB14" i="9" s="1"/>
  <c r="S14" i="9"/>
  <c r="R14" i="9"/>
  <c r="Q14" i="9"/>
  <c r="P14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AA12" i="9"/>
  <c r="Z12" i="9"/>
  <c r="Y12" i="9"/>
  <c r="X12" i="9"/>
  <c r="W12" i="9"/>
  <c r="V12" i="9"/>
  <c r="U12" i="9"/>
  <c r="T12" i="9"/>
  <c r="AB12" i="9" s="1"/>
  <c r="S12" i="9"/>
  <c r="R12" i="9"/>
  <c r="Q12" i="9"/>
  <c r="P12" i="9"/>
  <c r="AA11" i="9"/>
  <c r="Z11" i="9"/>
  <c r="Y11" i="9"/>
  <c r="X11" i="9"/>
  <c r="W11" i="9"/>
  <c r="V11" i="9"/>
  <c r="U11" i="9"/>
  <c r="T11" i="9"/>
  <c r="AB11" i="9" s="1"/>
  <c r="S11" i="9"/>
  <c r="R11" i="9"/>
  <c r="Q11" i="9"/>
  <c r="P11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AA9" i="9"/>
  <c r="Z9" i="9"/>
  <c r="Y9" i="9"/>
  <c r="X9" i="9"/>
  <c r="W9" i="9"/>
  <c r="V9" i="9"/>
  <c r="U9" i="9"/>
  <c r="T9" i="9"/>
  <c r="AB9" i="9" s="1"/>
  <c r="S9" i="9"/>
  <c r="R9" i="9"/>
  <c r="Q9" i="9"/>
  <c r="P9" i="9"/>
  <c r="AA8" i="9"/>
  <c r="Z8" i="9"/>
  <c r="Y8" i="9"/>
  <c r="X8" i="9"/>
  <c r="W8" i="9"/>
  <c r="V8" i="9"/>
  <c r="U8" i="9"/>
  <c r="T8" i="9"/>
  <c r="AB8" i="9" s="1"/>
  <c r="S8" i="9"/>
  <c r="R8" i="9"/>
  <c r="Q8" i="9"/>
  <c r="P8" i="9"/>
  <c r="AA7" i="9"/>
  <c r="Z7" i="9"/>
  <c r="Y7" i="9"/>
  <c r="X7" i="9"/>
  <c r="W7" i="9"/>
  <c r="V7" i="9"/>
  <c r="U7" i="9"/>
  <c r="T7" i="9"/>
  <c r="AB7" i="9" s="1"/>
  <c r="S7" i="9"/>
  <c r="R7" i="9"/>
  <c r="Q7" i="9"/>
  <c r="P7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33" i="8" s="1"/>
  <c r="D7" i="8"/>
  <c r="D6" i="8"/>
  <c r="AC26" i="9" l="1"/>
  <c r="AD26" i="9" s="1"/>
  <c r="AF26" i="9" s="1"/>
  <c r="AC30" i="9"/>
  <c r="AD30" i="9" s="1"/>
  <c r="AF30" i="9" s="1"/>
  <c r="AC15" i="9"/>
  <c r="AD15" i="9" s="1"/>
  <c r="AF15" i="9" s="1"/>
  <c r="AC6" i="9"/>
  <c r="AC16" i="9"/>
  <c r="AD16" i="9" s="1"/>
  <c r="AF16" i="9" s="1"/>
  <c r="AC18" i="9"/>
  <c r="AD18" i="9" s="1"/>
  <c r="AF18" i="9" s="1"/>
  <c r="AC20" i="9"/>
  <c r="AD20" i="9" s="1"/>
  <c r="AF20" i="9" s="1"/>
  <c r="AC7" i="9"/>
  <c r="AD7" i="9" s="1"/>
  <c r="AF7" i="9" s="1"/>
  <c r="AC8" i="9"/>
  <c r="AD8" i="9" s="1"/>
  <c r="AF8" i="9" s="1"/>
  <c r="AC10" i="9"/>
  <c r="AD10" i="9" s="1"/>
  <c r="AF10" i="9" s="1"/>
  <c r="AC12" i="9"/>
  <c r="AD12" i="9" s="1"/>
  <c r="AF12" i="9" s="1"/>
  <c r="AC25" i="9"/>
  <c r="AD25" i="9" s="1"/>
  <c r="AF25" i="9" s="1"/>
  <c r="AC27" i="9"/>
  <c r="AD27" i="9" s="1"/>
  <c r="AF27" i="9" s="1"/>
  <c r="AB32" i="9"/>
  <c r="AC9" i="9" s="1"/>
  <c r="AD9" i="9" s="1"/>
  <c r="AF9" i="9" s="1"/>
  <c r="AC23" i="9" l="1"/>
  <c r="AD23" i="9" s="1"/>
  <c r="AF23" i="9" s="1"/>
  <c r="AC13" i="9"/>
  <c r="AD13" i="9" s="1"/>
  <c r="AF13" i="9" s="1"/>
  <c r="AC31" i="9"/>
  <c r="AD31" i="9" s="1"/>
  <c r="AF31" i="9" s="1"/>
  <c r="AC28" i="9"/>
  <c r="AD28" i="9" s="1"/>
  <c r="AF28" i="9" s="1"/>
  <c r="AC19" i="9"/>
  <c r="AD19" i="9" s="1"/>
  <c r="AF19" i="9" s="1"/>
  <c r="AC11" i="9"/>
  <c r="AD11" i="9" s="1"/>
  <c r="AF11" i="9" s="1"/>
  <c r="AD6" i="9"/>
  <c r="AC14" i="9"/>
  <c r="AD14" i="9" s="1"/>
  <c r="AF14" i="9" s="1"/>
  <c r="AC24" i="9"/>
  <c r="AD24" i="9" s="1"/>
  <c r="AF24" i="9" s="1"/>
  <c r="AC21" i="9"/>
  <c r="AD21" i="9" s="1"/>
  <c r="AF21" i="9" s="1"/>
  <c r="AC29" i="9"/>
  <c r="AD29" i="9" s="1"/>
  <c r="AF29" i="9" s="1"/>
  <c r="AC22" i="9"/>
  <c r="AD22" i="9" s="1"/>
  <c r="AF22" i="9" s="1"/>
  <c r="AC17" i="9"/>
  <c r="AD17" i="9" s="1"/>
  <c r="AF17" i="9" s="1"/>
  <c r="AF6" i="9" l="1"/>
  <c r="AF32" i="9" s="1"/>
  <c r="AD32" i="9"/>
  <c r="AC32" i="9"/>
  <c r="AB36" i="7" l="1"/>
  <c r="AA36" i="7"/>
  <c r="Z36" i="7"/>
  <c r="Y36" i="7"/>
  <c r="X36" i="7"/>
  <c r="W36" i="7"/>
  <c r="V36" i="7"/>
  <c r="U36" i="7"/>
  <c r="T36" i="7"/>
  <c r="S36" i="7"/>
  <c r="R36" i="7"/>
  <c r="Q36" i="7"/>
  <c r="P36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AA33" i="7"/>
  <c r="Z33" i="7"/>
  <c r="Y33" i="7"/>
  <c r="X33" i="7"/>
  <c r="W33" i="7"/>
  <c r="V33" i="7"/>
  <c r="U33" i="7"/>
  <c r="T33" i="7"/>
  <c r="AB33" i="7" s="1"/>
  <c r="S33" i="7"/>
  <c r="R33" i="7"/>
  <c r="Q33" i="7"/>
  <c r="P33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AA29" i="7"/>
  <c r="Z29" i="7"/>
  <c r="Y29" i="7"/>
  <c r="X29" i="7"/>
  <c r="W29" i="7"/>
  <c r="V29" i="7"/>
  <c r="U29" i="7"/>
  <c r="T29" i="7"/>
  <c r="AB29" i="7" s="1"/>
  <c r="S29" i="7"/>
  <c r="R29" i="7"/>
  <c r="Q29" i="7"/>
  <c r="P29" i="7"/>
  <c r="AA28" i="7"/>
  <c r="Z28" i="7"/>
  <c r="Y28" i="7"/>
  <c r="X28" i="7"/>
  <c r="W28" i="7"/>
  <c r="V28" i="7"/>
  <c r="U28" i="7"/>
  <c r="T28" i="7"/>
  <c r="AB28" i="7" s="1"/>
  <c r="S28" i="7"/>
  <c r="R28" i="7"/>
  <c r="Q28" i="7"/>
  <c r="P28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AA25" i="7"/>
  <c r="Z25" i="7"/>
  <c r="Y25" i="7"/>
  <c r="X25" i="7"/>
  <c r="W25" i="7"/>
  <c r="V25" i="7"/>
  <c r="U25" i="7"/>
  <c r="T25" i="7"/>
  <c r="AB25" i="7" s="1"/>
  <c r="S25" i="7"/>
  <c r="R25" i="7"/>
  <c r="Q25" i="7"/>
  <c r="P25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AA21" i="7"/>
  <c r="Z21" i="7"/>
  <c r="Y21" i="7"/>
  <c r="X21" i="7"/>
  <c r="W21" i="7"/>
  <c r="V21" i="7"/>
  <c r="U21" i="7"/>
  <c r="T21" i="7"/>
  <c r="AB21" i="7" s="1"/>
  <c r="S21" i="7"/>
  <c r="R21" i="7"/>
  <c r="Q21" i="7"/>
  <c r="P21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AA17" i="7"/>
  <c r="Z17" i="7"/>
  <c r="Y17" i="7"/>
  <c r="X17" i="7"/>
  <c r="W17" i="7"/>
  <c r="V17" i="7"/>
  <c r="U17" i="7"/>
  <c r="T17" i="7"/>
  <c r="AB17" i="7" s="1"/>
  <c r="S17" i="7"/>
  <c r="R17" i="7"/>
  <c r="Q17" i="7"/>
  <c r="P17" i="7"/>
  <c r="AA16" i="7"/>
  <c r="Z16" i="7"/>
  <c r="Y16" i="7"/>
  <c r="X16" i="7"/>
  <c r="W16" i="7"/>
  <c r="V16" i="7"/>
  <c r="U16" i="7"/>
  <c r="T16" i="7"/>
  <c r="AB16" i="7" s="1"/>
  <c r="S16" i="7"/>
  <c r="R16" i="7"/>
  <c r="Q16" i="7"/>
  <c r="P16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AA13" i="7"/>
  <c r="Z13" i="7"/>
  <c r="Y13" i="7"/>
  <c r="X13" i="7"/>
  <c r="W13" i="7"/>
  <c r="V13" i="7"/>
  <c r="U13" i="7"/>
  <c r="T13" i="7"/>
  <c r="AB13" i="7" s="1"/>
  <c r="S13" i="7"/>
  <c r="R13" i="7"/>
  <c r="Q13" i="7"/>
  <c r="P13" i="7"/>
  <c r="AA12" i="7"/>
  <c r="Z12" i="7"/>
  <c r="Y12" i="7"/>
  <c r="X12" i="7"/>
  <c r="W12" i="7"/>
  <c r="V12" i="7"/>
  <c r="U12" i="7"/>
  <c r="T12" i="7"/>
  <c r="AB12" i="7" s="1"/>
  <c r="S12" i="7"/>
  <c r="R12" i="7"/>
  <c r="Q12" i="7"/>
  <c r="P12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AA9" i="7"/>
  <c r="Z9" i="7"/>
  <c r="Y9" i="7"/>
  <c r="X9" i="7"/>
  <c r="W9" i="7"/>
  <c r="V9" i="7"/>
  <c r="U9" i="7"/>
  <c r="T9" i="7"/>
  <c r="AB9" i="7" s="1"/>
  <c r="S9" i="7"/>
  <c r="R9" i="7"/>
  <c r="Q9" i="7"/>
  <c r="P9" i="7"/>
  <c r="AA8" i="7"/>
  <c r="Z8" i="7"/>
  <c r="Y8" i="7"/>
  <c r="X8" i="7"/>
  <c r="W8" i="7"/>
  <c r="V8" i="7"/>
  <c r="U8" i="7"/>
  <c r="T8" i="7"/>
  <c r="AB8" i="7" s="1"/>
  <c r="S8" i="7"/>
  <c r="R8" i="7"/>
  <c r="Q8" i="7"/>
  <c r="P8" i="7"/>
  <c r="AA7" i="7"/>
  <c r="Z7" i="7"/>
  <c r="Y7" i="7"/>
  <c r="X7" i="7"/>
  <c r="W7" i="7"/>
  <c r="V7" i="7"/>
  <c r="U7" i="7"/>
  <c r="T7" i="7"/>
  <c r="AB7" i="7" s="1"/>
  <c r="S7" i="7"/>
  <c r="R7" i="7"/>
  <c r="Q7" i="7"/>
  <c r="P7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U4" i="7"/>
  <c r="C32" i="6"/>
  <c r="B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32" i="6" s="1"/>
  <c r="D7" i="6"/>
  <c r="D6" i="6"/>
  <c r="AB37" i="7" l="1"/>
  <c r="AC10" i="7" s="1"/>
  <c r="AD10" i="7" s="1"/>
  <c r="AF10" i="7" s="1"/>
  <c r="AC35" i="7" l="1"/>
  <c r="AD35" i="7" s="1"/>
  <c r="AF35" i="7" s="1"/>
  <c r="AC36" i="7"/>
  <c r="AD36" i="7" s="1"/>
  <c r="AF36" i="7" s="1"/>
  <c r="AC14" i="7"/>
  <c r="AD14" i="7" s="1"/>
  <c r="AF14" i="7" s="1"/>
  <c r="AC27" i="7"/>
  <c r="AD27" i="7" s="1"/>
  <c r="AF27" i="7" s="1"/>
  <c r="AC19" i="7"/>
  <c r="AD19" i="7" s="1"/>
  <c r="AF19" i="7" s="1"/>
  <c r="AC17" i="7"/>
  <c r="AD17" i="7" s="1"/>
  <c r="AF17" i="7" s="1"/>
  <c r="AC15" i="7"/>
  <c r="AD15" i="7" s="1"/>
  <c r="AF15" i="7" s="1"/>
  <c r="AC33" i="7"/>
  <c r="AD33" i="7" s="1"/>
  <c r="AF33" i="7" s="1"/>
  <c r="AC30" i="7"/>
  <c r="AD30" i="7" s="1"/>
  <c r="AF30" i="7" s="1"/>
  <c r="AC13" i="7"/>
  <c r="AD13" i="7" s="1"/>
  <c r="AF13" i="7" s="1"/>
  <c r="AC20" i="7"/>
  <c r="AD20" i="7" s="1"/>
  <c r="AF20" i="7" s="1"/>
  <c r="AC28" i="7"/>
  <c r="AD28" i="7" s="1"/>
  <c r="AF28" i="7" s="1"/>
  <c r="AC29" i="7"/>
  <c r="AD29" i="7" s="1"/>
  <c r="AF29" i="7" s="1"/>
  <c r="AC31" i="7"/>
  <c r="AD31" i="7" s="1"/>
  <c r="AF31" i="7" s="1"/>
  <c r="AC18" i="7"/>
  <c r="AD18" i="7" s="1"/>
  <c r="AF18" i="7" s="1"/>
  <c r="AC24" i="7"/>
  <c r="AD24" i="7" s="1"/>
  <c r="AF24" i="7" s="1"/>
  <c r="AC16" i="7"/>
  <c r="AD16" i="7" s="1"/>
  <c r="AF16" i="7" s="1"/>
  <c r="AC8" i="7"/>
  <c r="AD8" i="7" s="1"/>
  <c r="AF8" i="7" s="1"/>
  <c r="AC9" i="7"/>
  <c r="AD9" i="7" s="1"/>
  <c r="AF9" i="7" s="1"/>
  <c r="AC22" i="7"/>
  <c r="AD22" i="7" s="1"/>
  <c r="AF22" i="7" s="1"/>
  <c r="AC34" i="7"/>
  <c r="AD34" i="7" s="1"/>
  <c r="AF34" i="7" s="1"/>
  <c r="AC21" i="7"/>
  <c r="AD21" i="7" s="1"/>
  <c r="AF21" i="7" s="1"/>
  <c r="AC32" i="7"/>
  <c r="AD32" i="7" s="1"/>
  <c r="AF32" i="7" s="1"/>
  <c r="AC11" i="7"/>
  <c r="AD11" i="7" s="1"/>
  <c r="AF11" i="7" s="1"/>
  <c r="AC6" i="7"/>
  <c r="AC25" i="7"/>
  <c r="AD25" i="7" s="1"/>
  <c r="AF25" i="7" s="1"/>
  <c r="AC26" i="7"/>
  <c r="AD26" i="7" s="1"/>
  <c r="AF26" i="7" s="1"/>
  <c r="AC12" i="7"/>
  <c r="AD12" i="7" s="1"/>
  <c r="AF12" i="7" s="1"/>
  <c r="AC7" i="7"/>
  <c r="AD7" i="7" s="1"/>
  <c r="AF7" i="7" s="1"/>
  <c r="AC23" i="7"/>
  <c r="AD23" i="7" s="1"/>
  <c r="AF23" i="7" s="1"/>
  <c r="AD6" i="7" l="1"/>
  <c r="AC37" i="7"/>
  <c r="AF6" i="7" l="1"/>
  <c r="AF37" i="7" s="1"/>
  <c r="AD37" i="7"/>
  <c r="U36" i="5" l="1"/>
  <c r="S36" i="5"/>
  <c r="Q36" i="5"/>
  <c r="O36" i="5"/>
  <c r="M36" i="5"/>
  <c r="K36" i="5"/>
  <c r="I36" i="5"/>
  <c r="G36" i="5"/>
  <c r="E36" i="5"/>
  <c r="C36" i="5"/>
  <c r="V36" i="5" s="1"/>
  <c r="U35" i="5"/>
  <c r="S35" i="5"/>
  <c r="Q35" i="5"/>
  <c r="O35" i="5"/>
  <c r="M35" i="5"/>
  <c r="K35" i="5"/>
  <c r="I35" i="5"/>
  <c r="G35" i="5"/>
  <c r="E35" i="5"/>
  <c r="C35" i="5"/>
  <c r="V35" i="5" s="1"/>
  <c r="U34" i="5"/>
  <c r="S34" i="5"/>
  <c r="Q34" i="5"/>
  <c r="O34" i="5"/>
  <c r="M34" i="5"/>
  <c r="K34" i="5"/>
  <c r="I34" i="5"/>
  <c r="G34" i="5"/>
  <c r="E34" i="5"/>
  <c r="C34" i="5"/>
  <c r="V34" i="5" s="1"/>
  <c r="U33" i="5"/>
  <c r="S33" i="5"/>
  <c r="Q33" i="5"/>
  <c r="O33" i="5"/>
  <c r="M33" i="5"/>
  <c r="K33" i="5"/>
  <c r="I33" i="5"/>
  <c r="G33" i="5"/>
  <c r="V33" i="5" s="1"/>
  <c r="E33" i="5"/>
  <c r="C33" i="5"/>
  <c r="U32" i="5"/>
  <c r="S32" i="5"/>
  <c r="Q32" i="5"/>
  <c r="O32" i="5"/>
  <c r="M32" i="5"/>
  <c r="K32" i="5"/>
  <c r="I32" i="5"/>
  <c r="G32" i="5"/>
  <c r="V32" i="5" s="1"/>
  <c r="E32" i="5"/>
  <c r="C32" i="5"/>
  <c r="U31" i="5"/>
  <c r="S31" i="5"/>
  <c r="Q31" i="5"/>
  <c r="O31" i="5"/>
  <c r="M31" i="5"/>
  <c r="K31" i="5"/>
  <c r="I31" i="5"/>
  <c r="G31" i="5"/>
  <c r="E31" i="5"/>
  <c r="V31" i="5" s="1"/>
  <c r="C31" i="5"/>
  <c r="U30" i="5"/>
  <c r="S30" i="5"/>
  <c r="Q30" i="5"/>
  <c r="O30" i="5"/>
  <c r="M30" i="5"/>
  <c r="K30" i="5"/>
  <c r="I30" i="5"/>
  <c r="G30" i="5"/>
  <c r="E30" i="5"/>
  <c r="C30" i="5"/>
  <c r="V30" i="5" s="1"/>
  <c r="U29" i="5"/>
  <c r="S29" i="5"/>
  <c r="Q29" i="5"/>
  <c r="O29" i="5"/>
  <c r="M29" i="5"/>
  <c r="K29" i="5"/>
  <c r="I29" i="5"/>
  <c r="G29" i="5"/>
  <c r="E29" i="5"/>
  <c r="C29" i="5"/>
  <c r="V29" i="5" s="1"/>
  <c r="U28" i="5"/>
  <c r="S28" i="5"/>
  <c r="Q28" i="5"/>
  <c r="O28" i="5"/>
  <c r="M28" i="5"/>
  <c r="K28" i="5"/>
  <c r="I28" i="5"/>
  <c r="G28" i="5"/>
  <c r="E28" i="5"/>
  <c r="C28" i="5"/>
  <c r="V28" i="5" s="1"/>
  <c r="U27" i="5"/>
  <c r="S27" i="5"/>
  <c r="Q27" i="5"/>
  <c r="O27" i="5"/>
  <c r="M27" i="5"/>
  <c r="K27" i="5"/>
  <c r="I27" i="5"/>
  <c r="G27" i="5"/>
  <c r="E27" i="5"/>
  <c r="C27" i="5"/>
  <c r="V27" i="5" s="1"/>
  <c r="U26" i="5"/>
  <c r="S26" i="5"/>
  <c r="Q26" i="5"/>
  <c r="O26" i="5"/>
  <c r="M26" i="5"/>
  <c r="K26" i="5"/>
  <c r="I26" i="5"/>
  <c r="G26" i="5"/>
  <c r="E26" i="5"/>
  <c r="C26" i="5"/>
  <c r="V26" i="5" s="1"/>
  <c r="U25" i="5"/>
  <c r="S25" i="5"/>
  <c r="Q25" i="5"/>
  <c r="O25" i="5"/>
  <c r="M25" i="5"/>
  <c r="K25" i="5"/>
  <c r="I25" i="5"/>
  <c r="G25" i="5"/>
  <c r="V25" i="5" s="1"/>
  <c r="E25" i="5"/>
  <c r="C25" i="5"/>
  <c r="U24" i="5"/>
  <c r="S24" i="5"/>
  <c r="Q24" i="5"/>
  <c r="O24" i="5"/>
  <c r="M24" i="5"/>
  <c r="K24" i="5"/>
  <c r="I24" i="5"/>
  <c r="G24" i="5"/>
  <c r="V24" i="5" s="1"/>
  <c r="E24" i="5"/>
  <c r="C24" i="5"/>
  <c r="U23" i="5"/>
  <c r="S23" i="5"/>
  <c r="Q23" i="5"/>
  <c r="O23" i="5"/>
  <c r="M23" i="5"/>
  <c r="K23" i="5"/>
  <c r="I23" i="5"/>
  <c r="G23" i="5"/>
  <c r="E23" i="5"/>
  <c r="V23" i="5" s="1"/>
  <c r="C23" i="5"/>
  <c r="U22" i="5"/>
  <c r="S22" i="5"/>
  <c r="Q22" i="5"/>
  <c r="O22" i="5"/>
  <c r="M22" i="5"/>
  <c r="K22" i="5"/>
  <c r="I22" i="5"/>
  <c r="G22" i="5"/>
  <c r="E22" i="5"/>
  <c r="C22" i="5"/>
  <c r="V22" i="5" s="1"/>
  <c r="U21" i="5"/>
  <c r="S21" i="5"/>
  <c r="Q21" i="5"/>
  <c r="O21" i="5"/>
  <c r="M21" i="5"/>
  <c r="K21" i="5"/>
  <c r="I21" i="5"/>
  <c r="G21" i="5"/>
  <c r="E21" i="5"/>
  <c r="C21" i="5"/>
  <c r="V21" i="5" s="1"/>
  <c r="U20" i="5"/>
  <c r="S20" i="5"/>
  <c r="Q20" i="5"/>
  <c r="O20" i="5"/>
  <c r="M20" i="5"/>
  <c r="K20" i="5"/>
  <c r="I20" i="5"/>
  <c r="G20" i="5"/>
  <c r="E20" i="5"/>
  <c r="C20" i="5"/>
  <c r="V20" i="5" s="1"/>
  <c r="U19" i="5"/>
  <c r="S19" i="5"/>
  <c r="Q19" i="5"/>
  <c r="O19" i="5"/>
  <c r="M19" i="5"/>
  <c r="K19" i="5"/>
  <c r="I19" i="5"/>
  <c r="G19" i="5"/>
  <c r="E19" i="5"/>
  <c r="C19" i="5"/>
  <c r="V19" i="5" s="1"/>
  <c r="U18" i="5"/>
  <c r="S18" i="5"/>
  <c r="Q18" i="5"/>
  <c r="O18" i="5"/>
  <c r="M18" i="5"/>
  <c r="K18" i="5"/>
  <c r="I18" i="5"/>
  <c r="G18" i="5"/>
  <c r="E18" i="5"/>
  <c r="C18" i="5"/>
  <c r="V18" i="5" s="1"/>
  <c r="U17" i="5"/>
  <c r="S17" i="5"/>
  <c r="Q17" i="5"/>
  <c r="O17" i="5"/>
  <c r="M17" i="5"/>
  <c r="K17" i="5"/>
  <c r="I17" i="5"/>
  <c r="G17" i="5"/>
  <c r="V17" i="5" s="1"/>
  <c r="E17" i="5"/>
  <c r="C17" i="5"/>
  <c r="U16" i="5"/>
  <c r="S16" i="5"/>
  <c r="Q16" i="5"/>
  <c r="O16" i="5"/>
  <c r="M16" i="5"/>
  <c r="K16" i="5"/>
  <c r="I16" i="5"/>
  <c r="G16" i="5"/>
  <c r="E16" i="5"/>
  <c r="V16" i="5" s="1"/>
  <c r="C16" i="5"/>
  <c r="U15" i="5"/>
  <c r="S15" i="5"/>
  <c r="Q15" i="5"/>
  <c r="O15" i="5"/>
  <c r="M15" i="5"/>
  <c r="K15" i="5"/>
  <c r="I15" i="5"/>
  <c r="G15" i="5"/>
  <c r="E15" i="5"/>
  <c r="C15" i="5"/>
  <c r="V15" i="5" s="1"/>
  <c r="U14" i="5"/>
  <c r="S14" i="5"/>
  <c r="Q14" i="5"/>
  <c r="O14" i="5"/>
  <c r="M14" i="5"/>
  <c r="K14" i="5"/>
  <c r="I14" i="5"/>
  <c r="G14" i="5"/>
  <c r="E14" i="5"/>
  <c r="C14" i="5"/>
  <c r="V14" i="5" s="1"/>
  <c r="U13" i="5"/>
  <c r="S13" i="5"/>
  <c r="Q13" i="5"/>
  <c r="O13" i="5"/>
  <c r="M13" i="5"/>
  <c r="K13" i="5"/>
  <c r="I13" i="5"/>
  <c r="G13" i="5"/>
  <c r="E13" i="5"/>
  <c r="C13" i="5"/>
  <c r="V13" i="5" s="1"/>
  <c r="U12" i="5"/>
  <c r="S12" i="5"/>
  <c r="Q12" i="5"/>
  <c r="O12" i="5"/>
  <c r="M12" i="5"/>
  <c r="K12" i="5"/>
  <c r="I12" i="5"/>
  <c r="G12" i="5"/>
  <c r="E12" i="5"/>
  <c r="C12" i="5"/>
  <c r="V12" i="5" s="1"/>
  <c r="U11" i="5"/>
  <c r="S11" i="5"/>
  <c r="Q11" i="5"/>
  <c r="O11" i="5"/>
  <c r="M11" i="5"/>
  <c r="K11" i="5"/>
  <c r="I11" i="5"/>
  <c r="G11" i="5"/>
  <c r="V11" i="5" s="1"/>
  <c r="E11" i="5"/>
  <c r="C11" i="5"/>
  <c r="U10" i="5"/>
  <c r="S10" i="5"/>
  <c r="Q10" i="5"/>
  <c r="O10" i="5"/>
  <c r="M10" i="5"/>
  <c r="K10" i="5"/>
  <c r="I10" i="5"/>
  <c r="G10" i="5"/>
  <c r="E10" i="5"/>
  <c r="C10" i="5"/>
  <c r="V10" i="5" s="1"/>
  <c r="U9" i="5"/>
  <c r="S9" i="5"/>
  <c r="Q9" i="5"/>
  <c r="O9" i="5"/>
  <c r="M9" i="5"/>
  <c r="K9" i="5"/>
  <c r="I9" i="5"/>
  <c r="G9" i="5"/>
  <c r="V9" i="5" s="1"/>
  <c r="E9" i="5"/>
  <c r="C9" i="5"/>
  <c r="U8" i="5"/>
  <c r="S8" i="5"/>
  <c r="Q8" i="5"/>
  <c r="O8" i="5"/>
  <c r="M8" i="5"/>
  <c r="K8" i="5"/>
  <c r="I8" i="5"/>
  <c r="G8" i="5"/>
  <c r="E8" i="5"/>
  <c r="V8" i="5" s="1"/>
  <c r="C8" i="5"/>
  <c r="U7" i="5"/>
  <c r="S7" i="5"/>
  <c r="Q7" i="5"/>
  <c r="O7" i="5"/>
  <c r="M7" i="5"/>
  <c r="K7" i="5"/>
  <c r="I7" i="5"/>
  <c r="G7" i="5"/>
  <c r="E7" i="5"/>
  <c r="C7" i="5"/>
  <c r="V7" i="5" s="1"/>
  <c r="U6" i="5"/>
  <c r="U37" i="5" s="1"/>
  <c r="S6" i="5"/>
  <c r="S37" i="5" s="1"/>
  <c r="Q6" i="5"/>
  <c r="Q37" i="5" s="1"/>
  <c r="O6" i="5"/>
  <c r="M6" i="5"/>
  <c r="K6" i="5"/>
  <c r="I6" i="5"/>
  <c r="G6" i="5"/>
  <c r="G37" i="5" s="1"/>
  <c r="E6" i="5"/>
  <c r="E37" i="5" s="1"/>
  <c r="C6" i="5"/>
  <c r="C37" i="5" s="1"/>
  <c r="U5" i="5"/>
  <c r="S5" i="5"/>
  <c r="Q5" i="5"/>
  <c r="O5" i="5"/>
  <c r="O37" i="5" s="1"/>
  <c r="M5" i="5"/>
  <c r="M37" i="5" s="1"/>
  <c r="K5" i="5"/>
  <c r="K37" i="5" s="1"/>
  <c r="I5" i="5"/>
  <c r="I37" i="5" s="1"/>
  <c r="G5" i="5"/>
  <c r="E5" i="5"/>
  <c r="C5" i="5"/>
  <c r="V5" i="5" s="1"/>
  <c r="C39" i="4"/>
  <c r="B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39" i="4" s="1"/>
  <c r="D6" i="4"/>
  <c r="V6" i="5" l="1"/>
  <c r="V37" i="5" s="1"/>
  <c r="W35" i="5" l="1"/>
  <c r="X35" i="5" s="1"/>
  <c r="Z35" i="5" s="1"/>
  <c r="AD35" i="5" s="1"/>
  <c r="W17" i="5"/>
  <c r="X17" i="5" s="1"/>
  <c r="Z17" i="5" s="1"/>
  <c r="W13" i="5"/>
  <c r="X13" i="5" s="1"/>
  <c r="Z13" i="5" s="1"/>
  <c r="AD13" i="5" s="1"/>
  <c r="W5" i="5"/>
  <c r="W11" i="5"/>
  <c r="X11" i="5" s="1"/>
  <c r="Z11" i="5" s="1"/>
  <c r="AD11" i="5" s="1"/>
  <c r="W12" i="5"/>
  <c r="X12" i="5" s="1"/>
  <c r="Z12" i="5" s="1"/>
  <c r="AD12" i="5" s="1"/>
  <c r="W19" i="5"/>
  <c r="X19" i="5" s="1"/>
  <c r="Z19" i="5" s="1"/>
  <c r="AD19" i="5" s="1"/>
  <c r="W18" i="5"/>
  <c r="X18" i="5" s="1"/>
  <c r="Z18" i="5" s="1"/>
  <c r="AD18" i="5" s="1"/>
  <c r="W23" i="5"/>
  <c r="X23" i="5" s="1"/>
  <c r="Z23" i="5" s="1"/>
  <c r="AD23" i="5" s="1"/>
  <c r="W9" i="5"/>
  <c r="X9" i="5" s="1"/>
  <c r="Z9" i="5" s="1"/>
  <c r="AD9" i="5" s="1"/>
  <c r="W25" i="5"/>
  <c r="X25" i="5" s="1"/>
  <c r="Z25" i="5" s="1"/>
  <c r="AD25" i="5" s="1"/>
  <c r="W24" i="5"/>
  <c r="X24" i="5" s="1"/>
  <c r="Z24" i="5" s="1"/>
  <c r="AD24" i="5" s="1"/>
  <c r="W33" i="5"/>
  <c r="X33" i="5" s="1"/>
  <c r="Z33" i="5" s="1"/>
  <c r="AD33" i="5" s="1"/>
  <c r="W26" i="5"/>
  <c r="X26" i="5" s="1"/>
  <c r="Z26" i="5" s="1"/>
  <c r="AD26" i="5" s="1"/>
  <c r="W31" i="5"/>
  <c r="X31" i="5" s="1"/>
  <c r="Z31" i="5" s="1"/>
  <c r="AD31" i="5" s="1"/>
  <c r="W30" i="5"/>
  <c r="X30" i="5" s="1"/>
  <c r="Z30" i="5" s="1"/>
  <c r="AD30" i="5" s="1"/>
  <c r="W32" i="5"/>
  <c r="X32" i="5" s="1"/>
  <c r="Z32" i="5" s="1"/>
  <c r="AD32" i="5" s="1"/>
  <c r="W21" i="5"/>
  <c r="X21" i="5" s="1"/>
  <c r="Z21" i="5" s="1"/>
  <c r="AD21" i="5" s="1"/>
  <c r="W20" i="5"/>
  <c r="X20" i="5" s="1"/>
  <c r="Z20" i="5" s="1"/>
  <c r="AD20" i="5" s="1"/>
  <c r="W7" i="5"/>
  <c r="X7" i="5" s="1"/>
  <c r="Z7" i="5" s="1"/>
  <c r="AD7" i="5" s="1"/>
  <c r="W14" i="5"/>
  <c r="X14" i="5" s="1"/>
  <c r="Z14" i="5" s="1"/>
  <c r="AD14" i="5" s="1"/>
  <c r="W29" i="5"/>
  <c r="X29" i="5" s="1"/>
  <c r="Z29" i="5" s="1"/>
  <c r="AD29" i="5" s="1"/>
  <c r="W28" i="5"/>
  <c r="X28" i="5" s="1"/>
  <c r="Z28" i="5" s="1"/>
  <c r="AD28" i="5" s="1"/>
  <c r="W15" i="5"/>
  <c r="X15" i="5" s="1"/>
  <c r="Z15" i="5" s="1"/>
  <c r="AD15" i="5" s="1"/>
  <c r="W22" i="5"/>
  <c r="X22" i="5" s="1"/>
  <c r="Z22" i="5" s="1"/>
  <c r="AD22" i="5" s="1"/>
  <c r="W10" i="5"/>
  <c r="X10" i="5" s="1"/>
  <c r="Z10" i="5" s="1"/>
  <c r="AD10" i="5" s="1"/>
  <c r="W36" i="5"/>
  <c r="X36" i="5" s="1"/>
  <c r="Z36" i="5" s="1"/>
  <c r="AD36" i="5" s="1"/>
  <c r="W8" i="5"/>
  <c r="X8" i="5" s="1"/>
  <c r="Z8" i="5" s="1"/>
  <c r="AD8" i="5" s="1"/>
  <c r="W27" i="5"/>
  <c r="X27" i="5" s="1"/>
  <c r="Z27" i="5" s="1"/>
  <c r="AD27" i="5" s="1"/>
  <c r="W16" i="5"/>
  <c r="X16" i="5" s="1"/>
  <c r="Z16" i="5" s="1"/>
  <c r="AD16" i="5" s="1"/>
  <c r="W34" i="5"/>
  <c r="X34" i="5" s="1"/>
  <c r="Z34" i="5" s="1"/>
  <c r="AD34" i="5" s="1"/>
  <c r="W6" i="5"/>
  <c r="X6" i="5" s="1"/>
  <c r="Z6" i="5" s="1"/>
  <c r="AD6" i="5" s="1"/>
  <c r="AD37" i="5" s="1"/>
  <c r="X5" i="5" l="1"/>
  <c r="W37" i="5"/>
  <c r="X37" i="5" l="1"/>
  <c r="Z5" i="5"/>
  <c r="Z37" i="5" s="1"/>
  <c r="AA37" i="3"/>
  <c r="V37" i="3"/>
  <c r="T37" i="3"/>
  <c r="R37" i="3"/>
  <c r="P37" i="3"/>
  <c r="O37" i="3"/>
  <c r="N37" i="3"/>
  <c r="L37" i="3"/>
  <c r="J37" i="3"/>
  <c r="H37" i="3"/>
  <c r="F37" i="3"/>
  <c r="D37" i="3"/>
  <c r="B37" i="3"/>
  <c r="W36" i="3"/>
  <c r="U36" i="3"/>
  <c r="S36" i="3"/>
  <c r="Q36" i="3"/>
  <c r="O36" i="3"/>
  <c r="M36" i="3"/>
  <c r="K36" i="3"/>
  <c r="I36" i="3"/>
  <c r="G36" i="3"/>
  <c r="E36" i="3"/>
  <c r="C36" i="3"/>
  <c r="X36" i="3" s="1"/>
  <c r="W35" i="3"/>
  <c r="U35" i="3"/>
  <c r="S35" i="3"/>
  <c r="Q35" i="3"/>
  <c r="O35" i="3"/>
  <c r="M35" i="3"/>
  <c r="K35" i="3"/>
  <c r="I35" i="3"/>
  <c r="G35" i="3"/>
  <c r="E35" i="3"/>
  <c r="C35" i="3"/>
  <c r="X35" i="3" s="1"/>
  <c r="W34" i="3"/>
  <c r="U34" i="3"/>
  <c r="S34" i="3"/>
  <c r="Q34" i="3"/>
  <c r="O34" i="3"/>
  <c r="M34" i="3"/>
  <c r="K34" i="3"/>
  <c r="I34" i="3"/>
  <c r="G34" i="3"/>
  <c r="E34" i="3"/>
  <c r="C34" i="3"/>
  <c r="X34" i="3" s="1"/>
  <c r="W33" i="3"/>
  <c r="U33" i="3"/>
  <c r="S33" i="3"/>
  <c r="Q33" i="3"/>
  <c r="O33" i="3"/>
  <c r="M33" i="3"/>
  <c r="K33" i="3"/>
  <c r="I33" i="3"/>
  <c r="G33" i="3"/>
  <c r="E33" i="3"/>
  <c r="C33" i="3"/>
  <c r="X33" i="3" s="1"/>
  <c r="W32" i="3"/>
  <c r="U32" i="3"/>
  <c r="S32" i="3"/>
  <c r="Q32" i="3"/>
  <c r="O32" i="3"/>
  <c r="M32" i="3"/>
  <c r="K32" i="3"/>
  <c r="I32" i="3"/>
  <c r="G32" i="3"/>
  <c r="E32" i="3"/>
  <c r="C32" i="3"/>
  <c r="X32" i="3" s="1"/>
  <c r="W31" i="3"/>
  <c r="U31" i="3"/>
  <c r="S31" i="3"/>
  <c r="Q31" i="3"/>
  <c r="O31" i="3"/>
  <c r="M31" i="3"/>
  <c r="K31" i="3"/>
  <c r="I31" i="3"/>
  <c r="X31" i="3" s="1"/>
  <c r="G31" i="3"/>
  <c r="E31" i="3"/>
  <c r="C31" i="3"/>
  <c r="W30" i="3"/>
  <c r="U30" i="3"/>
  <c r="S30" i="3"/>
  <c r="Q30" i="3"/>
  <c r="O30" i="3"/>
  <c r="M30" i="3"/>
  <c r="K30" i="3"/>
  <c r="I30" i="3"/>
  <c r="G30" i="3"/>
  <c r="X30" i="3" s="1"/>
  <c r="E30" i="3"/>
  <c r="C30" i="3"/>
  <c r="W29" i="3"/>
  <c r="U29" i="3"/>
  <c r="S29" i="3"/>
  <c r="Q29" i="3"/>
  <c r="O29" i="3"/>
  <c r="M29" i="3"/>
  <c r="K29" i="3"/>
  <c r="I29" i="3"/>
  <c r="G29" i="3"/>
  <c r="X29" i="3" s="1"/>
  <c r="E29" i="3"/>
  <c r="C29" i="3"/>
  <c r="W28" i="3"/>
  <c r="U28" i="3"/>
  <c r="S28" i="3"/>
  <c r="Q28" i="3"/>
  <c r="O28" i="3"/>
  <c r="M28" i="3"/>
  <c r="K28" i="3"/>
  <c r="I28" i="3"/>
  <c r="G28" i="3"/>
  <c r="X28" i="3" s="1"/>
  <c r="E28" i="3"/>
  <c r="C28" i="3"/>
  <c r="W27" i="3"/>
  <c r="U27" i="3"/>
  <c r="S27" i="3"/>
  <c r="Q27" i="3"/>
  <c r="O27" i="3"/>
  <c r="M27" i="3"/>
  <c r="K27" i="3"/>
  <c r="I27" i="3"/>
  <c r="G27" i="3"/>
  <c r="X27" i="3" s="1"/>
  <c r="E27" i="3"/>
  <c r="C27" i="3"/>
  <c r="W26" i="3"/>
  <c r="U26" i="3"/>
  <c r="S26" i="3"/>
  <c r="Q26" i="3"/>
  <c r="O26" i="3"/>
  <c r="M26" i="3"/>
  <c r="K26" i="3"/>
  <c r="I26" i="3"/>
  <c r="G26" i="3"/>
  <c r="X26" i="3" s="1"/>
  <c r="E26" i="3"/>
  <c r="C26" i="3"/>
  <c r="W25" i="3"/>
  <c r="U25" i="3"/>
  <c r="S25" i="3"/>
  <c r="Q25" i="3"/>
  <c r="O25" i="3"/>
  <c r="M25" i="3"/>
  <c r="K25" i="3"/>
  <c r="I25" i="3"/>
  <c r="G25" i="3"/>
  <c r="X25" i="3" s="1"/>
  <c r="E25" i="3"/>
  <c r="C25" i="3"/>
  <c r="W24" i="3"/>
  <c r="U24" i="3"/>
  <c r="S24" i="3"/>
  <c r="Q24" i="3"/>
  <c r="O24" i="3"/>
  <c r="M24" i="3"/>
  <c r="K24" i="3"/>
  <c r="I24" i="3"/>
  <c r="G24" i="3"/>
  <c r="X24" i="3" s="1"/>
  <c r="E24" i="3"/>
  <c r="C24" i="3"/>
  <c r="W23" i="3"/>
  <c r="U23" i="3"/>
  <c r="S23" i="3"/>
  <c r="Q23" i="3"/>
  <c r="O23" i="3"/>
  <c r="M23" i="3"/>
  <c r="K23" i="3"/>
  <c r="I23" i="3"/>
  <c r="G23" i="3"/>
  <c r="X23" i="3" s="1"/>
  <c r="E23" i="3"/>
  <c r="C23" i="3"/>
  <c r="W22" i="3"/>
  <c r="W37" i="3" s="1"/>
  <c r="U22" i="3"/>
  <c r="S22" i="3"/>
  <c r="Q22" i="3"/>
  <c r="O22" i="3"/>
  <c r="M22" i="3"/>
  <c r="K22" i="3"/>
  <c r="I22" i="3"/>
  <c r="G22" i="3"/>
  <c r="G37" i="3" s="1"/>
  <c r="E22" i="3"/>
  <c r="X22" i="3" s="1"/>
  <c r="C22" i="3"/>
  <c r="W21" i="3"/>
  <c r="U21" i="3"/>
  <c r="S21" i="3"/>
  <c r="Q21" i="3"/>
  <c r="O21" i="3"/>
  <c r="M21" i="3"/>
  <c r="K21" i="3"/>
  <c r="I21" i="3"/>
  <c r="G21" i="3"/>
  <c r="E21" i="3"/>
  <c r="C21" i="3"/>
  <c r="X21" i="3" s="1"/>
  <c r="W20" i="3"/>
  <c r="U20" i="3"/>
  <c r="S20" i="3"/>
  <c r="Q20" i="3"/>
  <c r="O20" i="3"/>
  <c r="M20" i="3"/>
  <c r="K20" i="3"/>
  <c r="I20" i="3"/>
  <c r="G20" i="3"/>
  <c r="E20" i="3"/>
  <c r="C20" i="3"/>
  <c r="X20" i="3" s="1"/>
  <c r="W19" i="3"/>
  <c r="U19" i="3"/>
  <c r="S19" i="3"/>
  <c r="Q19" i="3"/>
  <c r="O19" i="3"/>
  <c r="M19" i="3"/>
  <c r="K19" i="3"/>
  <c r="I19" i="3"/>
  <c r="I37" i="3" s="1"/>
  <c r="G19" i="3"/>
  <c r="E19" i="3"/>
  <c r="C19" i="3"/>
  <c r="X19" i="3" s="1"/>
  <c r="W18" i="3"/>
  <c r="U18" i="3"/>
  <c r="S18" i="3"/>
  <c r="Q18" i="3"/>
  <c r="O18" i="3"/>
  <c r="M18" i="3"/>
  <c r="K18" i="3"/>
  <c r="I18" i="3"/>
  <c r="G18" i="3"/>
  <c r="E18" i="3"/>
  <c r="C18" i="3"/>
  <c r="X18" i="3" s="1"/>
  <c r="W17" i="3"/>
  <c r="U17" i="3"/>
  <c r="S17" i="3"/>
  <c r="Q17" i="3"/>
  <c r="O17" i="3"/>
  <c r="M17" i="3"/>
  <c r="K17" i="3"/>
  <c r="I17" i="3"/>
  <c r="G17" i="3"/>
  <c r="E17" i="3"/>
  <c r="C17" i="3"/>
  <c r="X17" i="3" s="1"/>
  <c r="W16" i="3"/>
  <c r="U16" i="3"/>
  <c r="S16" i="3"/>
  <c r="Q16" i="3"/>
  <c r="O16" i="3"/>
  <c r="M16" i="3"/>
  <c r="K16" i="3"/>
  <c r="I16" i="3"/>
  <c r="G16" i="3"/>
  <c r="E16" i="3"/>
  <c r="C16" i="3"/>
  <c r="X16" i="3" s="1"/>
  <c r="W15" i="3"/>
  <c r="U15" i="3"/>
  <c r="S15" i="3"/>
  <c r="Q15" i="3"/>
  <c r="O15" i="3"/>
  <c r="M15" i="3"/>
  <c r="K15" i="3"/>
  <c r="I15" i="3"/>
  <c r="G15" i="3"/>
  <c r="E15" i="3"/>
  <c r="C15" i="3"/>
  <c r="X15" i="3" s="1"/>
  <c r="W14" i="3"/>
  <c r="U14" i="3"/>
  <c r="S14" i="3"/>
  <c r="Q14" i="3"/>
  <c r="O14" i="3"/>
  <c r="M14" i="3"/>
  <c r="K14" i="3"/>
  <c r="I14" i="3"/>
  <c r="G14" i="3"/>
  <c r="E14" i="3"/>
  <c r="C14" i="3"/>
  <c r="X14" i="3" s="1"/>
  <c r="W13" i="3"/>
  <c r="U13" i="3"/>
  <c r="S13" i="3"/>
  <c r="Q13" i="3"/>
  <c r="O13" i="3"/>
  <c r="M13" i="3"/>
  <c r="K13" i="3"/>
  <c r="I13" i="3"/>
  <c r="G13" i="3"/>
  <c r="E13" i="3"/>
  <c r="C13" i="3"/>
  <c r="X13" i="3" s="1"/>
  <c r="W12" i="3"/>
  <c r="U12" i="3"/>
  <c r="S12" i="3"/>
  <c r="Q12" i="3"/>
  <c r="O12" i="3"/>
  <c r="M12" i="3"/>
  <c r="K12" i="3"/>
  <c r="I12" i="3"/>
  <c r="G12" i="3"/>
  <c r="E12" i="3"/>
  <c r="C12" i="3"/>
  <c r="X12" i="3" s="1"/>
  <c r="W11" i="3"/>
  <c r="U11" i="3"/>
  <c r="S11" i="3"/>
  <c r="Q11" i="3"/>
  <c r="O11" i="3"/>
  <c r="M11" i="3"/>
  <c r="K11" i="3"/>
  <c r="I11" i="3"/>
  <c r="G11" i="3"/>
  <c r="E11" i="3"/>
  <c r="C11" i="3"/>
  <c r="X11" i="3" s="1"/>
  <c r="W10" i="3"/>
  <c r="U10" i="3"/>
  <c r="S10" i="3"/>
  <c r="Q10" i="3"/>
  <c r="O10" i="3"/>
  <c r="M10" i="3"/>
  <c r="K10" i="3"/>
  <c r="I10" i="3"/>
  <c r="G10" i="3"/>
  <c r="E10" i="3"/>
  <c r="C10" i="3"/>
  <c r="X10" i="3" s="1"/>
  <c r="W9" i="3"/>
  <c r="U9" i="3"/>
  <c r="S9" i="3"/>
  <c r="Q9" i="3"/>
  <c r="O9" i="3"/>
  <c r="M9" i="3"/>
  <c r="K9" i="3"/>
  <c r="I9" i="3"/>
  <c r="G9" i="3"/>
  <c r="E9" i="3"/>
  <c r="C9" i="3"/>
  <c r="X9" i="3" s="1"/>
  <c r="W8" i="3"/>
  <c r="U8" i="3"/>
  <c r="S8" i="3"/>
  <c r="Q8" i="3"/>
  <c r="O8" i="3"/>
  <c r="M8" i="3"/>
  <c r="K8" i="3"/>
  <c r="I8" i="3"/>
  <c r="G8" i="3"/>
  <c r="E8" i="3"/>
  <c r="C8" i="3"/>
  <c r="X8" i="3" s="1"/>
  <c r="W7" i="3"/>
  <c r="U7" i="3"/>
  <c r="S7" i="3"/>
  <c r="Q7" i="3"/>
  <c r="O7" i="3"/>
  <c r="M7" i="3"/>
  <c r="K7" i="3"/>
  <c r="I7" i="3"/>
  <c r="G7" i="3"/>
  <c r="E7" i="3"/>
  <c r="C7" i="3"/>
  <c r="X7" i="3" s="1"/>
  <c r="W6" i="3"/>
  <c r="U6" i="3"/>
  <c r="S6" i="3"/>
  <c r="Q6" i="3"/>
  <c r="O6" i="3"/>
  <c r="M6" i="3"/>
  <c r="K6" i="3"/>
  <c r="I6" i="3"/>
  <c r="G6" i="3"/>
  <c r="E6" i="3"/>
  <c r="C6" i="3"/>
  <c r="X6" i="3" s="1"/>
  <c r="W5" i="3"/>
  <c r="U5" i="3"/>
  <c r="U37" i="3" s="1"/>
  <c r="S5" i="3"/>
  <c r="S37" i="3" s="1"/>
  <c r="Q5" i="3"/>
  <c r="Q37" i="3" s="1"/>
  <c r="O5" i="3"/>
  <c r="M5" i="3"/>
  <c r="M37" i="3" s="1"/>
  <c r="K5" i="3"/>
  <c r="K37" i="3" s="1"/>
  <c r="I5" i="3"/>
  <c r="G5" i="3"/>
  <c r="E5" i="3"/>
  <c r="E37" i="3" s="1"/>
  <c r="C5" i="3"/>
  <c r="X5" i="3" s="1"/>
  <c r="C39" i="2"/>
  <c r="B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39" i="2" s="1"/>
  <c r="D8" i="2"/>
  <c r="D7" i="2"/>
  <c r="D6" i="2"/>
  <c r="X37" i="3" l="1"/>
  <c r="Y30" i="3" s="1"/>
  <c r="Z30" i="3" s="1"/>
  <c r="AB30" i="3" s="1"/>
  <c r="Y13" i="3"/>
  <c r="Z13" i="3" s="1"/>
  <c r="AB13" i="3" s="1"/>
  <c r="AE13" i="3" s="1"/>
  <c r="Y21" i="3"/>
  <c r="Z21" i="3" s="1"/>
  <c r="AB21" i="3" s="1"/>
  <c r="Y23" i="3"/>
  <c r="Z23" i="3" s="1"/>
  <c r="AB23" i="3" s="1"/>
  <c r="AE23" i="3" s="1"/>
  <c r="Y32" i="3"/>
  <c r="Z32" i="3" s="1"/>
  <c r="AB32" i="3" s="1"/>
  <c r="AE32" i="3" s="1"/>
  <c r="Y11" i="3"/>
  <c r="Z11" i="3" s="1"/>
  <c r="AB11" i="3" s="1"/>
  <c r="AE11" i="3" s="1"/>
  <c r="Y19" i="3"/>
  <c r="Z19" i="3" s="1"/>
  <c r="AB19" i="3" s="1"/>
  <c r="AE19" i="3" s="1"/>
  <c r="Y29" i="3"/>
  <c r="Z29" i="3" s="1"/>
  <c r="AB29" i="3" s="1"/>
  <c r="AE29" i="3" s="1"/>
  <c r="Y14" i="3"/>
  <c r="Z14" i="3" s="1"/>
  <c r="AB14" i="3" s="1"/>
  <c r="AE14" i="3" s="1"/>
  <c r="Y24" i="3"/>
  <c r="Z24" i="3" s="1"/>
  <c r="AB24" i="3" s="1"/>
  <c r="AE24" i="3" s="1"/>
  <c r="Y12" i="3"/>
  <c r="Z12" i="3" s="1"/>
  <c r="AB12" i="3" s="1"/>
  <c r="AE12" i="3" s="1"/>
  <c r="Y20" i="3"/>
  <c r="Z20" i="3" s="1"/>
  <c r="AB20" i="3" s="1"/>
  <c r="AE20" i="3" s="1"/>
  <c r="Y9" i="3"/>
  <c r="Z9" i="3" s="1"/>
  <c r="AB9" i="3" s="1"/>
  <c r="AE9" i="3" s="1"/>
  <c r="Y17" i="3"/>
  <c r="Z17" i="3" s="1"/>
  <c r="AB17" i="3" s="1"/>
  <c r="AE17" i="3" s="1"/>
  <c r="Y22" i="3"/>
  <c r="Z22" i="3" s="1"/>
  <c r="AB22" i="3" s="1"/>
  <c r="Y27" i="3"/>
  <c r="Z27" i="3" s="1"/>
  <c r="AB27" i="3" s="1"/>
  <c r="AE27" i="3" s="1"/>
  <c r="C37" i="3"/>
  <c r="Y28" i="3" l="1"/>
  <c r="Z28" i="3" s="1"/>
  <c r="AB28" i="3" s="1"/>
  <c r="AE28" i="3" s="1"/>
  <c r="Y6" i="3"/>
  <c r="Z6" i="3" s="1"/>
  <c r="AB6" i="3" s="1"/>
  <c r="AE6" i="3" s="1"/>
  <c r="Y31" i="3"/>
  <c r="Z31" i="3" s="1"/>
  <c r="AB31" i="3" s="1"/>
  <c r="Y5" i="3"/>
  <c r="Y10" i="3"/>
  <c r="Z10" i="3" s="1"/>
  <c r="AB10" i="3" s="1"/>
  <c r="AE10" i="3" s="1"/>
  <c r="Y15" i="3"/>
  <c r="Z15" i="3" s="1"/>
  <c r="AB15" i="3" s="1"/>
  <c r="AE15" i="3" s="1"/>
  <c r="Y7" i="3"/>
  <c r="Z7" i="3" s="1"/>
  <c r="AB7" i="3" s="1"/>
  <c r="AE7" i="3" s="1"/>
  <c r="Y16" i="3"/>
  <c r="Z16" i="3" s="1"/>
  <c r="AB16" i="3" s="1"/>
  <c r="AE16" i="3" s="1"/>
  <c r="Y25" i="3"/>
  <c r="Z25" i="3" s="1"/>
  <c r="AB25" i="3" s="1"/>
  <c r="AE25" i="3" s="1"/>
  <c r="Y18" i="3"/>
  <c r="Z18" i="3" s="1"/>
  <c r="AB18" i="3" s="1"/>
  <c r="Y34" i="3"/>
  <c r="Z34" i="3" s="1"/>
  <c r="AB34" i="3" s="1"/>
  <c r="AE34" i="3" s="1"/>
  <c r="Y26" i="3"/>
  <c r="Z26" i="3" s="1"/>
  <c r="AB26" i="3" s="1"/>
  <c r="AE26" i="3" s="1"/>
  <c r="Y33" i="3"/>
  <c r="Z33" i="3" s="1"/>
  <c r="AB33" i="3" s="1"/>
  <c r="AE33" i="3" s="1"/>
  <c r="Y36" i="3"/>
  <c r="Z36" i="3" s="1"/>
  <c r="AB36" i="3" s="1"/>
  <c r="AE36" i="3" s="1"/>
  <c r="Y35" i="3"/>
  <c r="Z35" i="3" s="1"/>
  <c r="AB35" i="3" s="1"/>
  <c r="AE35" i="3" s="1"/>
  <c r="Y8" i="3"/>
  <c r="Z8" i="3" s="1"/>
  <c r="AB8" i="3" s="1"/>
  <c r="AE8" i="3" s="1"/>
  <c r="Z5" i="3" l="1"/>
  <c r="Y37" i="3"/>
  <c r="AB5" i="3" l="1"/>
  <c r="Z37" i="3"/>
  <c r="AB37" i="3" l="1"/>
  <c r="AE5" i="3"/>
  <c r="AE37" i="3" s="1"/>
</calcChain>
</file>

<file path=xl/sharedStrings.xml><?xml version="1.0" encoding="utf-8"?>
<sst xmlns="http://schemas.openxmlformats.org/spreadsheetml/2006/main" count="2074" uniqueCount="199">
  <si>
    <t>Updated Allocation</t>
  </si>
  <si>
    <t>Code MX</t>
  </si>
  <si>
    <t>Old Survey Percentages</t>
  </si>
  <si>
    <t>New Survey Percentages</t>
  </si>
  <si>
    <t>July 2009 - June 2010</t>
  </si>
  <si>
    <t>July 2010 - June 2011</t>
  </si>
  <si>
    <t>Difference</t>
  </si>
  <si>
    <t>11</t>
  </si>
  <si>
    <t>14</t>
  </si>
  <si>
    <t>15</t>
  </si>
  <si>
    <t>22</t>
  </si>
  <si>
    <t>24</t>
  </si>
  <si>
    <t>32</t>
  </si>
  <si>
    <t>34</t>
  </si>
  <si>
    <t>35</t>
  </si>
  <si>
    <t>37</t>
  </si>
  <si>
    <t>38</t>
  </si>
  <si>
    <t>44</t>
  </si>
  <si>
    <t>51</t>
  </si>
  <si>
    <t>57</t>
  </si>
  <si>
    <t>58</t>
  </si>
  <si>
    <t>59</t>
  </si>
  <si>
    <t>60</t>
  </si>
  <si>
    <t>62</t>
  </si>
  <si>
    <t>64</t>
  </si>
  <si>
    <t>65</t>
  </si>
  <si>
    <t>68</t>
  </si>
  <si>
    <t>69</t>
  </si>
  <si>
    <t>71</t>
  </si>
  <si>
    <t>75</t>
  </si>
  <si>
    <t>78</t>
  </si>
  <si>
    <t>80</t>
  </si>
  <si>
    <t>82</t>
  </si>
  <si>
    <t>89</t>
  </si>
  <si>
    <t>90</t>
  </si>
  <si>
    <t>91</t>
  </si>
  <si>
    <t>92</t>
  </si>
  <si>
    <t>93</t>
  </si>
  <si>
    <t>94</t>
  </si>
  <si>
    <t>96</t>
  </si>
  <si>
    <t>Total</t>
  </si>
  <si>
    <t>*</t>
  </si>
  <si>
    <t>The MX Allocation was compiled by pulling July 2010 - June 2011</t>
  </si>
  <si>
    <t>12 months expenses and determining how the expenses were billed</t>
  </si>
  <si>
    <t>to each company by department.</t>
  </si>
  <si>
    <t>The amounts for each department by company were multiplied by each</t>
  </si>
  <si>
    <t>department's percent of the space allocation as provided by George Usner.</t>
  </si>
  <si>
    <t>Each companies' percent of the space allocation by department were</t>
  </si>
  <si>
    <t>added together to obtain the total space allocation by company.</t>
  </si>
  <si>
    <t xml:space="preserve">The sum of each companies' space allocation was divided by the total </t>
  </si>
  <si>
    <t>space allocation.</t>
  </si>
  <si>
    <t>This total was multiplied by the percentage that is not direct billed to COH</t>
  </si>
  <si>
    <t>in order to obtain the total space allocation by company.</t>
  </si>
  <si>
    <t xml:space="preserve">CES removed from allocation effective 8-1-2011 per Susan Taylor.  CES is being </t>
  </si>
  <si>
    <t>disolved in Q3 2011.  Companies 64, 65 rolled into 59 due to NNK Merger.</t>
  </si>
  <si>
    <t>Changes in percentages effective 8/1/2011 may be due to change in method since</t>
  </si>
  <si>
    <t>the sale of Marble Cliff Facility occurred.</t>
  </si>
  <si>
    <t>Prepared By:</t>
  </si>
  <si>
    <t>Approved By:</t>
  </si>
  <si>
    <t>Department</t>
  </si>
  <si>
    <t>0015800</t>
  </si>
  <si>
    <t>0019800</t>
  </si>
  <si>
    <t>0021200</t>
  </si>
  <si>
    <t>0053200</t>
  </si>
  <si>
    <t>0053300</t>
  </si>
  <si>
    <t>0053600</t>
  </si>
  <si>
    <t>0053700</t>
  </si>
  <si>
    <t>0053900</t>
  </si>
  <si>
    <t>0054100</t>
  </si>
  <si>
    <t>0070200</t>
  </si>
  <si>
    <t>0070300</t>
  </si>
  <si>
    <t>Percentage</t>
  </si>
  <si>
    <t>Co</t>
  </si>
  <si>
    <t>NCS</t>
  </si>
  <si>
    <t>Direct</t>
  </si>
  <si>
    <t>Grand Total</t>
  </si>
  <si>
    <t>Adjusted</t>
  </si>
  <si>
    <t>January 2011 - December 2011</t>
  </si>
  <si>
    <t>The MX Allocation was compiled by pulling January 2011 - December 2011</t>
  </si>
  <si>
    <t>Companies 69 and 91 were excluded from survey due to that companies being shut</t>
  </si>
  <si>
    <t>down in the near future. Effective February 2012 Allocation Survey.</t>
  </si>
  <si>
    <t>Date:</t>
  </si>
  <si>
    <t>0063900</t>
  </si>
  <si>
    <t>Revised Percentages</t>
  </si>
  <si>
    <t>Non Direct %</t>
  </si>
  <si>
    <t>COH Direct</t>
  </si>
  <si>
    <t>Total %</t>
  </si>
  <si>
    <t>74</t>
  </si>
  <si>
    <t>97</t>
  </si>
  <si>
    <t>July 2011 - June 2012</t>
  </si>
  <si>
    <t>CG</t>
  </si>
  <si>
    <t>CGT</t>
  </si>
  <si>
    <t>CES</t>
  </si>
  <si>
    <t>CIC</t>
  </si>
  <si>
    <t>TPC</t>
  </si>
  <si>
    <t>CKY</t>
  </si>
  <si>
    <t>COH</t>
  </si>
  <si>
    <t>CMD</t>
  </si>
  <si>
    <t>CPA</t>
  </si>
  <si>
    <t>CGV</t>
  </si>
  <si>
    <t>NCP</t>
  </si>
  <si>
    <t>TCO</t>
  </si>
  <si>
    <t>CMI</t>
  </si>
  <si>
    <t>NSI</t>
  </si>
  <si>
    <t>NIP</t>
  </si>
  <si>
    <t>NDC</t>
  </si>
  <si>
    <t>NCM</t>
  </si>
  <si>
    <t>KGF</t>
  </si>
  <si>
    <t>NIF</t>
  </si>
  <si>
    <t>EUS</t>
  </si>
  <si>
    <t>PEI</t>
  </si>
  <si>
    <t>NRS</t>
  </si>
  <si>
    <t>NFC</t>
  </si>
  <si>
    <t>NET</t>
  </si>
  <si>
    <t>CMA</t>
  </si>
  <si>
    <t>GTS</t>
  </si>
  <si>
    <t>The MX Allocation was compiled by pulling July 2011 - June 2012</t>
  </si>
  <si>
    <t xml:space="preserve">Percentages for companies 89 and 90 were rolled into </t>
  </si>
  <si>
    <t>company 59.  Backup showing percentages in worksheet tab.</t>
  </si>
  <si>
    <t xml:space="preserve">Companies 15, 69 and 91 were removed from survey per Susan Taylor.  </t>
  </si>
  <si>
    <t>Due to companies being closed down in near future.</t>
  </si>
  <si>
    <t>Sum of SumOfTotal</t>
  </si>
  <si>
    <t>Column Labels</t>
  </si>
  <si>
    <t>Row Labels</t>
  </si>
  <si>
    <t>0019300</t>
  </si>
  <si>
    <t>0064500</t>
  </si>
  <si>
    <t>Percentages</t>
  </si>
  <si>
    <t>95</t>
  </si>
  <si>
    <t>January 2012 - December 2012</t>
  </si>
  <si>
    <t xml:space="preserve">Construciton Services had a large decrease in COH Dept. COH only Depts decreased from 9% to 5% </t>
  </si>
  <si>
    <t>Due to NiFit concentrating on CMA</t>
  </si>
  <si>
    <t>The MX Allocation was compiled by pulling January 2012 - December 2012</t>
  </si>
  <si>
    <t xml:space="preserve">Companies 15, 54, 69, 71, 91 and 97 were removed from survey per Susan Taylor.  </t>
  </si>
  <si>
    <t>Jan - Dec 2012</t>
  </si>
  <si>
    <t>Jul 2012 - Jun 2013</t>
  </si>
  <si>
    <t>The MX Allocation was compiled by pulling July 2012 - June 2013</t>
  </si>
  <si>
    <t>(12 months) expenses and determining how the expenses were billed</t>
  </si>
  <si>
    <t>0025400</t>
  </si>
  <si>
    <t>0025500</t>
  </si>
  <si>
    <t>0025700</t>
  </si>
  <si>
    <t>July 2012 - June 2013</t>
  </si>
  <si>
    <t>January - December 2013</t>
  </si>
  <si>
    <t>The MX Allocation was compiled by pulling January - December 2013</t>
  </si>
  <si>
    <t>c</t>
  </si>
  <si>
    <t>July 2013 - June 2014</t>
  </si>
  <si>
    <t>The MX Allocation was compiled by pulling July 2013 - June 2014</t>
  </si>
  <si>
    <t>January - December 2014</t>
  </si>
  <si>
    <t>12</t>
  </si>
  <si>
    <t>Sum of Percentage</t>
  </si>
  <si>
    <t>Marble Cliff Allocation (MX)</t>
  </si>
  <si>
    <t>Previous MX Allocation</t>
  </si>
  <si>
    <t>New MX Allocation</t>
  </si>
  <si>
    <t>Post Separation Survey 2015</t>
  </si>
  <si>
    <t>July 2014 - June 2015</t>
  </si>
  <si>
    <t>The MX Allocation was compiled by pulling July 2014 - June 2015</t>
  </si>
  <si>
    <t>The labor amounts for each department by company were multiplied by each</t>
  </si>
  <si>
    <t xml:space="preserve">This total was multiplied by the percentage that is not direct billed to COH </t>
  </si>
  <si>
    <t>in order to obtain the total space allocation by each company.</t>
  </si>
  <si>
    <t>Business Unit</t>
  </si>
  <si>
    <t>Non Direct</t>
  </si>
  <si>
    <t>00022</t>
  </si>
  <si>
    <t>00032</t>
  </si>
  <si>
    <t>00034</t>
  </si>
  <si>
    <t>00035</t>
  </si>
  <si>
    <t>00037</t>
  </si>
  <si>
    <t>00038</t>
  </si>
  <si>
    <t>00058</t>
  </si>
  <si>
    <t>00059</t>
  </si>
  <si>
    <t>00060</t>
  </si>
  <si>
    <t>00062</t>
  </si>
  <si>
    <t>00068</t>
  </si>
  <si>
    <t>00075</t>
  </si>
  <si>
    <t>00078</t>
  </si>
  <si>
    <t>00080</t>
  </si>
  <si>
    <t>00089</t>
  </si>
  <si>
    <t>00093</t>
  </si>
  <si>
    <t>00090</t>
  </si>
  <si>
    <t>00094</t>
  </si>
  <si>
    <t>2nd Survey 2015</t>
  </si>
  <si>
    <t>1st Survey 2016</t>
  </si>
  <si>
    <t>Jan 2015 - Dec 2015</t>
  </si>
  <si>
    <t>The MX Allocation was compiled by pulling January 2015 - December 2015</t>
  </si>
  <si>
    <t>COGNOS</t>
  </si>
  <si>
    <t>Acctg Database</t>
  </si>
  <si>
    <t>0021300</t>
  </si>
  <si>
    <t>0053000</t>
  </si>
  <si>
    <t>0053400</t>
  </si>
  <si>
    <t>0054200</t>
  </si>
  <si>
    <t>0054300</t>
  </si>
  <si>
    <t>0054400</t>
  </si>
  <si>
    <t>0070400</t>
  </si>
  <si>
    <t>0080400</t>
  </si>
  <si>
    <t>59 - NIP</t>
  </si>
  <si>
    <t>2nd Survey 2016</t>
  </si>
  <si>
    <t>The MX Allocation was compiled by pulling</t>
  </si>
  <si>
    <t>0052400</t>
  </si>
  <si>
    <t>0052500</t>
  </si>
  <si>
    <t>0054700</t>
  </si>
  <si>
    <t>0054800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</si>
</sst>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G Omega"/>
    </font>
    <font>
      <b/>
      <sz val="11"/>
      <name val="CG Omega"/>
    </font>
    <font>
      <sz val="11"/>
      <color theme="1"/>
      <name val="CG Omega"/>
    </font>
    <font>
      <sz val="10"/>
      <color theme="1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0"/>
      <color theme="1"/>
      <name val="Calibri"/>
      <family val="2"/>
      <scheme val="minor"/>
    </font>
    <font>
      <sz val="10"/>
      <name val="Arial Unicode MS"/>
      <family val="2"/>
    </font>
    <font>
      <b/>
      <sz val="10"/>
      <color theme="1"/>
      <name val="Arial Unicode MS"/>
      <family val="2"/>
    </font>
    <font>
      <b/>
      <u val="singleAccounting"/>
      <sz val="12"/>
      <name val="Arial"/>
      <family val="2"/>
    </font>
    <font>
      <b/>
      <sz val="10"/>
      <name val="Arial Unicode MS"/>
      <family val="2"/>
    </font>
    <font>
      <b/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10" fontId="4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5" fillId="0" borderId="0" xfId="1" applyNumberFormat="1" applyFont="1"/>
    <xf numFmtId="0" fontId="5" fillId="0" borderId="0" xfId="1" quotePrefix="1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10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1"/>
    <xf numFmtId="10" fontId="0" fillId="0" borderId="0" xfId="2" applyNumberFormat="1" applyFont="1"/>
    <xf numFmtId="0" fontId="3" fillId="0" borderId="3" xfId="1" applyBorder="1"/>
    <xf numFmtId="0" fontId="3" fillId="0" borderId="4" xfId="1" applyBorder="1"/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/>
    <xf numFmtId="43" fontId="0" fillId="0" borderId="3" xfId="3" applyFont="1" applyBorder="1"/>
    <xf numFmtId="43" fontId="3" fillId="2" borderId="4" xfId="3" applyFont="1" applyFill="1" applyBorder="1"/>
    <xf numFmtId="43" fontId="0" fillId="0" borderId="4" xfId="3" applyFont="1" applyBorder="1"/>
    <xf numFmtId="164" fontId="0" fillId="0" borderId="0" xfId="3" applyNumberFormat="1" applyFont="1"/>
    <xf numFmtId="43" fontId="0" fillId="0" borderId="7" xfId="3" applyFont="1" applyBorder="1"/>
    <xf numFmtId="10" fontId="3" fillId="0" borderId="0" xfId="1" applyNumberFormat="1"/>
    <xf numFmtId="0" fontId="3" fillId="0" borderId="8" xfId="1" applyBorder="1"/>
    <xf numFmtId="43" fontId="0" fillId="0" borderId="8" xfId="3" applyFont="1" applyBorder="1"/>
    <xf numFmtId="43" fontId="3" fillId="2" borderId="0" xfId="3" applyFont="1" applyFill="1" applyBorder="1"/>
    <xf numFmtId="43" fontId="0" fillId="0" borderId="0" xfId="3" applyFont="1"/>
    <xf numFmtId="43" fontId="0" fillId="0" borderId="9" xfId="3" applyFont="1" applyBorder="1"/>
    <xf numFmtId="0" fontId="3" fillId="0" borderId="10" xfId="1" applyBorder="1"/>
    <xf numFmtId="43" fontId="0" fillId="0" borderId="10" xfId="3" applyFont="1" applyBorder="1"/>
    <xf numFmtId="10" fontId="0" fillId="0" borderId="10" xfId="2" applyNumberFormat="1" applyFont="1" applyBorder="1"/>
    <xf numFmtId="43" fontId="0" fillId="0" borderId="11" xfId="3" applyFont="1" applyBorder="1"/>
    <xf numFmtId="10" fontId="4" fillId="0" borderId="0" xfId="4" applyNumberFormat="1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10" fontId="5" fillId="0" borderId="0" xfId="4" applyNumberFormat="1" applyFont="1"/>
    <xf numFmtId="0" fontId="5" fillId="0" borderId="0" xfId="4" quotePrefix="1" applyFont="1" applyBorder="1" applyAlignment="1">
      <alignment horizontal="center"/>
    </xf>
    <xf numFmtId="10" fontId="5" fillId="0" borderId="0" xfId="4" applyNumberFormat="1" applyFont="1" applyBorder="1" applyAlignment="1">
      <alignment horizontal="center"/>
    </xf>
    <xf numFmtId="10" fontId="5" fillId="0" borderId="0" xfId="4" applyNumberFormat="1" applyFont="1" applyBorder="1"/>
    <xf numFmtId="0" fontId="5" fillId="0" borderId="0" xfId="4" applyFont="1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0" fontId="5" fillId="0" borderId="0" xfId="4" applyFont="1" applyFill="1"/>
    <xf numFmtId="10" fontId="5" fillId="0" borderId="0" xfId="4" applyNumberFormat="1" applyFont="1" applyFill="1"/>
    <xf numFmtId="0" fontId="5" fillId="0" borderId="1" xfId="4" applyFont="1" applyBorder="1" applyAlignment="1">
      <alignment horizontal="center"/>
    </xf>
    <xf numFmtId="10" fontId="5" fillId="0" borderId="1" xfId="4" applyNumberFormat="1" applyFont="1" applyBorder="1" applyAlignment="1">
      <alignment horizontal="center"/>
    </xf>
    <xf numFmtId="10" fontId="5" fillId="0" borderId="0" xfId="4" applyNumberFormat="1" applyFont="1" applyBorder="1" applyAlignment="1">
      <alignment horizontal="right"/>
    </xf>
    <xf numFmtId="10" fontId="5" fillId="0" borderId="0" xfId="4" applyNumberFormat="1" applyFont="1" applyAlignment="1">
      <alignment horizontal="right"/>
    </xf>
    <xf numFmtId="0" fontId="5" fillId="0" borderId="0" xfId="4" applyFont="1" applyBorder="1"/>
    <xf numFmtId="0" fontId="5" fillId="0" borderId="0" xfId="4" applyFont="1" applyBorder="1" applyAlignment="1">
      <alignment horizontal="left"/>
    </xf>
    <xf numFmtId="0" fontId="5" fillId="0" borderId="0" xfId="4" applyFont="1" applyBorder="1" applyAlignment="1"/>
    <xf numFmtId="0" fontId="5" fillId="0" borderId="2" xfId="4" applyFont="1" applyBorder="1" applyAlignment="1"/>
    <xf numFmtId="0" fontId="5" fillId="0" borderId="2" xfId="4" applyFont="1" applyBorder="1" applyAlignment="1">
      <alignment horizontal="center"/>
    </xf>
    <xf numFmtId="10" fontId="5" fillId="0" borderId="2" xfId="4" applyNumberFormat="1" applyFont="1" applyBorder="1" applyAlignment="1">
      <alignment horizontal="center"/>
    </xf>
    <xf numFmtId="0" fontId="6" fillId="0" borderId="0" xfId="5"/>
    <xf numFmtId="10" fontId="0" fillId="0" borderId="0" xfId="6" applyNumberFormat="1" applyFont="1"/>
    <xf numFmtId="0" fontId="8" fillId="3" borderId="12" xfId="5" applyFont="1" applyFill="1" applyBorder="1"/>
    <xf numFmtId="0" fontId="6" fillId="0" borderId="0" xfId="5" applyFont="1"/>
    <xf numFmtId="0" fontId="6" fillId="0" borderId="0" xfId="5" applyFont="1" applyFill="1"/>
    <xf numFmtId="0" fontId="8" fillId="0" borderId="0" xfId="5" applyFont="1" applyFill="1" applyBorder="1"/>
    <xf numFmtId="43" fontId="6" fillId="0" borderId="0" xfId="5" applyNumberFormat="1"/>
    <xf numFmtId="43" fontId="6" fillId="4" borderId="0" xfId="5" applyNumberFormat="1" applyFill="1"/>
    <xf numFmtId="10" fontId="0" fillId="5" borderId="0" xfId="6" applyNumberFormat="1" applyFont="1" applyFill="1"/>
    <xf numFmtId="10" fontId="6" fillId="5" borderId="0" xfId="5" applyNumberFormat="1" applyFill="1"/>
    <xf numFmtId="10" fontId="6" fillId="0" borderId="0" xfId="5" applyNumberFormat="1"/>
    <xf numFmtId="0" fontId="8" fillId="3" borderId="13" xfId="5" applyFont="1" applyFill="1" applyBorder="1"/>
    <xf numFmtId="43" fontId="8" fillId="3" borderId="13" xfId="5" applyNumberFormat="1" applyFont="1" applyFill="1" applyBorder="1"/>
    <xf numFmtId="43" fontId="8" fillId="0" borderId="13" xfId="5" applyNumberFormat="1" applyFont="1" applyFill="1" applyBorder="1"/>
    <xf numFmtId="10" fontId="8" fillId="3" borderId="13" xfId="6" applyNumberFormat="1" applyFont="1" applyFill="1" applyBorder="1"/>
    <xf numFmtId="10" fontId="8" fillId="3" borderId="13" xfId="5" applyNumberFormat="1" applyFont="1" applyFill="1" applyBorder="1"/>
    <xf numFmtId="10" fontId="6" fillId="0" borderId="0" xfId="5" applyNumberFormat="1" applyFont="1"/>
    <xf numFmtId="0" fontId="5" fillId="0" borderId="0" xfId="7" applyFont="1" applyFill="1"/>
    <xf numFmtId="0" fontId="5" fillId="0" borderId="0" xfId="7" applyFont="1"/>
    <xf numFmtId="43" fontId="0" fillId="0" borderId="0" xfId="8" applyFont="1"/>
    <xf numFmtId="10" fontId="0" fillId="0" borderId="0" xfId="9" applyNumberFormat="1" applyFont="1"/>
    <xf numFmtId="10" fontId="0" fillId="0" borderId="0" xfId="9" applyNumberFormat="1" applyFont="1" applyFill="1"/>
    <xf numFmtId="43" fontId="2" fillId="6" borderId="2" xfId="0" applyNumberFormat="1" applyFont="1" applyFill="1" applyBorder="1"/>
    <xf numFmtId="43" fontId="2" fillId="7" borderId="2" xfId="0" applyNumberFormat="1" applyFont="1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43" fontId="0" fillId="6" borderId="0" xfId="0" applyNumberFormat="1" applyFill="1"/>
    <xf numFmtId="10" fontId="0" fillId="7" borderId="0" xfId="9" applyNumberFormat="1" applyFont="1" applyFill="1"/>
    <xf numFmtId="10" fontId="0" fillId="0" borderId="0" xfId="0" applyNumberFormat="1"/>
    <xf numFmtId="10" fontId="0" fillId="5" borderId="0" xfId="0" applyNumberFormat="1" applyFill="1"/>
    <xf numFmtId="0" fontId="0" fillId="0" borderId="2" xfId="0" applyBorder="1"/>
    <xf numFmtId="10" fontId="0" fillId="0" borderId="2" xfId="0" applyNumberFormat="1" applyBorder="1"/>
    <xf numFmtId="10" fontId="0" fillId="7" borderId="0" xfId="0" applyNumberFormat="1" applyFill="1"/>
    <xf numFmtId="10" fontId="5" fillId="5" borderId="0" xfId="4" applyNumberFormat="1" applyFont="1" applyFill="1" applyBorder="1" applyAlignment="1">
      <alignment horizontal="center"/>
    </xf>
    <xf numFmtId="0" fontId="10" fillId="0" borderId="0" xfId="10"/>
    <xf numFmtId="10" fontId="0" fillId="0" borderId="0" xfId="11" applyNumberFormat="1" applyFont="1"/>
    <xf numFmtId="10" fontId="0" fillId="0" borderId="0" xfId="11" applyNumberFormat="1" applyFont="1" applyFill="1"/>
    <xf numFmtId="10" fontId="10" fillId="0" borderId="0" xfId="10" applyNumberFormat="1" applyBorder="1"/>
    <xf numFmtId="0" fontId="11" fillId="8" borderId="2" xfId="10" applyFont="1" applyFill="1" applyBorder="1" applyAlignment="1">
      <alignment horizontal="center"/>
    </xf>
    <xf numFmtId="0" fontId="11" fillId="7" borderId="2" xfId="10" applyFont="1" applyFill="1" applyBorder="1" applyAlignment="1">
      <alignment horizontal="center"/>
    </xf>
    <xf numFmtId="0" fontId="12" fillId="0" borderId="2" xfId="12" applyFont="1" applyBorder="1"/>
    <xf numFmtId="0" fontId="11" fillId="0" borderId="2" xfId="10" applyFont="1" applyBorder="1" applyAlignment="1">
      <alignment horizontal="center"/>
    </xf>
    <xf numFmtId="43" fontId="0" fillId="0" borderId="0" xfId="13" applyFont="1"/>
    <xf numFmtId="43" fontId="10" fillId="0" borderId="0" xfId="10" applyNumberFormat="1"/>
    <xf numFmtId="43" fontId="10" fillId="8" borderId="0" xfId="10" applyNumberFormat="1" applyFill="1"/>
    <xf numFmtId="10" fontId="1" fillId="7" borderId="0" xfId="14" applyNumberFormat="1" applyFont="1" applyFill="1"/>
    <xf numFmtId="10" fontId="0" fillId="5" borderId="0" xfId="11" applyNumberFormat="1" applyFont="1" applyFill="1"/>
    <xf numFmtId="10" fontId="1" fillId="7" borderId="2" xfId="14" applyNumberFormat="1" applyFont="1" applyFill="1" applyBorder="1"/>
    <xf numFmtId="10" fontId="0" fillId="0" borderId="2" xfId="11" applyNumberFormat="1" applyFont="1" applyBorder="1"/>
    <xf numFmtId="0" fontId="10" fillId="0" borderId="2" xfId="10" applyBorder="1"/>
    <xf numFmtId="0" fontId="10" fillId="8" borderId="2" xfId="10" applyFill="1" applyBorder="1"/>
    <xf numFmtId="10" fontId="1" fillId="7" borderId="0" xfId="11" applyNumberFormat="1" applyFont="1" applyFill="1"/>
    <xf numFmtId="43" fontId="10" fillId="8" borderId="2" xfId="10" applyNumberFormat="1" applyFill="1" applyBorder="1"/>
    <xf numFmtId="10" fontId="1" fillId="7" borderId="2" xfId="11" applyNumberFormat="1" applyFont="1" applyFill="1" applyBorder="1"/>
    <xf numFmtId="0" fontId="13" fillId="0" borderId="0" xfId="15"/>
    <xf numFmtId="0" fontId="10" fillId="0" borderId="0" xfId="16"/>
    <xf numFmtId="10" fontId="5" fillId="9" borderId="0" xfId="4" applyNumberFormat="1" applyFont="1" applyFill="1" applyBorder="1" applyAlignment="1">
      <alignment horizontal="center"/>
    </xf>
    <xf numFmtId="10" fontId="10" fillId="0" borderId="0" xfId="17" applyNumberFormat="1" applyFont="1" applyBorder="1"/>
    <xf numFmtId="10" fontId="10" fillId="0" borderId="0" xfId="17" applyNumberFormat="1" applyFont="1" applyFill="1" applyBorder="1"/>
    <xf numFmtId="10" fontId="10" fillId="0" borderId="0" xfId="16" applyNumberFormat="1" applyBorder="1"/>
    <xf numFmtId="0" fontId="10" fillId="0" borderId="0" xfId="16" applyBorder="1"/>
    <xf numFmtId="165" fontId="0" fillId="0" borderId="0" xfId="11" applyNumberFormat="1" applyFont="1"/>
    <xf numFmtId="0" fontId="14" fillId="3" borderId="12" xfId="15" applyFont="1" applyFill="1" applyBorder="1"/>
    <xf numFmtId="0" fontId="10" fillId="0" borderId="0" xfId="16" quotePrefix="1" applyBorder="1"/>
    <xf numFmtId="0" fontId="10" fillId="8" borderId="0" xfId="16" applyFill="1" applyBorder="1"/>
    <xf numFmtId="0" fontId="10" fillId="7" borderId="0" xfId="16" applyFill="1" applyBorder="1"/>
    <xf numFmtId="0" fontId="10" fillId="0" borderId="0" xfId="16" applyFill="1" applyBorder="1"/>
    <xf numFmtId="43" fontId="13" fillId="0" borderId="0" xfId="15" applyNumberFormat="1"/>
    <xf numFmtId="43" fontId="0" fillId="8" borderId="0" xfId="13" applyFont="1" applyFill="1"/>
    <xf numFmtId="10" fontId="0" fillId="7" borderId="0" xfId="11" applyNumberFormat="1" applyFont="1" applyFill="1"/>
    <xf numFmtId="10" fontId="13" fillId="0" borderId="0" xfId="15" applyNumberFormat="1"/>
    <xf numFmtId="0" fontId="13" fillId="0" borderId="0" xfId="15" quotePrefix="1"/>
    <xf numFmtId="10" fontId="13" fillId="5" borderId="0" xfId="15" applyNumberFormat="1" applyFill="1"/>
    <xf numFmtId="0" fontId="14" fillId="3" borderId="13" xfId="15" applyFont="1" applyFill="1" applyBorder="1"/>
    <xf numFmtId="43" fontId="14" fillId="3" borderId="13" xfId="15" applyNumberFormat="1" applyFont="1" applyFill="1" applyBorder="1"/>
    <xf numFmtId="43" fontId="0" fillId="8" borderId="14" xfId="13" applyFont="1" applyFill="1" applyBorder="1"/>
    <xf numFmtId="10" fontId="13" fillId="7" borderId="14" xfId="15" applyNumberFormat="1" applyFill="1" applyBorder="1"/>
    <xf numFmtId="10" fontId="0" fillId="0" borderId="14" xfId="11" applyNumberFormat="1" applyFont="1" applyBorder="1"/>
    <xf numFmtId="10" fontId="13" fillId="0" borderId="14" xfId="15" applyNumberFormat="1" applyBorder="1"/>
    <xf numFmtId="43" fontId="5" fillId="0" borderId="0" xfId="13" applyFont="1" applyBorder="1" applyAlignment="1">
      <alignment horizontal="center"/>
    </xf>
    <xf numFmtId="10" fontId="10" fillId="0" borderId="0" xfId="17" applyNumberFormat="1" applyFont="1"/>
    <xf numFmtId="10" fontId="10" fillId="0" borderId="0" xfId="17" applyNumberFormat="1" applyFont="1" applyFill="1"/>
    <xf numFmtId="10" fontId="10" fillId="0" borderId="0" xfId="11" applyNumberFormat="1" applyFont="1" applyBorder="1"/>
    <xf numFmtId="0" fontId="10" fillId="0" borderId="0" xfId="15" applyFont="1"/>
    <xf numFmtId="43" fontId="0" fillId="0" borderId="14" xfId="13" applyFont="1" applyFill="1" applyBorder="1"/>
    <xf numFmtId="10" fontId="0" fillId="0" borderId="14" xfId="11" applyNumberFormat="1" applyFont="1" applyFill="1" applyBorder="1"/>
    <xf numFmtId="0" fontId="10" fillId="0" borderId="0" xfId="18"/>
    <xf numFmtId="10" fontId="5" fillId="0" borderId="0" xfId="11" applyNumberFormat="1" applyFont="1" applyBorder="1" applyAlignment="1">
      <alignment horizontal="center"/>
    </xf>
    <xf numFmtId="43" fontId="5" fillId="0" borderId="0" xfId="13" applyFont="1" applyAlignment="1">
      <alignment horizontal="center"/>
    </xf>
    <xf numFmtId="10" fontId="10" fillId="0" borderId="0" xfId="18" applyNumberFormat="1"/>
    <xf numFmtId="0" fontId="14" fillId="3" borderId="12" xfId="10" applyFont="1" applyFill="1" applyBorder="1"/>
    <xf numFmtId="0" fontId="14" fillId="3" borderId="12" xfId="18" applyFont="1" applyFill="1" applyBorder="1"/>
    <xf numFmtId="10" fontId="10" fillId="0" borderId="0" xfId="10" applyNumberFormat="1"/>
    <xf numFmtId="0" fontId="10" fillId="0" borderId="0" xfId="10" quotePrefix="1"/>
    <xf numFmtId="10" fontId="10" fillId="0" borderId="0" xfId="11" applyNumberFormat="1" applyFont="1"/>
    <xf numFmtId="0" fontId="14" fillId="3" borderId="13" xfId="10" applyFont="1" applyFill="1" applyBorder="1"/>
    <xf numFmtId="43" fontId="14" fillId="3" borderId="13" xfId="10" applyNumberFormat="1" applyFont="1" applyFill="1" applyBorder="1"/>
    <xf numFmtId="0" fontId="10" fillId="0" borderId="0" xfId="20"/>
    <xf numFmtId="0" fontId="4" fillId="0" borderId="0" xfId="7" applyFont="1" applyBorder="1" applyAlignment="1">
      <alignment horizontal="center"/>
    </xf>
    <xf numFmtId="10" fontId="4" fillId="0" borderId="0" xfId="7" applyNumberFormat="1" applyFont="1" applyAlignment="1">
      <alignment horizontal="center"/>
    </xf>
    <xf numFmtId="10" fontId="4" fillId="0" borderId="0" xfId="7" applyNumberFormat="1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10" fontId="5" fillId="0" borderId="0" xfId="7" applyNumberFormat="1" applyFont="1" applyBorder="1" applyAlignment="1">
      <alignment horizontal="center"/>
    </xf>
    <xf numFmtId="10" fontId="5" fillId="0" borderId="0" xfId="7" quotePrefix="1" applyNumberFormat="1" applyFont="1" applyBorder="1" applyAlignment="1">
      <alignment horizontal="center"/>
    </xf>
    <xf numFmtId="43" fontId="5" fillId="0" borderId="0" xfId="21" applyFont="1" applyBorder="1" applyAlignment="1">
      <alignment horizontal="center"/>
    </xf>
    <xf numFmtId="10" fontId="5" fillId="0" borderId="0" xfId="7" applyNumberFormat="1" applyFont="1" applyBorder="1"/>
    <xf numFmtId="43" fontId="5" fillId="0" borderId="0" xfId="22" applyNumberFormat="1" applyFont="1"/>
    <xf numFmtId="10" fontId="5" fillId="0" borderId="0" xfId="7" applyNumberFormat="1" applyFont="1" applyAlignment="1">
      <alignment horizontal="center"/>
    </xf>
    <xf numFmtId="10" fontId="5" fillId="0" borderId="0" xfId="23" applyNumberFormat="1" applyFont="1" applyBorder="1" applyAlignment="1">
      <alignment horizontal="center"/>
    </xf>
    <xf numFmtId="10" fontId="5" fillId="0" borderId="0" xfId="24" applyNumberFormat="1" applyFont="1" applyBorder="1" applyAlignment="1">
      <alignment horizontal="center"/>
    </xf>
    <xf numFmtId="10" fontId="5" fillId="0" borderId="0" xfId="11" applyNumberFormat="1" applyFont="1"/>
    <xf numFmtId="10" fontId="5" fillId="9" borderId="0" xfId="11" applyNumberFormat="1" applyFont="1" applyFill="1"/>
    <xf numFmtId="10" fontId="5" fillId="0" borderId="0" xfId="7" applyNumberFormat="1" applyFont="1" applyFill="1" applyAlignment="1">
      <alignment horizontal="center"/>
    </xf>
    <xf numFmtId="10" fontId="5" fillId="0" borderId="0" xfId="7" applyNumberFormat="1" applyFont="1" applyFill="1" applyBorder="1" applyAlignment="1">
      <alignment horizontal="center"/>
    </xf>
    <xf numFmtId="10" fontId="5" fillId="0" borderId="0" xfId="23" applyNumberFormat="1" applyFont="1" applyFill="1" applyBorder="1" applyAlignment="1">
      <alignment horizontal="center"/>
    </xf>
    <xf numFmtId="10" fontId="5" fillId="0" borderId="0" xfId="24" applyNumberFormat="1" applyFont="1" applyFill="1" applyBorder="1" applyAlignment="1">
      <alignment horizontal="center"/>
    </xf>
    <xf numFmtId="43" fontId="5" fillId="0" borderId="0" xfId="21" applyFont="1" applyFill="1" applyAlignment="1">
      <alignment horizontal="center"/>
    </xf>
    <xf numFmtId="43" fontId="5" fillId="0" borderId="0" xfId="21" applyFont="1" applyFill="1" applyBorder="1" applyAlignment="1">
      <alignment horizontal="center"/>
    </xf>
    <xf numFmtId="10" fontId="5" fillId="0" borderId="0" xfId="7" applyNumberFormat="1" applyFont="1" applyFill="1"/>
    <xf numFmtId="10" fontId="5" fillId="0" borderId="1" xfId="7" applyNumberFormat="1" applyFont="1" applyBorder="1" applyAlignment="1">
      <alignment horizontal="center"/>
    </xf>
    <xf numFmtId="10" fontId="5" fillId="0" borderId="1" xfId="11" applyNumberFormat="1" applyFont="1" applyBorder="1" applyAlignment="1">
      <alignment horizontal="center"/>
    </xf>
    <xf numFmtId="10" fontId="5" fillId="0" borderId="1" xfId="23" applyNumberFormat="1" applyFont="1" applyFill="1" applyBorder="1" applyAlignment="1">
      <alignment horizontal="center"/>
    </xf>
    <xf numFmtId="10" fontId="5" fillId="0" borderId="1" xfId="25" applyNumberFormat="1" applyFont="1" applyFill="1" applyBorder="1" applyAlignment="1">
      <alignment horizontal="center"/>
    </xf>
    <xf numFmtId="43" fontId="5" fillId="0" borderId="1" xfId="22" applyNumberFormat="1" applyFont="1" applyBorder="1"/>
    <xf numFmtId="43" fontId="5" fillId="0" borderId="0" xfId="26" applyFont="1" applyBorder="1"/>
    <xf numFmtId="0" fontId="5" fillId="0" borderId="0" xfId="7" applyFont="1" applyAlignment="1">
      <alignment horizontal="center"/>
    </xf>
    <xf numFmtId="10" fontId="5" fillId="0" borderId="0" xfId="7" applyNumberFormat="1" applyFont="1" applyBorder="1" applyAlignment="1">
      <alignment horizontal="right"/>
    </xf>
    <xf numFmtId="0" fontId="5" fillId="0" borderId="0" xfId="7" applyFont="1" applyBorder="1"/>
    <xf numFmtId="10" fontId="5" fillId="0" borderId="0" xfId="7" applyNumberFormat="1" applyFont="1"/>
    <xf numFmtId="0" fontId="5" fillId="0" borderId="0" xfId="7" applyFont="1" applyFill="1" applyAlignment="1">
      <alignment horizontal="center"/>
    </xf>
    <xf numFmtId="10" fontId="5" fillId="0" borderId="0" xfId="7" applyNumberFormat="1" applyFont="1" applyFill="1" applyBorder="1" applyAlignment="1">
      <alignment horizontal="right"/>
    </xf>
    <xf numFmtId="10" fontId="5" fillId="0" borderId="0" xfId="7" applyNumberFormat="1" applyFont="1" applyFill="1" applyBorder="1"/>
    <xf numFmtId="0" fontId="14" fillId="3" borderId="0" xfId="15" applyFont="1" applyFill="1" applyBorder="1"/>
    <xf numFmtId="0" fontId="13" fillId="0" borderId="0" xfId="15" quotePrefix="1" applyFont="1"/>
    <xf numFmtId="0" fontId="10" fillId="0" borderId="0" xfId="15" quotePrefix="1" applyFont="1"/>
    <xf numFmtId="43" fontId="14" fillId="3" borderId="13" xfId="13" applyFont="1" applyFill="1" applyBorder="1"/>
    <xf numFmtId="43" fontId="14" fillId="3" borderId="12" xfId="15" applyNumberFormat="1" applyFont="1" applyFill="1" applyBorder="1"/>
    <xf numFmtId="10" fontId="14" fillId="3" borderId="12" xfId="11" applyNumberFormat="1" applyFont="1" applyFill="1" applyBorder="1"/>
    <xf numFmtId="10" fontId="5" fillId="0" borderId="0" xfId="27" applyNumberFormat="1" applyFont="1" applyFill="1"/>
    <xf numFmtId="10" fontId="5" fillId="5" borderId="0" xfId="27" applyNumberFormat="1" applyFont="1" applyFill="1"/>
    <xf numFmtId="43" fontId="5" fillId="0" borderId="0" xfId="22" applyNumberFormat="1" applyFont="1" applyFill="1"/>
    <xf numFmtId="10" fontId="5" fillId="0" borderId="1" xfId="27" applyNumberFormat="1" applyFont="1" applyBorder="1" applyAlignment="1">
      <alignment horizontal="center"/>
    </xf>
    <xf numFmtId="10" fontId="5" fillId="0" borderId="1" xfId="28" applyNumberFormat="1" applyFont="1" applyFill="1" applyBorder="1" applyAlignment="1">
      <alignment horizontal="center"/>
    </xf>
    <xf numFmtId="0" fontId="11" fillId="0" borderId="0" xfId="15" applyFont="1"/>
    <xf numFmtId="10" fontId="0" fillId="0" borderId="0" xfId="28" applyNumberFormat="1" applyFont="1" applyBorder="1"/>
    <xf numFmtId="0" fontId="17" fillId="3" borderId="12" xfId="15" applyFont="1" applyFill="1" applyBorder="1"/>
    <xf numFmtId="10" fontId="0" fillId="0" borderId="0" xfId="27" applyNumberFormat="1" applyFont="1"/>
    <xf numFmtId="10" fontId="13" fillId="0" borderId="0" xfId="15" applyNumberFormat="1" applyFill="1"/>
    <xf numFmtId="43" fontId="14" fillId="3" borderId="13" xfId="29" applyFont="1" applyFill="1" applyBorder="1"/>
    <xf numFmtId="10" fontId="14" fillId="3" borderId="12" xfId="27" applyNumberFormat="1" applyFont="1" applyFill="1" applyBorder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wrapText="1"/>
    </xf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0" xfId="4" applyFont="1" applyAlignment="1">
      <alignment horizontal="left"/>
    </xf>
    <xf numFmtId="0" fontId="4" fillId="0" borderId="0" xfId="4" applyFont="1" applyAlignment="1">
      <alignment horizontal="center" wrapText="1"/>
    </xf>
    <xf numFmtId="0" fontId="5" fillId="0" borderId="0" xfId="4" applyFont="1" applyAlignment="1"/>
    <xf numFmtId="0" fontId="5" fillId="0" borderId="0" xfId="4" applyFont="1" applyBorder="1" applyAlignment="1">
      <alignment horizontal="left"/>
    </xf>
    <xf numFmtId="0" fontId="7" fillId="0" borderId="0" xfId="5" applyFont="1" applyFill="1" applyAlignment="1">
      <alignment horizontal="center"/>
    </xf>
    <xf numFmtId="43" fontId="15" fillId="0" borderId="0" xfId="19" applyFont="1" applyBorder="1" applyAlignment="1">
      <alignment horizontal="center"/>
    </xf>
    <xf numFmtId="0" fontId="4" fillId="0" borderId="0" xfId="7" applyFont="1" applyBorder="1" applyAlignment="1">
      <alignment horizontal="center" wrapText="1"/>
    </xf>
    <xf numFmtId="43" fontId="15" fillId="0" borderId="0" xfId="3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10" fontId="3" fillId="0" borderId="0" xfId="7" applyNumberFormat="1" applyFont="1" applyBorder="1" applyAlignment="1">
      <alignment horizontal="center"/>
    </xf>
    <xf numFmtId="10" fontId="3" fillId="0" borderId="0" xfId="7" quotePrefix="1" applyNumberFormat="1" applyFont="1" applyBorder="1" applyAlignment="1">
      <alignment horizontal="center"/>
    </xf>
    <xf numFmtId="10" fontId="3" fillId="0" borderId="0" xfId="24" applyNumberFormat="1" applyFont="1" applyFill="1" applyBorder="1" applyAlignment="1">
      <alignment horizontal="center"/>
    </xf>
    <xf numFmtId="10" fontId="3" fillId="0" borderId="0" xfId="7" applyNumberFormat="1" applyFont="1" applyBorder="1"/>
    <xf numFmtId="10" fontId="3" fillId="0" borderId="0" xfId="27" applyNumberFormat="1" applyFont="1" applyFill="1"/>
    <xf numFmtId="10" fontId="3" fillId="0" borderId="0" xfId="7" applyNumberFormat="1" applyFont="1" applyAlignment="1">
      <alignment horizontal="center"/>
    </xf>
    <xf numFmtId="10" fontId="3" fillId="0" borderId="0" xfId="24" applyNumberFormat="1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0" fontId="3" fillId="0" borderId="0" xfId="7" applyFont="1"/>
    <xf numFmtId="10" fontId="3" fillId="9" borderId="0" xfId="27" applyNumberFormat="1" applyFont="1" applyFill="1"/>
    <xf numFmtId="10" fontId="3" fillId="0" borderId="0" xfId="7" applyNumberFormat="1" applyFont="1" applyFill="1" applyAlignment="1">
      <alignment horizontal="center"/>
    </xf>
    <xf numFmtId="10" fontId="3" fillId="0" borderId="0" xfId="7" applyNumberFormat="1" applyFont="1" applyFill="1" applyBorder="1" applyAlignment="1">
      <alignment horizontal="center"/>
    </xf>
    <xf numFmtId="0" fontId="3" fillId="0" borderId="0" xfId="7" applyFont="1" applyFill="1"/>
    <xf numFmtId="10" fontId="3" fillId="0" borderId="0" xfId="2" applyNumberFormat="1" applyFont="1" applyFill="1" applyBorder="1" applyAlignment="1">
      <alignment horizontal="center"/>
    </xf>
    <xf numFmtId="10" fontId="3" fillId="0" borderId="0" xfId="7" applyNumberFormat="1" applyFont="1" applyFill="1"/>
    <xf numFmtId="10" fontId="3" fillId="0" borderId="1" xfId="7" applyNumberFormat="1" applyFont="1" applyBorder="1" applyAlignment="1">
      <alignment horizontal="center"/>
    </xf>
    <xf numFmtId="10" fontId="3" fillId="0" borderId="1" xfId="27" applyNumberFormat="1" applyFont="1" applyBorder="1" applyAlignment="1">
      <alignment horizontal="center"/>
    </xf>
    <xf numFmtId="10" fontId="3" fillId="0" borderId="1" xfId="2" applyNumberFormat="1" applyFont="1" applyFill="1" applyBorder="1" applyAlignment="1">
      <alignment horizontal="center"/>
    </xf>
    <xf numFmtId="10" fontId="3" fillId="0" borderId="1" xfId="30" applyNumberFormat="1" applyFont="1" applyFill="1" applyBorder="1" applyAlignment="1">
      <alignment horizontal="center"/>
    </xf>
    <xf numFmtId="43" fontId="3" fillId="0" borderId="1" xfId="22" applyNumberFormat="1" applyFont="1" applyBorder="1"/>
    <xf numFmtId="43" fontId="3" fillId="0" borderId="0" xfId="26" applyFont="1" applyBorder="1"/>
    <xf numFmtId="0" fontId="3" fillId="0" borderId="0" xfId="7" applyFont="1" applyAlignment="1">
      <alignment horizontal="center"/>
    </xf>
    <xf numFmtId="10" fontId="3" fillId="0" borderId="0" xfId="7" applyNumberFormat="1" applyFont="1" applyBorder="1" applyAlignment="1">
      <alignment horizontal="right"/>
    </xf>
    <xf numFmtId="0" fontId="3" fillId="0" borderId="0" xfId="7" applyFont="1" applyBorder="1"/>
    <xf numFmtId="10" fontId="3" fillId="0" borderId="0" xfId="7" applyNumberFormat="1" applyFont="1"/>
    <xf numFmtId="0" fontId="3" fillId="0" borderId="0" xfId="7" applyFont="1" applyFill="1" applyAlignment="1">
      <alignment horizontal="center"/>
    </xf>
    <xf numFmtId="10" fontId="3" fillId="0" borderId="0" xfId="7" applyNumberFormat="1" applyFont="1" applyFill="1" applyBorder="1" applyAlignment="1">
      <alignment horizontal="right"/>
    </xf>
    <xf numFmtId="10" fontId="3" fillId="0" borderId="0" xfId="7" applyNumberFormat="1" applyFont="1" applyFill="1" applyBorder="1"/>
    <xf numFmtId="0" fontId="14" fillId="3" borderId="12" xfId="0" applyFont="1" applyFill="1" applyBorder="1"/>
    <xf numFmtId="43" fontId="0" fillId="0" borderId="0" xfId="0" applyNumberFormat="1"/>
    <xf numFmtId="43" fontId="14" fillId="3" borderId="12" xfId="0" applyNumberFormat="1" applyFont="1" applyFill="1" applyBorder="1"/>
  </cellXfs>
  <cellStyles count="31">
    <cellStyle name="Comma 2" xfId="3"/>
    <cellStyle name="Comma 2 2" xfId="19"/>
    <cellStyle name="Comma 3" xfId="8"/>
    <cellStyle name="Comma 3 2 2 2" xfId="26"/>
    <cellStyle name="Comma 4" xfId="13"/>
    <cellStyle name="Comma 4 2" xfId="22"/>
    <cellStyle name="Comma 5" xfId="29"/>
    <cellStyle name="Comma 7" xfId="21"/>
    <cellStyle name="Normal" xfId="0" builtinId="0"/>
    <cellStyle name="Normal 2" xfId="1"/>
    <cellStyle name="Normal 2 2" xfId="7"/>
    <cellStyle name="Normal 3" xfId="4"/>
    <cellStyle name="Normal 4" xfId="5"/>
    <cellStyle name="Normal 4 2" xfId="12"/>
    <cellStyle name="Normal 4 3" xfId="20"/>
    <cellStyle name="Normal 5" xfId="10"/>
    <cellStyle name="Normal 6" xfId="15"/>
    <cellStyle name="Normal 6 2" xfId="16"/>
    <cellStyle name="Normal 7" xfId="18"/>
    <cellStyle name="Percent" xfId="30" builtinId="5"/>
    <cellStyle name="Percent 2" xfId="2"/>
    <cellStyle name="Percent 2 2" xfId="23"/>
    <cellStyle name="Percent 3" xfId="6"/>
    <cellStyle name="Percent 4" xfId="9"/>
    <cellStyle name="Percent 4 2" xfId="24"/>
    <cellStyle name="Percent 5" xfId="11"/>
    <cellStyle name="Percent 5 2" xfId="14"/>
    <cellStyle name="Percent 6" xfId="17"/>
    <cellStyle name="Percent 6 2" xfId="27"/>
    <cellStyle name="Percent 7" xfId="25"/>
    <cellStyle name="Percent 8" xfId="28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location%20Survey\ALLOC%20DATA%20BACKUP\Basis%2013%20Backup%20and%20Files\MA,%20MX,%20MY%20Backup\Marble%20Cliff\Marble%20Cliff%20Space%20Allocation%20-%202nd%20Surve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location%20Survey\ALLOC%20DATA%20BACKUP\2016\2nd%20Survey\Support\Basis%2013\Marble%20Cliff\Marble%20Cliff%20(Space%20Allocation)%20(7.22.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 Allocation"/>
      <sheetName val="Combined Labor"/>
      <sheetName val="Labor Pivot"/>
      <sheetName val="Data from Acct Database"/>
      <sheetName val="Data from COGNOS"/>
      <sheetName val="Department"/>
      <sheetName val="MARBLE CLIFF"/>
      <sheetName val="MC- Dept Listing"/>
      <sheetName val="MC - DEPTS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0015800</v>
          </cell>
          <cell r="I4">
            <v>1.4E-3</v>
          </cell>
        </row>
        <row r="5">
          <cell r="H5" t="str">
            <v>0019300</v>
          </cell>
          <cell r="I5">
            <v>8.0199999999999994E-2</v>
          </cell>
        </row>
        <row r="6">
          <cell r="H6" t="str">
            <v>0019800</v>
          </cell>
          <cell r="I6">
            <v>4.1999999999999997E-3</v>
          </cell>
        </row>
        <row r="7">
          <cell r="H7" t="str">
            <v>0025400</v>
          </cell>
          <cell r="I7">
            <v>8.9700000000000002E-2</v>
          </cell>
        </row>
        <row r="8">
          <cell r="H8" t="str">
            <v>0025500</v>
          </cell>
          <cell r="I8">
            <v>1.12E-2</v>
          </cell>
        </row>
        <row r="9">
          <cell r="H9" t="str">
            <v>0025700</v>
          </cell>
          <cell r="I9">
            <v>2.2000000000000001E-3</v>
          </cell>
        </row>
        <row r="10">
          <cell r="H10" t="str">
            <v>0053200</v>
          </cell>
          <cell r="I10">
            <v>1.4E-3</v>
          </cell>
        </row>
        <row r="11">
          <cell r="H11" t="str">
            <v>0053300</v>
          </cell>
          <cell r="I11">
            <v>6.8900000000000003E-2</v>
          </cell>
        </row>
        <row r="12">
          <cell r="H12" t="str">
            <v>0053600</v>
          </cell>
          <cell r="I12">
            <v>0.2858</v>
          </cell>
        </row>
        <row r="13">
          <cell r="H13" t="str">
            <v>0053700</v>
          </cell>
          <cell r="I13">
            <v>4.6800000000000001E-2</v>
          </cell>
        </row>
        <row r="14">
          <cell r="H14" t="str">
            <v>0053900</v>
          </cell>
          <cell r="I14">
            <v>5.8999999999999999E-3</v>
          </cell>
        </row>
        <row r="15">
          <cell r="H15" t="str">
            <v>0054100</v>
          </cell>
          <cell r="I15">
            <v>7.8100000000000003E-2</v>
          </cell>
        </row>
        <row r="16">
          <cell r="H16" t="str">
            <v>0063900</v>
          </cell>
          <cell r="I16">
            <v>0.19969999999999999</v>
          </cell>
        </row>
        <row r="17">
          <cell r="H17" t="str">
            <v>0064500</v>
          </cell>
          <cell r="I17">
            <v>4.3200000000000002E-2</v>
          </cell>
        </row>
        <row r="18">
          <cell r="H18" t="str">
            <v>0070300</v>
          </cell>
          <cell r="I18">
            <v>3.1300000000000001E-2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 Allocation"/>
      <sheetName val="Allocation"/>
      <sheetName val="COGNOS"/>
      <sheetName val="Dept pivot"/>
      <sheetName val="Allocation Jul 2016"/>
      <sheetName val="902- MC employee list"/>
      <sheetName val="MC- Departments"/>
    </sheetNames>
    <sheetDataSet>
      <sheetData sheetId="0"/>
      <sheetData sheetId="1">
        <row r="6">
          <cell r="FR6">
            <v>1.5699999999999999E-2</v>
          </cell>
        </row>
        <row r="7">
          <cell r="FR7">
            <v>0.18770000000000001</v>
          </cell>
        </row>
        <row r="8">
          <cell r="FR8">
            <v>0.1099</v>
          </cell>
        </row>
        <row r="9">
          <cell r="FR9">
            <v>2.0000000000000001E-4</v>
          </cell>
        </row>
        <row r="10">
          <cell r="FR10">
            <v>0.10580000000000001</v>
          </cell>
        </row>
        <row r="16">
          <cell r="FR16">
            <v>0.1275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llocation%20Survey\ALLOC%20DATA%20BACKUP\Basis%2013%20Backup%20and%20Files\MA,%20MX,%20MY%20Backup\Marble%20Cliff\Marble%20Cliff%20Space%20Allocation%20-%201st%20Survey%20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llocation%20Survey\ALLOC%20DATA%20BACKUP\2015\NiSource%20Post%20Separation%20Survey\Marble%20Cliff%20Space%20Allocation%20-%20Post%20Separation%20Survey%20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llocation%20Survey\ALLOC%20DATA%20BACKUP\Basis%2013%20Backup%20and%20Files\MA,%20MX,%20MY%20Backup\Marble%20Cliff\Marble%20Cliff%20Space%20Allocation%20-%202nd%20Survey%20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e Dille" refreshedDate="42053.460390162036" createdVersion="4" refreshedVersion="4" minRefreshableVersion="3" recordCount="26">
  <cacheSource type="worksheet">
    <worksheetSource ref="AO3:AP29" sheet="Worksheet" r:id="rId2"/>
  </cacheSource>
  <cacheFields count="2">
    <cacheField name="Co" numFmtId="0">
      <sharedItems count="24">
        <s v="11"/>
        <s v="14"/>
        <s v="22"/>
        <s v="32"/>
        <s v="34"/>
        <s v="35"/>
        <s v="37"/>
        <s v="38"/>
        <s v="44"/>
        <s v="51"/>
        <s v="57"/>
        <s v="58"/>
        <s v="59"/>
        <s v="60"/>
        <s v="62"/>
        <s v="68"/>
        <s v="75"/>
        <s v="78"/>
        <s v="80"/>
        <s v="82"/>
        <s v="92"/>
        <s v="93"/>
        <s v="94"/>
        <s v="96"/>
      </sharedItems>
    </cacheField>
    <cacheField name="Percentage" numFmtId="10">
      <sharedItems containsSemiMixedTypes="0" containsString="0" containsNumber="1" minValue="0" maxValue="0.328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e Dille" refreshedDate="42053.475227546296" createdVersion="4" refreshedVersion="4" minRefreshableVersion="3" recordCount="18">
  <cacheSource type="worksheet">
    <worksheetSource ref="AO3:AP21" sheet="Worksheet" r:id="rId2"/>
  </cacheSource>
  <cacheFields count="2">
    <cacheField name="Co" numFmtId="0">
      <sharedItems count="16">
        <s v="22"/>
        <s v="32"/>
        <s v="34"/>
        <s v="35"/>
        <s v="37"/>
        <s v="38"/>
        <s v="58"/>
        <s v="59"/>
        <s v="60"/>
        <s v="62"/>
        <s v="68"/>
        <s v="75"/>
        <s v="78"/>
        <s v="80"/>
        <s v="93"/>
        <s v="94"/>
      </sharedItems>
    </cacheField>
    <cacheField name="Percentage" numFmtId="10">
      <sharedItems containsSemiMixedTypes="0" containsString="0" containsNumber="1" minValue="0" maxValue="0.2940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ude Dille" refreshedDate="42233.326182870369" createdVersion="4" refreshedVersion="4" minRefreshableVersion="3" recordCount="18">
  <cacheSource type="worksheet">
    <worksheetSource ref="BG3:BH21" sheet="Combined Labor" r:id="rId2"/>
  </cacheSource>
  <cacheFields count="2">
    <cacheField name="Business Unit" numFmtId="0">
      <sharedItems count="16">
        <s v="00022"/>
        <s v="00032"/>
        <s v="00034"/>
        <s v="00035"/>
        <s v="00037"/>
        <s v="00038"/>
        <s v="00058"/>
        <s v="00059"/>
        <s v="00060"/>
        <s v="00062"/>
        <s v="00068"/>
        <s v="00075"/>
        <s v="00078"/>
        <s v="00080"/>
        <s v="00093"/>
        <s v="00094"/>
      </sharedItems>
    </cacheField>
    <cacheField name="Percentage" numFmtId="10">
      <sharedItems containsSemiMixedTypes="0" containsString="0" containsNumber="1" minValue="0" maxValue="0.3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1E-4"/>
  </r>
  <r>
    <x v="1"/>
    <n v="5.4999999999999997E-3"/>
  </r>
  <r>
    <x v="2"/>
    <n v="1E-4"/>
  </r>
  <r>
    <x v="3"/>
    <n v="4.4400000000000002E-2"/>
  </r>
  <r>
    <x v="4"/>
    <n v="0.32829999999999998"/>
  </r>
  <r>
    <x v="5"/>
    <n v="1.18E-2"/>
  </r>
  <r>
    <x v="6"/>
    <n v="0.15509999999999999"/>
  </r>
  <r>
    <x v="7"/>
    <n v="9.4799999999999995E-2"/>
  </r>
  <r>
    <x v="8"/>
    <n v="2.0000000000000001E-4"/>
  </r>
  <r>
    <x v="9"/>
    <n v="3.8800000000000001E-2"/>
  </r>
  <r>
    <x v="10"/>
    <n v="1E-4"/>
  </r>
  <r>
    <x v="11"/>
    <n v="2.5000000000000001E-3"/>
  </r>
  <r>
    <x v="12"/>
    <n v="0.2006"/>
  </r>
  <r>
    <x v="13"/>
    <n v="1.5E-3"/>
  </r>
  <r>
    <x v="14"/>
    <n v="0"/>
  </r>
  <r>
    <x v="15"/>
    <n v="2.9999999999999997E-4"/>
  </r>
  <r>
    <x v="16"/>
    <n v="1E-4"/>
  </r>
  <r>
    <x v="17"/>
    <n v="0"/>
  </r>
  <r>
    <x v="18"/>
    <n v="0.1014"/>
  </r>
  <r>
    <x v="19"/>
    <n v="4.7000000000000002E-3"/>
  </r>
  <r>
    <x v="12"/>
    <n v="1.6000000000000001E-3"/>
  </r>
  <r>
    <x v="12"/>
    <n v="6.4999999999999997E-3"/>
  </r>
  <r>
    <x v="20"/>
    <n v="2.9999999999999997E-4"/>
  </r>
  <r>
    <x v="21"/>
    <n v="0"/>
  </r>
  <r>
    <x v="22"/>
    <n v="0"/>
  </r>
  <r>
    <x v="23"/>
    <n v="1.2999999999999999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n v="1E-4"/>
  </r>
  <r>
    <x v="1"/>
    <n v="4.6899999999999997E-2"/>
  </r>
  <r>
    <x v="2"/>
    <n v="0.29409999999999997"/>
  </r>
  <r>
    <x v="3"/>
    <n v="1.2500000000000001E-2"/>
  </r>
  <r>
    <x v="4"/>
    <n v="0.21389999999999998"/>
  </r>
  <r>
    <x v="5"/>
    <n v="0.1002"/>
  </r>
  <r>
    <x v="6"/>
    <n v="2.7000000000000001E-3"/>
  </r>
  <r>
    <x v="7"/>
    <n v="0.21199999999999999"/>
  </r>
  <r>
    <x v="8"/>
    <n v="1.6000000000000001E-3"/>
  </r>
  <r>
    <x v="9"/>
    <n v="0"/>
  </r>
  <r>
    <x v="10"/>
    <n v="2.9999999999999997E-4"/>
  </r>
  <r>
    <x v="11"/>
    <n v="1E-4"/>
  </r>
  <r>
    <x v="12"/>
    <n v="0"/>
  </r>
  <r>
    <x v="13"/>
    <n v="0.1071"/>
  </r>
  <r>
    <x v="7"/>
    <n v="1.6999999999999999E-3"/>
  </r>
  <r>
    <x v="7"/>
    <n v="6.7999999999999996E-3"/>
  </r>
  <r>
    <x v="14"/>
    <n v="0"/>
  </r>
  <r>
    <x v="15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x v="0"/>
    <n v="2.0000000000000001E-4"/>
  </r>
  <r>
    <x v="1"/>
    <n v="4.3999999999999997E-2"/>
  </r>
  <r>
    <x v="2"/>
    <n v="0.3155"/>
  </r>
  <r>
    <x v="3"/>
    <n v="1.15E-2"/>
  </r>
  <r>
    <x v="4"/>
    <n v="0.1515"/>
  </r>
  <r>
    <x v="5"/>
    <n v="9.7100000000000006E-2"/>
  </r>
  <r>
    <x v="6"/>
    <n v="2.0900000000000002E-2"/>
  </r>
  <r>
    <x v="7"/>
    <n v="0.24340000000000001"/>
  </r>
  <r>
    <x v="8"/>
    <n v="1.9E-3"/>
  </r>
  <r>
    <x v="9"/>
    <n v="0"/>
  </r>
  <r>
    <x v="10"/>
    <n v="6.9999999999999999E-4"/>
  </r>
  <r>
    <x v="11"/>
    <n v="1E-4"/>
  </r>
  <r>
    <x v="12"/>
    <n v="1E-4"/>
  </r>
  <r>
    <x v="13"/>
    <n v="0.1055"/>
  </r>
  <r>
    <x v="7"/>
    <n v="1.6000000000000001E-3"/>
  </r>
  <r>
    <x v="7"/>
    <n v="6.0000000000000001E-3"/>
  </r>
  <r>
    <x v="14"/>
    <n v="0"/>
  </r>
  <r>
    <x v="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R3:AS28" firstHeaderRow="1" firstDataRow="1" firstDataCol="1"/>
  <pivotFields count="2"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Percentage" fld="1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R3:AS20" firstHeaderRow="1" firstDataRow="1" firstDataCol="1"/>
  <pivotFields count="2"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Percentage" fld="1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BJ3:BK20" firstHeaderRow="1" firstDataRow="1" firstDataCol="1"/>
  <pivotFields count="2"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Percentage" fld="1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sqref="A1:D1"/>
    </sheetView>
  </sheetViews>
  <sheetFormatPr defaultColWidth="9.109375" defaultRowHeight="13.2"/>
  <cols>
    <col min="1" max="1" width="9.109375" style="3"/>
    <col min="2" max="2" width="23.33203125" style="3" customWidth="1"/>
    <col min="3" max="3" width="24.109375" style="5" bestFit="1" customWidth="1"/>
    <col min="4" max="4" width="10.6640625" style="5" customWidth="1"/>
    <col min="5" max="5" width="11.5546875" style="5" bestFit="1" customWidth="1"/>
    <col min="6" max="6" width="1.6640625" style="6" bestFit="1" customWidth="1"/>
    <col min="7" max="7" width="11.5546875" style="2" customWidth="1"/>
    <col min="8" max="8" width="2.5546875" style="2" customWidth="1"/>
    <col min="9" max="11" width="9.109375" style="2"/>
    <col min="12" max="12" width="12.6640625" style="2" customWidth="1"/>
    <col min="13" max="257" width="9.109375" style="2"/>
    <col min="258" max="258" width="23.33203125" style="2" customWidth="1"/>
    <col min="259" max="259" width="24.109375" style="2" bestFit="1" customWidth="1"/>
    <col min="260" max="260" width="10.6640625" style="2" customWidth="1"/>
    <col min="261" max="261" width="11.5546875" style="2" bestFit="1" customWidth="1"/>
    <col min="262" max="262" width="1.6640625" style="2" bestFit="1" customWidth="1"/>
    <col min="263" max="263" width="11.5546875" style="2" customWidth="1"/>
    <col min="264" max="264" width="2.5546875" style="2" customWidth="1"/>
    <col min="265" max="267" width="9.109375" style="2"/>
    <col min="268" max="268" width="12.6640625" style="2" customWidth="1"/>
    <col min="269" max="513" width="9.109375" style="2"/>
    <col min="514" max="514" width="23.33203125" style="2" customWidth="1"/>
    <col min="515" max="515" width="24.109375" style="2" bestFit="1" customWidth="1"/>
    <col min="516" max="516" width="10.6640625" style="2" customWidth="1"/>
    <col min="517" max="517" width="11.5546875" style="2" bestFit="1" customWidth="1"/>
    <col min="518" max="518" width="1.6640625" style="2" bestFit="1" customWidth="1"/>
    <col min="519" max="519" width="11.5546875" style="2" customWidth="1"/>
    <col min="520" max="520" width="2.5546875" style="2" customWidth="1"/>
    <col min="521" max="523" width="9.109375" style="2"/>
    <col min="524" max="524" width="12.6640625" style="2" customWidth="1"/>
    <col min="525" max="769" width="9.109375" style="2"/>
    <col min="770" max="770" width="23.33203125" style="2" customWidth="1"/>
    <col min="771" max="771" width="24.109375" style="2" bestFit="1" customWidth="1"/>
    <col min="772" max="772" width="10.6640625" style="2" customWidth="1"/>
    <col min="773" max="773" width="11.5546875" style="2" bestFit="1" customWidth="1"/>
    <col min="774" max="774" width="1.6640625" style="2" bestFit="1" customWidth="1"/>
    <col min="775" max="775" width="11.5546875" style="2" customWidth="1"/>
    <col min="776" max="776" width="2.5546875" style="2" customWidth="1"/>
    <col min="777" max="779" width="9.109375" style="2"/>
    <col min="780" max="780" width="12.6640625" style="2" customWidth="1"/>
    <col min="781" max="1025" width="9.109375" style="2"/>
    <col min="1026" max="1026" width="23.33203125" style="2" customWidth="1"/>
    <col min="1027" max="1027" width="24.109375" style="2" bestFit="1" customWidth="1"/>
    <col min="1028" max="1028" width="10.6640625" style="2" customWidth="1"/>
    <col min="1029" max="1029" width="11.5546875" style="2" bestFit="1" customWidth="1"/>
    <col min="1030" max="1030" width="1.6640625" style="2" bestFit="1" customWidth="1"/>
    <col min="1031" max="1031" width="11.5546875" style="2" customWidth="1"/>
    <col min="1032" max="1032" width="2.5546875" style="2" customWidth="1"/>
    <col min="1033" max="1035" width="9.109375" style="2"/>
    <col min="1036" max="1036" width="12.6640625" style="2" customWidth="1"/>
    <col min="1037" max="1281" width="9.109375" style="2"/>
    <col min="1282" max="1282" width="23.33203125" style="2" customWidth="1"/>
    <col min="1283" max="1283" width="24.109375" style="2" bestFit="1" customWidth="1"/>
    <col min="1284" max="1284" width="10.6640625" style="2" customWidth="1"/>
    <col min="1285" max="1285" width="11.5546875" style="2" bestFit="1" customWidth="1"/>
    <col min="1286" max="1286" width="1.6640625" style="2" bestFit="1" customWidth="1"/>
    <col min="1287" max="1287" width="11.5546875" style="2" customWidth="1"/>
    <col min="1288" max="1288" width="2.5546875" style="2" customWidth="1"/>
    <col min="1289" max="1291" width="9.109375" style="2"/>
    <col min="1292" max="1292" width="12.6640625" style="2" customWidth="1"/>
    <col min="1293" max="1537" width="9.109375" style="2"/>
    <col min="1538" max="1538" width="23.33203125" style="2" customWidth="1"/>
    <col min="1539" max="1539" width="24.109375" style="2" bestFit="1" customWidth="1"/>
    <col min="1540" max="1540" width="10.6640625" style="2" customWidth="1"/>
    <col min="1541" max="1541" width="11.5546875" style="2" bestFit="1" customWidth="1"/>
    <col min="1542" max="1542" width="1.6640625" style="2" bestFit="1" customWidth="1"/>
    <col min="1543" max="1543" width="11.5546875" style="2" customWidth="1"/>
    <col min="1544" max="1544" width="2.5546875" style="2" customWidth="1"/>
    <col min="1545" max="1547" width="9.109375" style="2"/>
    <col min="1548" max="1548" width="12.6640625" style="2" customWidth="1"/>
    <col min="1549" max="1793" width="9.109375" style="2"/>
    <col min="1794" max="1794" width="23.33203125" style="2" customWidth="1"/>
    <col min="1795" max="1795" width="24.109375" style="2" bestFit="1" customWidth="1"/>
    <col min="1796" max="1796" width="10.6640625" style="2" customWidth="1"/>
    <col min="1797" max="1797" width="11.5546875" style="2" bestFit="1" customWidth="1"/>
    <col min="1798" max="1798" width="1.6640625" style="2" bestFit="1" customWidth="1"/>
    <col min="1799" max="1799" width="11.5546875" style="2" customWidth="1"/>
    <col min="1800" max="1800" width="2.5546875" style="2" customWidth="1"/>
    <col min="1801" max="1803" width="9.109375" style="2"/>
    <col min="1804" max="1804" width="12.6640625" style="2" customWidth="1"/>
    <col min="1805" max="2049" width="9.109375" style="2"/>
    <col min="2050" max="2050" width="23.33203125" style="2" customWidth="1"/>
    <col min="2051" max="2051" width="24.109375" style="2" bestFit="1" customWidth="1"/>
    <col min="2052" max="2052" width="10.6640625" style="2" customWidth="1"/>
    <col min="2053" max="2053" width="11.5546875" style="2" bestFit="1" customWidth="1"/>
    <col min="2054" max="2054" width="1.6640625" style="2" bestFit="1" customWidth="1"/>
    <col min="2055" max="2055" width="11.5546875" style="2" customWidth="1"/>
    <col min="2056" max="2056" width="2.5546875" style="2" customWidth="1"/>
    <col min="2057" max="2059" width="9.109375" style="2"/>
    <col min="2060" max="2060" width="12.6640625" style="2" customWidth="1"/>
    <col min="2061" max="2305" width="9.109375" style="2"/>
    <col min="2306" max="2306" width="23.33203125" style="2" customWidth="1"/>
    <col min="2307" max="2307" width="24.109375" style="2" bestFit="1" customWidth="1"/>
    <col min="2308" max="2308" width="10.6640625" style="2" customWidth="1"/>
    <col min="2309" max="2309" width="11.5546875" style="2" bestFit="1" customWidth="1"/>
    <col min="2310" max="2310" width="1.6640625" style="2" bestFit="1" customWidth="1"/>
    <col min="2311" max="2311" width="11.5546875" style="2" customWidth="1"/>
    <col min="2312" max="2312" width="2.5546875" style="2" customWidth="1"/>
    <col min="2313" max="2315" width="9.109375" style="2"/>
    <col min="2316" max="2316" width="12.6640625" style="2" customWidth="1"/>
    <col min="2317" max="2561" width="9.109375" style="2"/>
    <col min="2562" max="2562" width="23.33203125" style="2" customWidth="1"/>
    <col min="2563" max="2563" width="24.109375" style="2" bestFit="1" customWidth="1"/>
    <col min="2564" max="2564" width="10.6640625" style="2" customWidth="1"/>
    <col min="2565" max="2565" width="11.5546875" style="2" bestFit="1" customWidth="1"/>
    <col min="2566" max="2566" width="1.6640625" style="2" bestFit="1" customWidth="1"/>
    <col min="2567" max="2567" width="11.5546875" style="2" customWidth="1"/>
    <col min="2568" max="2568" width="2.5546875" style="2" customWidth="1"/>
    <col min="2569" max="2571" width="9.109375" style="2"/>
    <col min="2572" max="2572" width="12.6640625" style="2" customWidth="1"/>
    <col min="2573" max="2817" width="9.109375" style="2"/>
    <col min="2818" max="2818" width="23.33203125" style="2" customWidth="1"/>
    <col min="2819" max="2819" width="24.109375" style="2" bestFit="1" customWidth="1"/>
    <col min="2820" max="2820" width="10.6640625" style="2" customWidth="1"/>
    <col min="2821" max="2821" width="11.5546875" style="2" bestFit="1" customWidth="1"/>
    <col min="2822" max="2822" width="1.6640625" style="2" bestFit="1" customWidth="1"/>
    <col min="2823" max="2823" width="11.5546875" style="2" customWidth="1"/>
    <col min="2824" max="2824" width="2.5546875" style="2" customWidth="1"/>
    <col min="2825" max="2827" width="9.109375" style="2"/>
    <col min="2828" max="2828" width="12.6640625" style="2" customWidth="1"/>
    <col min="2829" max="3073" width="9.109375" style="2"/>
    <col min="3074" max="3074" width="23.33203125" style="2" customWidth="1"/>
    <col min="3075" max="3075" width="24.109375" style="2" bestFit="1" customWidth="1"/>
    <col min="3076" max="3076" width="10.6640625" style="2" customWidth="1"/>
    <col min="3077" max="3077" width="11.5546875" style="2" bestFit="1" customWidth="1"/>
    <col min="3078" max="3078" width="1.6640625" style="2" bestFit="1" customWidth="1"/>
    <col min="3079" max="3079" width="11.5546875" style="2" customWidth="1"/>
    <col min="3080" max="3080" width="2.5546875" style="2" customWidth="1"/>
    <col min="3081" max="3083" width="9.109375" style="2"/>
    <col min="3084" max="3084" width="12.6640625" style="2" customWidth="1"/>
    <col min="3085" max="3329" width="9.109375" style="2"/>
    <col min="3330" max="3330" width="23.33203125" style="2" customWidth="1"/>
    <col min="3331" max="3331" width="24.109375" style="2" bestFit="1" customWidth="1"/>
    <col min="3332" max="3332" width="10.6640625" style="2" customWidth="1"/>
    <col min="3333" max="3333" width="11.5546875" style="2" bestFit="1" customWidth="1"/>
    <col min="3334" max="3334" width="1.6640625" style="2" bestFit="1" customWidth="1"/>
    <col min="3335" max="3335" width="11.5546875" style="2" customWidth="1"/>
    <col min="3336" max="3336" width="2.5546875" style="2" customWidth="1"/>
    <col min="3337" max="3339" width="9.109375" style="2"/>
    <col min="3340" max="3340" width="12.6640625" style="2" customWidth="1"/>
    <col min="3341" max="3585" width="9.109375" style="2"/>
    <col min="3586" max="3586" width="23.33203125" style="2" customWidth="1"/>
    <col min="3587" max="3587" width="24.109375" style="2" bestFit="1" customWidth="1"/>
    <col min="3588" max="3588" width="10.6640625" style="2" customWidth="1"/>
    <col min="3589" max="3589" width="11.5546875" style="2" bestFit="1" customWidth="1"/>
    <col min="3590" max="3590" width="1.6640625" style="2" bestFit="1" customWidth="1"/>
    <col min="3591" max="3591" width="11.5546875" style="2" customWidth="1"/>
    <col min="3592" max="3592" width="2.5546875" style="2" customWidth="1"/>
    <col min="3593" max="3595" width="9.109375" style="2"/>
    <col min="3596" max="3596" width="12.6640625" style="2" customWidth="1"/>
    <col min="3597" max="3841" width="9.109375" style="2"/>
    <col min="3842" max="3842" width="23.33203125" style="2" customWidth="1"/>
    <col min="3843" max="3843" width="24.109375" style="2" bestFit="1" customWidth="1"/>
    <col min="3844" max="3844" width="10.6640625" style="2" customWidth="1"/>
    <col min="3845" max="3845" width="11.5546875" style="2" bestFit="1" customWidth="1"/>
    <col min="3846" max="3846" width="1.6640625" style="2" bestFit="1" customWidth="1"/>
    <col min="3847" max="3847" width="11.5546875" style="2" customWidth="1"/>
    <col min="3848" max="3848" width="2.5546875" style="2" customWidth="1"/>
    <col min="3849" max="3851" width="9.109375" style="2"/>
    <col min="3852" max="3852" width="12.6640625" style="2" customWidth="1"/>
    <col min="3853" max="4097" width="9.109375" style="2"/>
    <col min="4098" max="4098" width="23.33203125" style="2" customWidth="1"/>
    <col min="4099" max="4099" width="24.109375" style="2" bestFit="1" customWidth="1"/>
    <col min="4100" max="4100" width="10.6640625" style="2" customWidth="1"/>
    <col min="4101" max="4101" width="11.5546875" style="2" bestFit="1" customWidth="1"/>
    <col min="4102" max="4102" width="1.6640625" style="2" bestFit="1" customWidth="1"/>
    <col min="4103" max="4103" width="11.5546875" style="2" customWidth="1"/>
    <col min="4104" max="4104" width="2.5546875" style="2" customWidth="1"/>
    <col min="4105" max="4107" width="9.109375" style="2"/>
    <col min="4108" max="4108" width="12.6640625" style="2" customWidth="1"/>
    <col min="4109" max="4353" width="9.109375" style="2"/>
    <col min="4354" max="4354" width="23.33203125" style="2" customWidth="1"/>
    <col min="4355" max="4355" width="24.109375" style="2" bestFit="1" customWidth="1"/>
    <col min="4356" max="4356" width="10.6640625" style="2" customWidth="1"/>
    <col min="4357" max="4357" width="11.5546875" style="2" bestFit="1" customWidth="1"/>
    <col min="4358" max="4358" width="1.6640625" style="2" bestFit="1" customWidth="1"/>
    <col min="4359" max="4359" width="11.5546875" style="2" customWidth="1"/>
    <col min="4360" max="4360" width="2.5546875" style="2" customWidth="1"/>
    <col min="4361" max="4363" width="9.109375" style="2"/>
    <col min="4364" max="4364" width="12.6640625" style="2" customWidth="1"/>
    <col min="4365" max="4609" width="9.109375" style="2"/>
    <col min="4610" max="4610" width="23.33203125" style="2" customWidth="1"/>
    <col min="4611" max="4611" width="24.109375" style="2" bestFit="1" customWidth="1"/>
    <col min="4612" max="4612" width="10.6640625" style="2" customWidth="1"/>
    <col min="4613" max="4613" width="11.5546875" style="2" bestFit="1" customWidth="1"/>
    <col min="4614" max="4614" width="1.6640625" style="2" bestFit="1" customWidth="1"/>
    <col min="4615" max="4615" width="11.5546875" style="2" customWidth="1"/>
    <col min="4616" max="4616" width="2.5546875" style="2" customWidth="1"/>
    <col min="4617" max="4619" width="9.109375" style="2"/>
    <col min="4620" max="4620" width="12.6640625" style="2" customWidth="1"/>
    <col min="4621" max="4865" width="9.109375" style="2"/>
    <col min="4866" max="4866" width="23.33203125" style="2" customWidth="1"/>
    <col min="4867" max="4867" width="24.109375" style="2" bestFit="1" customWidth="1"/>
    <col min="4868" max="4868" width="10.6640625" style="2" customWidth="1"/>
    <col min="4869" max="4869" width="11.5546875" style="2" bestFit="1" customWidth="1"/>
    <col min="4870" max="4870" width="1.6640625" style="2" bestFit="1" customWidth="1"/>
    <col min="4871" max="4871" width="11.5546875" style="2" customWidth="1"/>
    <col min="4872" max="4872" width="2.5546875" style="2" customWidth="1"/>
    <col min="4873" max="4875" width="9.109375" style="2"/>
    <col min="4876" max="4876" width="12.6640625" style="2" customWidth="1"/>
    <col min="4877" max="5121" width="9.109375" style="2"/>
    <col min="5122" max="5122" width="23.33203125" style="2" customWidth="1"/>
    <col min="5123" max="5123" width="24.109375" style="2" bestFit="1" customWidth="1"/>
    <col min="5124" max="5124" width="10.6640625" style="2" customWidth="1"/>
    <col min="5125" max="5125" width="11.5546875" style="2" bestFit="1" customWidth="1"/>
    <col min="5126" max="5126" width="1.6640625" style="2" bestFit="1" customWidth="1"/>
    <col min="5127" max="5127" width="11.5546875" style="2" customWidth="1"/>
    <col min="5128" max="5128" width="2.5546875" style="2" customWidth="1"/>
    <col min="5129" max="5131" width="9.109375" style="2"/>
    <col min="5132" max="5132" width="12.6640625" style="2" customWidth="1"/>
    <col min="5133" max="5377" width="9.109375" style="2"/>
    <col min="5378" max="5378" width="23.33203125" style="2" customWidth="1"/>
    <col min="5379" max="5379" width="24.109375" style="2" bestFit="1" customWidth="1"/>
    <col min="5380" max="5380" width="10.6640625" style="2" customWidth="1"/>
    <col min="5381" max="5381" width="11.5546875" style="2" bestFit="1" customWidth="1"/>
    <col min="5382" max="5382" width="1.6640625" style="2" bestFit="1" customWidth="1"/>
    <col min="5383" max="5383" width="11.5546875" style="2" customWidth="1"/>
    <col min="5384" max="5384" width="2.5546875" style="2" customWidth="1"/>
    <col min="5385" max="5387" width="9.109375" style="2"/>
    <col min="5388" max="5388" width="12.6640625" style="2" customWidth="1"/>
    <col min="5389" max="5633" width="9.109375" style="2"/>
    <col min="5634" max="5634" width="23.33203125" style="2" customWidth="1"/>
    <col min="5635" max="5635" width="24.109375" style="2" bestFit="1" customWidth="1"/>
    <col min="5636" max="5636" width="10.6640625" style="2" customWidth="1"/>
    <col min="5637" max="5637" width="11.5546875" style="2" bestFit="1" customWidth="1"/>
    <col min="5638" max="5638" width="1.6640625" style="2" bestFit="1" customWidth="1"/>
    <col min="5639" max="5639" width="11.5546875" style="2" customWidth="1"/>
    <col min="5640" max="5640" width="2.5546875" style="2" customWidth="1"/>
    <col min="5641" max="5643" width="9.109375" style="2"/>
    <col min="5644" max="5644" width="12.6640625" style="2" customWidth="1"/>
    <col min="5645" max="5889" width="9.109375" style="2"/>
    <col min="5890" max="5890" width="23.33203125" style="2" customWidth="1"/>
    <col min="5891" max="5891" width="24.109375" style="2" bestFit="1" customWidth="1"/>
    <col min="5892" max="5892" width="10.6640625" style="2" customWidth="1"/>
    <col min="5893" max="5893" width="11.5546875" style="2" bestFit="1" customWidth="1"/>
    <col min="5894" max="5894" width="1.6640625" style="2" bestFit="1" customWidth="1"/>
    <col min="5895" max="5895" width="11.5546875" style="2" customWidth="1"/>
    <col min="5896" max="5896" width="2.5546875" style="2" customWidth="1"/>
    <col min="5897" max="5899" width="9.109375" style="2"/>
    <col min="5900" max="5900" width="12.6640625" style="2" customWidth="1"/>
    <col min="5901" max="6145" width="9.109375" style="2"/>
    <col min="6146" max="6146" width="23.33203125" style="2" customWidth="1"/>
    <col min="6147" max="6147" width="24.109375" style="2" bestFit="1" customWidth="1"/>
    <col min="6148" max="6148" width="10.6640625" style="2" customWidth="1"/>
    <col min="6149" max="6149" width="11.5546875" style="2" bestFit="1" customWidth="1"/>
    <col min="6150" max="6150" width="1.6640625" style="2" bestFit="1" customWidth="1"/>
    <col min="6151" max="6151" width="11.5546875" style="2" customWidth="1"/>
    <col min="6152" max="6152" width="2.5546875" style="2" customWidth="1"/>
    <col min="6153" max="6155" width="9.109375" style="2"/>
    <col min="6156" max="6156" width="12.6640625" style="2" customWidth="1"/>
    <col min="6157" max="6401" width="9.109375" style="2"/>
    <col min="6402" max="6402" width="23.33203125" style="2" customWidth="1"/>
    <col min="6403" max="6403" width="24.109375" style="2" bestFit="1" customWidth="1"/>
    <col min="6404" max="6404" width="10.6640625" style="2" customWidth="1"/>
    <col min="6405" max="6405" width="11.5546875" style="2" bestFit="1" customWidth="1"/>
    <col min="6406" max="6406" width="1.6640625" style="2" bestFit="1" customWidth="1"/>
    <col min="6407" max="6407" width="11.5546875" style="2" customWidth="1"/>
    <col min="6408" max="6408" width="2.5546875" style="2" customWidth="1"/>
    <col min="6409" max="6411" width="9.109375" style="2"/>
    <col min="6412" max="6412" width="12.6640625" style="2" customWidth="1"/>
    <col min="6413" max="6657" width="9.109375" style="2"/>
    <col min="6658" max="6658" width="23.33203125" style="2" customWidth="1"/>
    <col min="6659" max="6659" width="24.109375" style="2" bestFit="1" customWidth="1"/>
    <col min="6660" max="6660" width="10.6640625" style="2" customWidth="1"/>
    <col min="6661" max="6661" width="11.5546875" style="2" bestFit="1" customWidth="1"/>
    <col min="6662" max="6662" width="1.6640625" style="2" bestFit="1" customWidth="1"/>
    <col min="6663" max="6663" width="11.5546875" style="2" customWidth="1"/>
    <col min="6664" max="6664" width="2.5546875" style="2" customWidth="1"/>
    <col min="6665" max="6667" width="9.109375" style="2"/>
    <col min="6668" max="6668" width="12.6640625" style="2" customWidth="1"/>
    <col min="6669" max="6913" width="9.109375" style="2"/>
    <col min="6914" max="6914" width="23.33203125" style="2" customWidth="1"/>
    <col min="6915" max="6915" width="24.109375" style="2" bestFit="1" customWidth="1"/>
    <col min="6916" max="6916" width="10.6640625" style="2" customWidth="1"/>
    <col min="6917" max="6917" width="11.5546875" style="2" bestFit="1" customWidth="1"/>
    <col min="6918" max="6918" width="1.6640625" style="2" bestFit="1" customWidth="1"/>
    <col min="6919" max="6919" width="11.5546875" style="2" customWidth="1"/>
    <col min="6920" max="6920" width="2.5546875" style="2" customWidth="1"/>
    <col min="6921" max="6923" width="9.109375" style="2"/>
    <col min="6924" max="6924" width="12.6640625" style="2" customWidth="1"/>
    <col min="6925" max="7169" width="9.109375" style="2"/>
    <col min="7170" max="7170" width="23.33203125" style="2" customWidth="1"/>
    <col min="7171" max="7171" width="24.109375" style="2" bestFit="1" customWidth="1"/>
    <col min="7172" max="7172" width="10.6640625" style="2" customWidth="1"/>
    <col min="7173" max="7173" width="11.5546875" style="2" bestFit="1" customWidth="1"/>
    <col min="7174" max="7174" width="1.6640625" style="2" bestFit="1" customWidth="1"/>
    <col min="7175" max="7175" width="11.5546875" style="2" customWidth="1"/>
    <col min="7176" max="7176" width="2.5546875" style="2" customWidth="1"/>
    <col min="7177" max="7179" width="9.109375" style="2"/>
    <col min="7180" max="7180" width="12.6640625" style="2" customWidth="1"/>
    <col min="7181" max="7425" width="9.109375" style="2"/>
    <col min="7426" max="7426" width="23.33203125" style="2" customWidth="1"/>
    <col min="7427" max="7427" width="24.109375" style="2" bestFit="1" customWidth="1"/>
    <col min="7428" max="7428" width="10.6640625" style="2" customWidth="1"/>
    <col min="7429" max="7429" width="11.5546875" style="2" bestFit="1" customWidth="1"/>
    <col min="7430" max="7430" width="1.6640625" style="2" bestFit="1" customWidth="1"/>
    <col min="7431" max="7431" width="11.5546875" style="2" customWidth="1"/>
    <col min="7432" max="7432" width="2.5546875" style="2" customWidth="1"/>
    <col min="7433" max="7435" width="9.109375" style="2"/>
    <col min="7436" max="7436" width="12.6640625" style="2" customWidth="1"/>
    <col min="7437" max="7681" width="9.109375" style="2"/>
    <col min="7682" max="7682" width="23.33203125" style="2" customWidth="1"/>
    <col min="7683" max="7683" width="24.109375" style="2" bestFit="1" customWidth="1"/>
    <col min="7684" max="7684" width="10.6640625" style="2" customWidth="1"/>
    <col min="7685" max="7685" width="11.5546875" style="2" bestFit="1" customWidth="1"/>
    <col min="7686" max="7686" width="1.6640625" style="2" bestFit="1" customWidth="1"/>
    <col min="7687" max="7687" width="11.5546875" style="2" customWidth="1"/>
    <col min="7688" max="7688" width="2.5546875" style="2" customWidth="1"/>
    <col min="7689" max="7691" width="9.109375" style="2"/>
    <col min="7692" max="7692" width="12.6640625" style="2" customWidth="1"/>
    <col min="7693" max="7937" width="9.109375" style="2"/>
    <col min="7938" max="7938" width="23.33203125" style="2" customWidth="1"/>
    <col min="7939" max="7939" width="24.109375" style="2" bestFit="1" customWidth="1"/>
    <col min="7940" max="7940" width="10.6640625" style="2" customWidth="1"/>
    <col min="7941" max="7941" width="11.5546875" style="2" bestFit="1" customWidth="1"/>
    <col min="7942" max="7942" width="1.6640625" style="2" bestFit="1" customWidth="1"/>
    <col min="7943" max="7943" width="11.5546875" style="2" customWidth="1"/>
    <col min="7944" max="7944" width="2.5546875" style="2" customWidth="1"/>
    <col min="7945" max="7947" width="9.109375" style="2"/>
    <col min="7948" max="7948" width="12.6640625" style="2" customWidth="1"/>
    <col min="7949" max="8193" width="9.109375" style="2"/>
    <col min="8194" max="8194" width="23.33203125" style="2" customWidth="1"/>
    <col min="8195" max="8195" width="24.109375" style="2" bestFit="1" customWidth="1"/>
    <col min="8196" max="8196" width="10.6640625" style="2" customWidth="1"/>
    <col min="8197" max="8197" width="11.5546875" style="2" bestFit="1" customWidth="1"/>
    <col min="8198" max="8198" width="1.6640625" style="2" bestFit="1" customWidth="1"/>
    <col min="8199" max="8199" width="11.5546875" style="2" customWidth="1"/>
    <col min="8200" max="8200" width="2.5546875" style="2" customWidth="1"/>
    <col min="8201" max="8203" width="9.109375" style="2"/>
    <col min="8204" max="8204" width="12.6640625" style="2" customWidth="1"/>
    <col min="8205" max="8449" width="9.109375" style="2"/>
    <col min="8450" max="8450" width="23.33203125" style="2" customWidth="1"/>
    <col min="8451" max="8451" width="24.109375" style="2" bestFit="1" customWidth="1"/>
    <col min="8452" max="8452" width="10.6640625" style="2" customWidth="1"/>
    <col min="8453" max="8453" width="11.5546875" style="2" bestFit="1" customWidth="1"/>
    <col min="8454" max="8454" width="1.6640625" style="2" bestFit="1" customWidth="1"/>
    <col min="8455" max="8455" width="11.5546875" style="2" customWidth="1"/>
    <col min="8456" max="8456" width="2.5546875" style="2" customWidth="1"/>
    <col min="8457" max="8459" width="9.109375" style="2"/>
    <col min="8460" max="8460" width="12.6640625" style="2" customWidth="1"/>
    <col min="8461" max="8705" width="9.109375" style="2"/>
    <col min="8706" max="8706" width="23.33203125" style="2" customWidth="1"/>
    <col min="8707" max="8707" width="24.109375" style="2" bestFit="1" customWidth="1"/>
    <col min="8708" max="8708" width="10.6640625" style="2" customWidth="1"/>
    <col min="8709" max="8709" width="11.5546875" style="2" bestFit="1" customWidth="1"/>
    <col min="8710" max="8710" width="1.6640625" style="2" bestFit="1" customWidth="1"/>
    <col min="8711" max="8711" width="11.5546875" style="2" customWidth="1"/>
    <col min="8712" max="8712" width="2.5546875" style="2" customWidth="1"/>
    <col min="8713" max="8715" width="9.109375" style="2"/>
    <col min="8716" max="8716" width="12.6640625" style="2" customWidth="1"/>
    <col min="8717" max="8961" width="9.109375" style="2"/>
    <col min="8962" max="8962" width="23.33203125" style="2" customWidth="1"/>
    <col min="8963" max="8963" width="24.109375" style="2" bestFit="1" customWidth="1"/>
    <col min="8964" max="8964" width="10.6640625" style="2" customWidth="1"/>
    <col min="8965" max="8965" width="11.5546875" style="2" bestFit="1" customWidth="1"/>
    <col min="8966" max="8966" width="1.6640625" style="2" bestFit="1" customWidth="1"/>
    <col min="8967" max="8967" width="11.5546875" style="2" customWidth="1"/>
    <col min="8968" max="8968" width="2.5546875" style="2" customWidth="1"/>
    <col min="8969" max="8971" width="9.109375" style="2"/>
    <col min="8972" max="8972" width="12.6640625" style="2" customWidth="1"/>
    <col min="8973" max="9217" width="9.109375" style="2"/>
    <col min="9218" max="9218" width="23.33203125" style="2" customWidth="1"/>
    <col min="9219" max="9219" width="24.109375" style="2" bestFit="1" customWidth="1"/>
    <col min="9220" max="9220" width="10.6640625" style="2" customWidth="1"/>
    <col min="9221" max="9221" width="11.5546875" style="2" bestFit="1" customWidth="1"/>
    <col min="9222" max="9222" width="1.6640625" style="2" bestFit="1" customWidth="1"/>
    <col min="9223" max="9223" width="11.5546875" style="2" customWidth="1"/>
    <col min="9224" max="9224" width="2.5546875" style="2" customWidth="1"/>
    <col min="9225" max="9227" width="9.109375" style="2"/>
    <col min="9228" max="9228" width="12.6640625" style="2" customWidth="1"/>
    <col min="9229" max="9473" width="9.109375" style="2"/>
    <col min="9474" max="9474" width="23.33203125" style="2" customWidth="1"/>
    <col min="9475" max="9475" width="24.109375" style="2" bestFit="1" customWidth="1"/>
    <col min="9476" max="9476" width="10.6640625" style="2" customWidth="1"/>
    <col min="9477" max="9477" width="11.5546875" style="2" bestFit="1" customWidth="1"/>
    <col min="9478" max="9478" width="1.6640625" style="2" bestFit="1" customWidth="1"/>
    <col min="9479" max="9479" width="11.5546875" style="2" customWidth="1"/>
    <col min="9480" max="9480" width="2.5546875" style="2" customWidth="1"/>
    <col min="9481" max="9483" width="9.109375" style="2"/>
    <col min="9484" max="9484" width="12.6640625" style="2" customWidth="1"/>
    <col min="9485" max="9729" width="9.109375" style="2"/>
    <col min="9730" max="9730" width="23.33203125" style="2" customWidth="1"/>
    <col min="9731" max="9731" width="24.109375" style="2" bestFit="1" customWidth="1"/>
    <col min="9732" max="9732" width="10.6640625" style="2" customWidth="1"/>
    <col min="9733" max="9733" width="11.5546875" style="2" bestFit="1" customWidth="1"/>
    <col min="9734" max="9734" width="1.6640625" style="2" bestFit="1" customWidth="1"/>
    <col min="9735" max="9735" width="11.5546875" style="2" customWidth="1"/>
    <col min="9736" max="9736" width="2.5546875" style="2" customWidth="1"/>
    <col min="9737" max="9739" width="9.109375" style="2"/>
    <col min="9740" max="9740" width="12.6640625" style="2" customWidth="1"/>
    <col min="9741" max="9985" width="9.109375" style="2"/>
    <col min="9986" max="9986" width="23.33203125" style="2" customWidth="1"/>
    <col min="9987" max="9987" width="24.109375" style="2" bestFit="1" customWidth="1"/>
    <col min="9988" max="9988" width="10.6640625" style="2" customWidth="1"/>
    <col min="9989" max="9989" width="11.5546875" style="2" bestFit="1" customWidth="1"/>
    <col min="9990" max="9990" width="1.6640625" style="2" bestFit="1" customWidth="1"/>
    <col min="9991" max="9991" width="11.5546875" style="2" customWidth="1"/>
    <col min="9992" max="9992" width="2.5546875" style="2" customWidth="1"/>
    <col min="9993" max="9995" width="9.109375" style="2"/>
    <col min="9996" max="9996" width="12.6640625" style="2" customWidth="1"/>
    <col min="9997" max="10241" width="9.109375" style="2"/>
    <col min="10242" max="10242" width="23.33203125" style="2" customWidth="1"/>
    <col min="10243" max="10243" width="24.109375" style="2" bestFit="1" customWidth="1"/>
    <col min="10244" max="10244" width="10.6640625" style="2" customWidth="1"/>
    <col min="10245" max="10245" width="11.5546875" style="2" bestFit="1" customWidth="1"/>
    <col min="10246" max="10246" width="1.6640625" style="2" bestFit="1" customWidth="1"/>
    <col min="10247" max="10247" width="11.5546875" style="2" customWidth="1"/>
    <col min="10248" max="10248" width="2.5546875" style="2" customWidth="1"/>
    <col min="10249" max="10251" width="9.109375" style="2"/>
    <col min="10252" max="10252" width="12.6640625" style="2" customWidth="1"/>
    <col min="10253" max="10497" width="9.109375" style="2"/>
    <col min="10498" max="10498" width="23.33203125" style="2" customWidth="1"/>
    <col min="10499" max="10499" width="24.109375" style="2" bestFit="1" customWidth="1"/>
    <col min="10500" max="10500" width="10.6640625" style="2" customWidth="1"/>
    <col min="10501" max="10501" width="11.5546875" style="2" bestFit="1" customWidth="1"/>
    <col min="10502" max="10502" width="1.6640625" style="2" bestFit="1" customWidth="1"/>
    <col min="10503" max="10503" width="11.5546875" style="2" customWidth="1"/>
    <col min="10504" max="10504" width="2.5546875" style="2" customWidth="1"/>
    <col min="10505" max="10507" width="9.109375" style="2"/>
    <col min="10508" max="10508" width="12.6640625" style="2" customWidth="1"/>
    <col min="10509" max="10753" width="9.109375" style="2"/>
    <col min="10754" max="10754" width="23.33203125" style="2" customWidth="1"/>
    <col min="10755" max="10755" width="24.109375" style="2" bestFit="1" customWidth="1"/>
    <col min="10756" max="10756" width="10.6640625" style="2" customWidth="1"/>
    <col min="10757" max="10757" width="11.5546875" style="2" bestFit="1" customWidth="1"/>
    <col min="10758" max="10758" width="1.6640625" style="2" bestFit="1" customWidth="1"/>
    <col min="10759" max="10759" width="11.5546875" style="2" customWidth="1"/>
    <col min="10760" max="10760" width="2.5546875" style="2" customWidth="1"/>
    <col min="10761" max="10763" width="9.109375" style="2"/>
    <col min="10764" max="10764" width="12.6640625" style="2" customWidth="1"/>
    <col min="10765" max="11009" width="9.109375" style="2"/>
    <col min="11010" max="11010" width="23.33203125" style="2" customWidth="1"/>
    <col min="11011" max="11011" width="24.109375" style="2" bestFit="1" customWidth="1"/>
    <col min="11012" max="11012" width="10.6640625" style="2" customWidth="1"/>
    <col min="11013" max="11013" width="11.5546875" style="2" bestFit="1" customWidth="1"/>
    <col min="11014" max="11014" width="1.6640625" style="2" bestFit="1" customWidth="1"/>
    <col min="11015" max="11015" width="11.5546875" style="2" customWidth="1"/>
    <col min="11016" max="11016" width="2.5546875" style="2" customWidth="1"/>
    <col min="11017" max="11019" width="9.109375" style="2"/>
    <col min="11020" max="11020" width="12.6640625" style="2" customWidth="1"/>
    <col min="11021" max="11265" width="9.109375" style="2"/>
    <col min="11266" max="11266" width="23.33203125" style="2" customWidth="1"/>
    <col min="11267" max="11267" width="24.109375" style="2" bestFit="1" customWidth="1"/>
    <col min="11268" max="11268" width="10.6640625" style="2" customWidth="1"/>
    <col min="11269" max="11269" width="11.5546875" style="2" bestFit="1" customWidth="1"/>
    <col min="11270" max="11270" width="1.6640625" style="2" bestFit="1" customWidth="1"/>
    <col min="11271" max="11271" width="11.5546875" style="2" customWidth="1"/>
    <col min="11272" max="11272" width="2.5546875" style="2" customWidth="1"/>
    <col min="11273" max="11275" width="9.109375" style="2"/>
    <col min="11276" max="11276" width="12.6640625" style="2" customWidth="1"/>
    <col min="11277" max="11521" width="9.109375" style="2"/>
    <col min="11522" max="11522" width="23.33203125" style="2" customWidth="1"/>
    <col min="11523" max="11523" width="24.109375" style="2" bestFit="1" customWidth="1"/>
    <col min="11524" max="11524" width="10.6640625" style="2" customWidth="1"/>
    <col min="11525" max="11525" width="11.5546875" style="2" bestFit="1" customWidth="1"/>
    <col min="11526" max="11526" width="1.6640625" style="2" bestFit="1" customWidth="1"/>
    <col min="11527" max="11527" width="11.5546875" style="2" customWidth="1"/>
    <col min="11528" max="11528" width="2.5546875" style="2" customWidth="1"/>
    <col min="11529" max="11531" width="9.109375" style="2"/>
    <col min="11532" max="11532" width="12.6640625" style="2" customWidth="1"/>
    <col min="11533" max="11777" width="9.109375" style="2"/>
    <col min="11778" max="11778" width="23.33203125" style="2" customWidth="1"/>
    <col min="11779" max="11779" width="24.109375" style="2" bestFit="1" customWidth="1"/>
    <col min="11780" max="11780" width="10.6640625" style="2" customWidth="1"/>
    <col min="11781" max="11781" width="11.5546875" style="2" bestFit="1" customWidth="1"/>
    <col min="11782" max="11782" width="1.6640625" style="2" bestFit="1" customWidth="1"/>
    <col min="11783" max="11783" width="11.5546875" style="2" customWidth="1"/>
    <col min="11784" max="11784" width="2.5546875" style="2" customWidth="1"/>
    <col min="11785" max="11787" width="9.109375" style="2"/>
    <col min="11788" max="11788" width="12.6640625" style="2" customWidth="1"/>
    <col min="11789" max="12033" width="9.109375" style="2"/>
    <col min="12034" max="12034" width="23.33203125" style="2" customWidth="1"/>
    <col min="12035" max="12035" width="24.109375" style="2" bestFit="1" customWidth="1"/>
    <col min="12036" max="12036" width="10.6640625" style="2" customWidth="1"/>
    <col min="12037" max="12037" width="11.5546875" style="2" bestFit="1" customWidth="1"/>
    <col min="12038" max="12038" width="1.6640625" style="2" bestFit="1" customWidth="1"/>
    <col min="12039" max="12039" width="11.5546875" style="2" customWidth="1"/>
    <col min="12040" max="12040" width="2.5546875" style="2" customWidth="1"/>
    <col min="12041" max="12043" width="9.109375" style="2"/>
    <col min="12044" max="12044" width="12.6640625" style="2" customWidth="1"/>
    <col min="12045" max="12289" width="9.109375" style="2"/>
    <col min="12290" max="12290" width="23.33203125" style="2" customWidth="1"/>
    <col min="12291" max="12291" width="24.109375" style="2" bestFit="1" customWidth="1"/>
    <col min="12292" max="12292" width="10.6640625" style="2" customWidth="1"/>
    <col min="12293" max="12293" width="11.5546875" style="2" bestFit="1" customWidth="1"/>
    <col min="12294" max="12294" width="1.6640625" style="2" bestFit="1" customWidth="1"/>
    <col min="12295" max="12295" width="11.5546875" style="2" customWidth="1"/>
    <col min="12296" max="12296" width="2.5546875" style="2" customWidth="1"/>
    <col min="12297" max="12299" width="9.109375" style="2"/>
    <col min="12300" max="12300" width="12.6640625" style="2" customWidth="1"/>
    <col min="12301" max="12545" width="9.109375" style="2"/>
    <col min="12546" max="12546" width="23.33203125" style="2" customWidth="1"/>
    <col min="12547" max="12547" width="24.109375" style="2" bestFit="1" customWidth="1"/>
    <col min="12548" max="12548" width="10.6640625" style="2" customWidth="1"/>
    <col min="12549" max="12549" width="11.5546875" style="2" bestFit="1" customWidth="1"/>
    <col min="12550" max="12550" width="1.6640625" style="2" bestFit="1" customWidth="1"/>
    <col min="12551" max="12551" width="11.5546875" style="2" customWidth="1"/>
    <col min="12552" max="12552" width="2.5546875" style="2" customWidth="1"/>
    <col min="12553" max="12555" width="9.109375" style="2"/>
    <col min="12556" max="12556" width="12.6640625" style="2" customWidth="1"/>
    <col min="12557" max="12801" width="9.109375" style="2"/>
    <col min="12802" max="12802" width="23.33203125" style="2" customWidth="1"/>
    <col min="12803" max="12803" width="24.109375" style="2" bestFit="1" customWidth="1"/>
    <col min="12804" max="12804" width="10.6640625" style="2" customWidth="1"/>
    <col min="12805" max="12805" width="11.5546875" style="2" bestFit="1" customWidth="1"/>
    <col min="12806" max="12806" width="1.6640625" style="2" bestFit="1" customWidth="1"/>
    <col min="12807" max="12807" width="11.5546875" style="2" customWidth="1"/>
    <col min="12808" max="12808" width="2.5546875" style="2" customWidth="1"/>
    <col min="12809" max="12811" width="9.109375" style="2"/>
    <col min="12812" max="12812" width="12.6640625" style="2" customWidth="1"/>
    <col min="12813" max="13057" width="9.109375" style="2"/>
    <col min="13058" max="13058" width="23.33203125" style="2" customWidth="1"/>
    <col min="13059" max="13059" width="24.109375" style="2" bestFit="1" customWidth="1"/>
    <col min="13060" max="13060" width="10.6640625" style="2" customWidth="1"/>
    <col min="13061" max="13061" width="11.5546875" style="2" bestFit="1" customWidth="1"/>
    <col min="13062" max="13062" width="1.6640625" style="2" bestFit="1" customWidth="1"/>
    <col min="13063" max="13063" width="11.5546875" style="2" customWidth="1"/>
    <col min="13064" max="13064" width="2.5546875" style="2" customWidth="1"/>
    <col min="13065" max="13067" width="9.109375" style="2"/>
    <col min="13068" max="13068" width="12.6640625" style="2" customWidth="1"/>
    <col min="13069" max="13313" width="9.109375" style="2"/>
    <col min="13314" max="13314" width="23.33203125" style="2" customWidth="1"/>
    <col min="13315" max="13315" width="24.109375" style="2" bestFit="1" customWidth="1"/>
    <col min="13316" max="13316" width="10.6640625" style="2" customWidth="1"/>
    <col min="13317" max="13317" width="11.5546875" style="2" bestFit="1" customWidth="1"/>
    <col min="13318" max="13318" width="1.6640625" style="2" bestFit="1" customWidth="1"/>
    <col min="13319" max="13319" width="11.5546875" style="2" customWidth="1"/>
    <col min="13320" max="13320" width="2.5546875" style="2" customWidth="1"/>
    <col min="13321" max="13323" width="9.109375" style="2"/>
    <col min="13324" max="13324" width="12.6640625" style="2" customWidth="1"/>
    <col min="13325" max="13569" width="9.109375" style="2"/>
    <col min="13570" max="13570" width="23.33203125" style="2" customWidth="1"/>
    <col min="13571" max="13571" width="24.109375" style="2" bestFit="1" customWidth="1"/>
    <col min="13572" max="13572" width="10.6640625" style="2" customWidth="1"/>
    <col min="13573" max="13573" width="11.5546875" style="2" bestFit="1" customWidth="1"/>
    <col min="13574" max="13574" width="1.6640625" style="2" bestFit="1" customWidth="1"/>
    <col min="13575" max="13575" width="11.5546875" style="2" customWidth="1"/>
    <col min="13576" max="13576" width="2.5546875" style="2" customWidth="1"/>
    <col min="13577" max="13579" width="9.109375" style="2"/>
    <col min="13580" max="13580" width="12.6640625" style="2" customWidth="1"/>
    <col min="13581" max="13825" width="9.109375" style="2"/>
    <col min="13826" max="13826" width="23.33203125" style="2" customWidth="1"/>
    <col min="13827" max="13827" width="24.109375" style="2" bestFit="1" customWidth="1"/>
    <col min="13828" max="13828" width="10.6640625" style="2" customWidth="1"/>
    <col min="13829" max="13829" width="11.5546875" style="2" bestFit="1" customWidth="1"/>
    <col min="13830" max="13830" width="1.6640625" style="2" bestFit="1" customWidth="1"/>
    <col min="13831" max="13831" width="11.5546875" style="2" customWidth="1"/>
    <col min="13832" max="13832" width="2.5546875" style="2" customWidth="1"/>
    <col min="13833" max="13835" width="9.109375" style="2"/>
    <col min="13836" max="13836" width="12.6640625" style="2" customWidth="1"/>
    <col min="13837" max="14081" width="9.109375" style="2"/>
    <col min="14082" max="14082" width="23.33203125" style="2" customWidth="1"/>
    <col min="14083" max="14083" width="24.109375" style="2" bestFit="1" customWidth="1"/>
    <col min="14084" max="14084" width="10.6640625" style="2" customWidth="1"/>
    <col min="14085" max="14085" width="11.5546875" style="2" bestFit="1" customWidth="1"/>
    <col min="14086" max="14086" width="1.6640625" style="2" bestFit="1" customWidth="1"/>
    <col min="14087" max="14087" width="11.5546875" style="2" customWidth="1"/>
    <col min="14088" max="14088" width="2.5546875" style="2" customWidth="1"/>
    <col min="14089" max="14091" width="9.109375" style="2"/>
    <col min="14092" max="14092" width="12.6640625" style="2" customWidth="1"/>
    <col min="14093" max="14337" width="9.109375" style="2"/>
    <col min="14338" max="14338" width="23.33203125" style="2" customWidth="1"/>
    <col min="14339" max="14339" width="24.109375" style="2" bestFit="1" customWidth="1"/>
    <col min="14340" max="14340" width="10.6640625" style="2" customWidth="1"/>
    <col min="14341" max="14341" width="11.5546875" style="2" bestFit="1" customWidth="1"/>
    <col min="14342" max="14342" width="1.6640625" style="2" bestFit="1" customWidth="1"/>
    <col min="14343" max="14343" width="11.5546875" style="2" customWidth="1"/>
    <col min="14344" max="14344" width="2.5546875" style="2" customWidth="1"/>
    <col min="14345" max="14347" width="9.109375" style="2"/>
    <col min="14348" max="14348" width="12.6640625" style="2" customWidth="1"/>
    <col min="14349" max="14593" width="9.109375" style="2"/>
    <col min="14594" max="14594" width="23.33203125" style="2" customWidth="1"/>
    <col min="14595" max="14595" width="24.109375" style="2" bestFit="1" customWidth="1"/>
    <col min="14596" max="14596" width="10.6640625" style="2" customWidth="1"/>
    <col min="14597" max="14597" width="11.5546875" style="2" bestFit="1" customWidth="1"/>
    <col min="14598" max="14598" width="1.6640625" style="2" bestFit="1" customWidth="1"/>
    <col min="14599" max="14599" width="11.5546875" style="2" customWidth="1"/>
    <col min="14600" max="14600" width="2.5546875" style="2" customWidth="1"/>
    <col min="14601" max="14603" width="9.109375" style="2"/>
    <col min="14604" max="14604" width="12.6640625" style="2" customWidth="1"/>
    <col min="14605" max="14849" width="9.109375" style="2"/>
    <col min="14850" max="14850" width="23.33203125" style="2" customWidth="1"/>
    <col min="14851" max="14851" width="24.109375" style="2" bestFit="1" customWidth="1"/>
    <col min="14852" max="14852" width="10.6640625" style="2" customWidth="1"/>
    <col min="14853" max="14853" width="11.5546875" style="2" bestFit="1" customWidth="1"/>
    <col min="14854" max="14854" width="1.6640625" style="2" bestFit="1" customWidth="1"/>
    <col min="14855" max="14855" width="11.5546875" style="2" customWidth="1"/>
    <col min="14856" max="14856" width="2.5546875" style="2" customWidth="1"/>
    <col min="14857" max="14859" width="9.109375" style="2"/>
    <col min="14860" max="14860" width="12.6640625" style="2" customWidth="1"/>
    <col min="14861" max="15105" width="9.109375" style="2"/>
    <col min="15106" max="15106" width="23.33203125" style="2" customWidth="1"/>
    <col min="15107" max="15107" width="24.109375" style="2" bestFit="1" customWidth="1"/>
    <col min="15108" max="15108" width="10.6640625" style="2" customWidth="1"/>
    <col min="15109" max="15109" width="11.5546875" style="2" bestFit="1" customWidth="1"/>
    <col min="15110" max="15110" width="1.6640625" style="2" bestFit="1" customWidth="1"/>
    <col min="15111" max="15111" width="11.5546875" style="2" customWidth="1"/>
    <col min="15112" max="15112" width="2.5546875" style="2" customWidth="1"/>
    <col min="15113" max="15115" width="9.109375" style="2"/>
    <col min="15116" max="15116" width="12.6640625" style="2" customWidth="1"/>
    <col min="15117" max="15361" width="9.109375" style="2"/>
    <col min="15362" max="15362" width="23.33203125" style="2" customWidth="1"/>
    <col min="15363" max="15363" width="24.109375" style="2" bestFit="1" customWidth="1"/>
    <col min="15364" max="15364" width="10.6640625" style="2" customWidth="1"/>
    <col min="15365" max="15365" width="11.5546875" style="2" bestFit="1" customWidth="1"/>
    <col min="15366" max="15366" width="1.6640625" style="2" bestFit="1" customWidth="1"/>
    <col min="15367" max="15367" width="11.5546875" style="2" customWidth="1"/>
    <col min="15368" max="15368" width="2.5546875" style="2" customWidth="1"/>
    <col min="15369" max="15371" width="9.109375" style="2"/>
    <col min="15372" max="15372" width="12.6640625" style="2" customWidth="1"/>
    <col min="15373" max="15617" width="9.109375" style="2"/>
    <col min="15618" max="15618" width="23.33203125" style="2" customWidth="1"/>
    <col min="15619" max="15619" width="24.109375" style="2" bestFit="1" customWidth="1"/>
    <col min="15620" max="15620" width="10.6640625" style="2" customWidth="1"/>
    <col min="15621" max="15621" width="11.5546875" style="2" bestFit="1" customWidth="1"/>
    <col min="15622" max="15622" width="1.6640625" style="2" bestFit="1" customWidth="1"/>
    <col min="15623" max="15623" width="11.5546875" style="2" customWidth="1"/>
    <col min="15624" max="15624" width="2.5546875" style="2" customWidth="1"/>
    <col min="15625" max="15627" width="9.109375" style="2"/>
    <col min="15628" max="15628" width="12.6640625" style="2" customWidth="1"/>
    <col min="15629" max="15873" width="9.109375" style="2"/>
    <col min="15874" max="15874" width="23.33203125" style="2" customWidth="1"/>
    <col min="15875" max="15875" width="24.109375" style="2" bestFit="1" customWidth="1"/>
    <col min="15876" max="15876" width="10.6640625" style="2" customWidth="1"/>
    <col min="15877" max="15877" width="11.5546875" style="2" bestFit="1" customWidth="1"/>
    <col min="15878" max="15878" width="1.6640625" style="2" bestFit="1" customWidth="1"/>
    <col min="15879" max="15879" width="11.5546875" style="2" customWidth="1"/>
    <col min="15880" max="15880" width="2.5546875" style="2" customWidth="1"/>
    <col min="15881" max="15883" width="9.109375" style="2"/>
    <col min="15884" max="15884" width="12.6640625" style="2" customWidth="1"/>
    <col min="15885" max="16129" width="9.109375" style="2"/>
    <col min="16130" max="16130" width="23.33203125" style="2" customWidth="1"/>
    <col min="16131" max="16131" width="24.109375" style="2" bestFit="1" customWidth="1"/>
    <col min="16132" max="16132" width="10.6640625" style="2" customWidth="1"/>
    <col min="16133" max="16133" width="11.5546875" style="2" bestFit="1" customWidth="1"/>
    <col min="16134" max="16134" width="1.6640625" style="2" bestFit="1" customWidth="1"/>
    <col min="16135" max="16135" width="11.5546875" style="2" customWidth="1"/>
    <col min="16136" max="16136" width="2.5546875" style="2" customWidth="1"/>
    <col min="16137" max="16139" width="9.109375" style="2"/>
    <col min="16140" max="16140" width="12.6640625" style="2" customWidth="1"/>
    <col min="16141" max="16384" width="9.109375" style="2"/>
  </cols>
  <sheetData>
    <row r="1" spans="1:9">
      <c r="A1" s="214" t="s">
        <v>0</v>
      </c>
      <c r="B1" s="214"/>
      <c r="C1" s="214"/>
      <c r="D1" s="214"/>
      <c r="E1" s="1"/>
      <c r="F1" s="1"/>
    </row>
    <row r="2" spans="1:9">
      <c r="A2" s="214" t="s">
        <v>1</v>
      </c>
      <c r="B2" s="214"/>
      <c r="C2" s="214"/>
      <c r="D2" s="214"/>
      <c r="E2" s="1"/>
      <c r="F2" s="1"/>
    </row>
    <row r="4" spans="1:9">
      <c r="B4" s="4" t="s">
        <v>2</v>
      </c>
      <c r="C4" s="4" t="s">
        <v>3</v>
      </c>
      <c r="D4" s="4"/>
    </row>
    <row r="5" spans="1:9">
      <c r="B5" s="4" t="s">
        <v>4</v>
      </c>
      <c r="C5" s="1" t="s">
        <v>5</v>
      </c>
      <c r="D5" s="1" t="s">
        <v>6</v>
      </c>
    </row>
    <row r="6" spans="1:9">
      <c r="A6" s="7" t="s">
        <v>7</v>
      </c>
      <c r="B6" s="8">
        <v>5.2952279850313616E-3</v>
      </c>
      <c r="C6" s="8">
        <v>0</v>
      </c>
      <c r="D6" s="8">
        <f>C6-B6</f>
        <v>-5.2952279850313616E-3</v>
      </c>
      <c r="E6" s="9"/>
      <c r="F6" s="2"/>
      <c r="I6" s="6"/>
    </row>
    <row r="7" spans="1:9">
      <c r="A7" s="10" t="s">
        <v>8</v>
      </c>
      <c r="B7" s="8">
        <v>3.7555634163824021E-2</v>
      </c>
      <c r="C7" s="8">
        <v>8.9999999999999998E-4</v>
      </c>
      <c r="D7" s="8">
        <f t="shared" ref="D7:D38" si="0">C7-B7</f>
        <v>-3.6655634163824023E-2</v>
      </c>
      <c r="E7" s="9"/>
      <c r="F7" s="2"/>
      <c r="I7" s="6"/>
    </row>
    <row r="8" spans="1:9">
      <c r="A8" s="10" t="s">
        <v>9</v>
      </c>
      <c r="B8" s="8">
        <v>1.10120429369026E-3</v>
      </c>
      <c r="C8" s="8">
        <v>0</v>
      </c>
      <c r="D8" s="8">
        <f t="shared" si="0"/>
        <v>-1.10120429369026E-3</v>
      </c>
      <c r="E8" s="9"/>
      <c r="F8" s="2"/>
      <c r="I8" s="6"/>
    </row>
    <row r="9" spans="1:9">
      <c r="A9" s="10" t="s">
        <v>10</v>
      </c>
      <c r="B9" s="8">
        <v>1.562407679937457E-4</v>
      </c>
      <c r="C9" s="8">
        <v>0</v>
      </c>
      <c r="D9" s="8">
        <f t="shared" si="0"/>
        <v>-1.562407679937457E-4</v>
      </c>
      <c r="E9" s="9"/>
      <c r="F9" s="2"/>
      <c r="I9" s="6"/>
    </row>
    <row r="10" spans="1:9">
      <c r="A10" s="10" t="s">
        <v>11</v>
      </c>
      <c r="B10" s="8">
        <v>2.9377271943779493E-3</v>
      </c>
      <c r="C10" s="8">
        <v>1E-4</v>
      </c>
      <c r="D10" s="8">
        <f t="shared" si="0"/>
        <v>-2.8377271943779495E-3</v>
      </c>
      <c r="E10" s="2"/>
      <c r="F10" s="2"/>
    </row>
    <row r="11" spans="1:9">
      <c r="A11" s="10" t="s">
        <v>12</v>
      </c>
      <c r="B11" s="8">
        <v>4.0785030508512059E-2</v>
      </c>
      <c r="C11" s="8">
        <v>5.33E-2</v>
      </c>
      <c r="D11" s="8">
        <f t="shared" si="0"/>
        <v>1.2514969491487941E-2</v>
      </c>
      <c r="E11" s="6"/>
      <c r="F11" s="2"/>
    </row>
    <row r="12" spans="1:9">
      <c r="A12" s="10" t="s">
        <v>13</v>
      </c>
      <c r="B12" s="8">
        <v>0.27394484873703517</v>
      </c>
      <c r="C12" s="8">
        <v>0.45879999999999999</v>
      </c>
      <c r="D12" s="8">
        <f t="shared" si="0"/>
        <v>0.18485515126296481</v>
      </c>
      <c r="E12" s="6"/>
      <c r="F12" s="2"/>
    </row>
    <row r="13" spans="1:9">
      <c r="A13" s="10" t="s">
        <v>14</v>
      </c>
      <c r="B13" s="8">
        <v>1.3784051885799977E-2</v>
      </c>
      <c r="C13" s="8">
        <v>1.2800000000000001E-2</v>
      </c>
      <c r="D13" s="8">
        <f t="shared" si="0"/>
        <v>-9.8405188579997645E-4</v>
      </c>
      <c r="E13" s="6"/>
      <c r="F13" s="2"/>
    </row>
    <row r="14" spans="1:9">
      <c r="A14" s="10" t="s">
        <v>15</v>
      </c>
      <c r="B14" s="8">
        <v>0.10580342263292293</v>
      </c>
      <c r="C14" s="8">
        <v>0.14360000000000001</v>
      </c>
      <c r="D14" s="8">
        <f t="shared" si="0"/>
        <v>3.7796577367077075E-2</v>
      </c>
      <c r="E14" s="6"/>
      <c r="F14" s="2"/>
    </row>
    <row r="15" spans="1:9">
      <c r="A15" s="10" t="s">
        <v>16</v>
      </c>
      <c r="B15" s="8">
        <v>7.2170444973089776E-2</v>
      </c>
      <c r="C15" s="8">
        <v>9.3899999999999997E-2</v>
      </c>
      <c r="D15" s="8">
        <f t="shared" si="0"/>
        <v>2.1729555026910222E-2</v>
      </c>
      <c r="E15" s="6"/>
      <c r="F15" s="2"/>
    </row>
    <row r="16" spans="1:9">
      <c r="A16" s="10" t="s">
        <v>17</v>
      </c>
      <c r="B16" s="8">
        <v>2.3532649725319151E-3</v>
      </c>
      <c r="C16" s="8">
        <v>0</v>
      </c>
      <c r="D16" s="8">
        <f t="shared" si="0"/>
        <v>-2.3532649725319151E-3</v>
      </c>
      <c r="E16" s="6"/>
      <c r="F16" s="2"/>
    </row>
    <row r="17" spans="1:6">
      <c r="A17" s="10" t="s">
        <v>18</v>
      </c>
      <c r="B17" s="8">
        <v>0.12977518068645746</v>
      </c>
      <c r="C17" s="8">
        <v>1.0200000000000001E-2</v>
      </c>
      <c r="D17" s="8">
        <f t="shared" si="0"/>
        <v>-0.11957518068645746</v>
      </c>
      <c r="E17" s="6"/>
      <c r="F17" s="2"/>
    </row>
    <row r="18" spans="1:6">
      <c r="A18" s="10" t="s">
        <v>19</v>
      </c>
      <c r="B18" s="8">
        <v>1.0334250457274166E-3</v>
      </c>
      <c r="C18" s="8">
        <v>0</v>
      </c>
      <c r="D18" s="8">
        <f t="shared" si="0"/>
        <v>-1.0334250457274166E-3</v>
      </c>
      <c r="E18" s="6"/>
      <c r="F18" s="2"/>
    </row>
    <row r="19" spans="1:6">
      <c r="A19" s="10" t="s">
        <v>20</v>
      </c>
      <c r="B19" s="8">
        <v>3.6002654653265846E-2</v>
      </c>
      <c r="C19" s="8">
        <v>3.9999999999999996E-4</v>
      </c>
      <c r="D19" s="8">
        <f t="shared" si="0"/>
        <v>-3.5602654653265849E-2</v>
      </c>
      <c r="E19" s="6"/>
      <c r="F19" s="2"/>
    </row>
    <row r="20" spans="1:6">
      <c r="A20" s="10" t="s">
        <v>21</v>
      </c>
      <c r="B20" s="8">
        <v>0.14195790015025886</v>
      </c>
      <c r="C20" s="8">
        <v>0.11560000000000001</v>
      </c>
      <c r="D20" s="8">
        <f t="shared" si="0"/>
        <v>-2.6357900150258851E-2</v>
      </c>
      <c r="E20" s="6"/>
      <c r="F20" s="2"/>
    </row>
    <row r="21" spans="1:6">
      <c r="A21" s="10" t="s">
        <v>22</v>
      </c>
      <c r="B21" s="8">
        <v>3.3889189214979581E-3</v>
      </c>
      <c r="C21" s="8">
        <v>0</v>
      </c>
      <c r="D21" s="8">
        <f t="shared" si="0"/>
        <v>-3.3889189214979581E-3</v>
      </c>
      <c r="E21" s="6"/>
      <c r="F21" s="2"/>
    </row>
    <row r="22" spans="1:6">
      <c r="A22" s="10" t="s">
        <v>23</v>
      </c>
      <c r="B22" s="8">
        <v>2.2017491310469202E-4</v>
      </c>
      <c r="C22" s="8">
        <v>0</v>
      </c>
      <c r="D22" s="8">
        <f t="shared" si="0"/>
        <v>-2.2017491310469202E-4</v>
      </c>
      <c r="E22" s="6"/>
      <c r="F22" s="2"/>
    </row>
    <row r="23" spans="1:6">
      <c r="A23" s="10" t="s">
        <v>24</v>
      </c>
      <c r="B23" s="8">
        <v>3.4227083101687782E-3</v>
      </c>
      <c r="C23" s="8">
        <v>0</v>
      </c>
      <c r="D23" s="8">
        <f t="shared" si="0"/>
        <v>-3.4227083101687782E-3</v>
      </c>
      <c r="E23" s="6"/>
      <c r="F23" s="2"/>
    </row>
    <row r="24" spans="1:6">
      <c r="A24" s="10" t="s">
        <v>25</v>
      </c>
      <c r="B24" s="8">
        <v>4.8967709790643877E-3</v>
      </c>
      <c r="C24" s="8">
        <v>0</v>
      </c>
      <c r="D24" s="8">
        <f t="shared" si="0"/>
        <v>-4.8967709790643877E-3</v>
      </c>
      <c r="E24" s="6"/>
      <c r="F24" s="2"/>
    </row>
    <row r="25" spans="1:6">
      <c r="A25" s="10" t="s">
        <v>26</v>
      </c>
      <c r="B25" s="8">
        <v>4.7718440485474412E-3</v>
      </c>
      <c r="C25" s="8">
        <v>0</v>
      </c>
      <c r="D25" s="8">
        <f t="shared" si="0"/>
        <v>-4.7718440485474412E-3</v>
      </c>
      <c r="E25" s="6"/>
      <c r="F25" s="2"/>
    </row>
    <row r="26" spans="1:6">
      <c r="A26" s="10" t="s">
        <v>27</v>
      </c>
      <c r="B26" s="8">
        <v>2.4395788356757907E-3</v>
      </c>
      <c r="C26" s="8">
        <v>0</v>
      </c>
      <c r="D26" s="8">
        <f t="shared" si="0"/>
        <v>-2.4395788356757907E-3</v>
      </c>
      <c r="E26" s="6"/>
      <c r="F26" s="2"/>
    </row>
    <row r="27" spans="1:6">
      <c r="A27" s="10" t="s">
        <v>28</v>
      </c>
      <c r="B27" s="8">
        <v>2.513861915102238E-3</v>
      </c>
      <c r="C27" s="8">
        <v>0</v>
      </c>
      <c r="D27" s="8">
        <f t="shared" si="0"/>
        <v>-2.513861915102238E-3</v>
      </c>
      <c r="E27" s="6"/>
      <c r="F27" s="2"/>
    </row>
    <row r="28" spans="1:6">
      <c r="A28" s="10" t="s">
        <v>29</v>
      </c>
      <c r="B28" s="8">
        <v>7.3429293801529076E-4</v>
      </c>
      <c r="C28" s="8">
        <v>0</v>
      </c>
      <c r="D28" s="8">
        <f t="shared" si="0"/>
        <v>-7.3429293801529076E-4</v>
      </c>
      <c r="E28" s="6"/>
      <c r="F28" s="2"/>
    </row>
    <row r="29" spans="1:6">
      <c r="A29" s="10" t="s">
        <v>30</v>
      </c>
      <c r="B29" s="8">
        <v>9.8201280503140958E-4</v>
      </c>
      <c r="C29" s="8">
        <v>0</v>
      </c>
      <c r="D29" s="8">
        <f t="shared" si="0"/>
        <v>-9.8201280503140958E-4</v>
      </c>
      <c r="E29" s="6"/>
      <c r="F29" s="2"/>
    </row>
    <row r="30" spans="1:6">
      <c r="A30" s="10" t="s">
        <v>31</v>
      </c>
      <c r="B30" s="8">
        <v>0.10474929588097315</v>
      </c>
      <c r="C30" s="8">
        <v>0.1095</v>
      </c>
      <c r="D30" s="8">
        <f t="shared" si="0"/>
        <v>4.7507041190268523E-3</v>
      </c>
      <c r="E30" s="2"/>
      <c r="F30" s="2"/>
    </row>
    <row r="31" spans="1:6">
      <c r="A31" s="10" t="s">
        <v>32</v>
      </c>
      <c r="B31" s="8">
        <v>4.1283461423616741E-4</v>
      </c>
      <c r="C31" s="8">
        <v>8.9999999999999998E-4</v>
      </c>
      <c r="D31" s="8">
        <f t="shared" si="0"/>
        <v>4.8716538576383257E-4</v>
      </c>
      <c r="E31" s="6"/>
      <c r="F31" s="2"/>
    </row>
    <row r="32" spans="1:6">
      <c r="A32" s="7" t="s">
        <v>33</v>
      </c>
      <c r="B32" s="8">
        <v>3.9472219257459409E-4</v>
      </c>
      <c r="C32" s="8">
        <v>0</v>
      </c>
      <c r="D32" s="8">
        <f t="shared" si="0"/>
        <v>-3.9472219257459409E-4</v>
      </c>
      <c r="E32" s="6"/>
      <c r="F32" s="2"/>
    </row>
    <row r="33" spans="1:10">
      <c r="A33" s="7" t="s">
        <v>34</v>
      </c>
      <c r="B33" s="8">
        <v>6.4166169844373337E-3</v>
      </c>
      <c r="C33" s="8">
        <v>0</v>
      </c>
      <c r="D33" s="8">
        <f t="shared" si="0"/>
        <v>-6.4166169844373337E-3</v>
      </c>
      <c r="E33" s="6"/>
      <c r="F33" s="2"/>
    </row>
    <row r="34" spans="1:10">
      <c r="A34" s="7" t="s">
        <v>35</v>
      </c>
      <c r="B34" s="8">
        <v>0</v>
      </c>
      <c r="C34" s="8">
        <v>0</v>
      </c>
      <c r="D34" s="8">
        <f t="shared" si="0"/>
        <v>0</v>
      </c>
      <c r="E34" s="6"/>
      <c r="F34" s="2"/>
    </row>
    <row r="35" spans="1:10">
      <c r="A35" s="7" t="s">
        <v>36</v>
      </c>
      <c r="B35" s="8">
        <v>0</v>
      </c>
      <c r="C35" s="8">
        <v>0</v>
      </c>
      <c r="D35" s="8">
        <f t="shared" si="0"/>
        <v>0</v>
      </c>
      <c r="E35" s="9"/>
      <c r="F35" s="2"/>
      <c r="I35" s="6"/>
    </row>
    <row r="36" spans="1:10">
      <c r="A36" s="7" t="s">
        <v>37</v>
      </c>
      <c r="B36" s="8">
        <v>0</v>
      </c>
      <c r="C36" s="8">
        <v>0</v>
      </c>
      <c r="D36" s="8">
        <f t="shared" si="0"/>
        <v>0</v>
      </c>
      <c r="E36" s="9"/>
      <c r="F36" s="2"/>
      <c r="I36" s="6"/>
    </row>
    <row r="37" spans="1:10">
      <c r="A37" s="7" t="s">
        <v>38</v>
      </c>
      <c r="B37" s="8">
        <v>1.0801105208814178E-7</v>
      </c>
      <c r="C37" s="5">
        <v>0</v>
      </c>
      <c r="D37" s="8">
        <f t="shared" si="0"/>
        <v>-1.0801105208814178E-7</v>
      </c>
      <c r="E37" s="9"/>
      <c r="F37" s="2"/>
      <c r="I37" s="6"/>
    </row>
    <row r="38" spans="1:10">
      <c r="A38" s="7" t="s">
        <v>39</v>
      </c>
      <c r="B38" s="8">
        <v>0</v>
      </c>
      <c r="C38" s="5">
        <v>0</v>
      </c>
      <c r="D38" s="8">
        <f t="shared" si="0"/>
        <v>0</v>
      </c>
      <c r="E38" s="9"/>
      <c r="F38" s="2"/>
      <c r="I38" s="6"/>
    </row>
    <row r="39" spans="1:10" ht="13.8" thickBot="1">
      <c r="A39" s="11" t="s">
        <v>40</v>
      </c>
      <c r="B39" s="12">
        <f>SUM(B6:B38)</f>
        <v>1</v>
      </c>
      <c r="C39" s="12">
        <f>SUM(C6:C38)</f>
        <v>1</v>
      </c>
      <c r="D39" s="12">
        <f>SUM(D6:D38)</f>
        <v>-5.6924028657057602E-17</v>
      </c>
      <c r="F39" s="9"/>
      <c r="J39" s="6"/>
    </row>
    <row r="40" spans="1:10" ht="13.8" thickTop="1">
      <c r="F40" s="9"/>
      <c r="J40" s="6"/>
    </row>
    <row r="41" spans="1:10">
      <c r="C41" s="3"/>
      <c r="D41" s="3"/>
      <c r="E41" s="3"/>
      <c r="J41" s="6"/>
    </row>
    <row r="42" spans="1:10">
      <c r="A42" s="8" t="s">
        <v>41</v>
      </c>
      <c r="B42" s="215" t="s">
        <v>42</v>
      </c>
      <c r="C42" s="215"/>
      <c r="D42" s="215"/>
      <c r="E42" s="3"/>
    </row>
    <row r="43" spans="1:10">
      <c r="A43" s="8"/>
      <c r="B43" s="215" t="s">
        <v>43</v>
      </c>
      <c r="C43" s="215"/>
      <c r="D43" s="215"/>
      <c r="E43" s="3"/>
    </row>
    <row r="44" spans="1:10">
      <c r="A44" s="8"/>
      <c r="B44" s="215" t="s">
        <v>44</v>
      </c>
      <c r="C44" s="215"/>
      <c r="D44" s="215"/>
      <c r="E44" s="3"/>
    </row>
    <row r="45" spans="1:10">
      <c r="A45" s="8" t="s">
        <v>41</v>
      </c>
      <c r="B45" s="213" t="s">
        <v>45</v>
      </c>
      <c r="C45" s="213"/>
      <c r="D45" s="213"/>
      <c r="E45" s="213"/>
    </row>
    <row r="46" spans="1:10">
      <c r="A46" s="8"/>
      <c r="B46" s="213" t="s">
        <v>46</v>
      </c>
      <c r="C46" s="213"/>
      <c r="D46" s="213"/>
      <c r="E46" s="213"/>
    </row>
    <row r="47" spans="1:10">
      <c r="A47" s="8" t="s">
        <v>41</v>
      </c>
      <c r="B47" s="213" t="s">
        <v>47</v>
      </c>
      <c r="C47" s="213"/>
      <c r="D47" s="213"/>
      <c r="E47" s="213"/>
    </row>
    <row r="48" spans="1:10">
      <c r="A48" s="8"/>
      <c r="B48" s="213" t="s">
        <v>48</v>
      </c>
      <c r="C48" s="213"/>
      <c r="D48" s="213"/>
      <c r="E48" s="213"/>
    </row>
    <row r="49" spans="1:9">
      <c r="A49" s="8" t="s">
        <v>41</v>
      </c>
      <c r="B49" s="213" t="s">
        <v>49</v>
      </c>
      <c r="C49" s="213"/>
      <c r="D49" s="213"/>
      <c r="E49" s="213"/>
    </row>
    <row r="50" spans="1:9">
      <c r="A50" s="8"/>
      <c r="B50" s="213" t="s">
        <v>50</v>
      </c>
      <c r="C50" s="213"/>
      <c r="D50" s="213"/>
      <c r="E50" s="213"/>
    </row>
    <row r="51" spans="1:9">
      <c r="A51" s="8" t="s">
        <v>41</v>
      </c>
      <c r="B51" s="213" t="s">
        <v>51</v>
      </c>
      <c r="C51" s="213"/>
      <c r="D51" s="213"/>
      <c r="E51" s="213"/>
      <c r="G51" s="6"/>
    </row>
    <row r="52" spans="1:9">
      <c r="A52" s="8"/>
      <c r="B52" s="213" t="s">
        <v>52</v>
      </c>
      <c r="C52" s="213"/>
      <c r="D52" s="213"/>
      <c r="E52" s="213"/>
    </row>
    <row r="53" spans="1:9">
      <c r="A53" s="5" t="s">
        <v>41</v>
      </c>
      <c r="B53" s="216" t="s">
        <v>53</v>
      </c>
      <c r="C53" s="216"/>
      <c r="D53" s="216"/>
      <c r="E53" s="216"/>
      <c r="F53" s="9"/>
      <c r="G53" s="13"/>
      <c r="H53" s="13"/>
      <c r="I53" s="13"/>
    </row>
    <row r="54" spans="1:9">
      <c r="A54" s="8"/>
      <c r="B54" s="14" t="s">
        <v>54</v>
      </c>
      <c r="C54" s="14"/>
      <c r="D54" s="14"/>
      <c r="E54" s="14"/>
      <c r="F54" s="9"/>
      <c r="G54" s="13"/>
      <c r="H54" s="13"/>
      <c r="I54" s="13"/>
    </row>
    <row r="55" spans="1:9">
      <c r="A55" s="8" t="s">
        <v>41</v>
      </c>
      <c r="B55" s="14" t="s">
        <v>55</v>
      </c>
      <c r="C55" s="14"/>
      <c r="D55" s="14"/>
      <c r="E55" s="14"/>
      <c r="F55" s="9"/>
      <c r="G55" s="13"/>
      <c r="H55" s="13"/>
      <c r="I55" s="13"/>
    </row>
    <row r="56" spans="1:9">
      <c r="A56" s="8"/>
      <c r="B56" s="14" t="s">
        <v>56</v>
      </c>
      <c r="C56" s="14"/>
      <c r="D56" s="14"/>
      <c r="E56" s="14"/>
      <c r="F56" s="9"/>
      <c r="G56" s="13"/>
      <c r="H56" s="13"/>
      <c r="I56" s="13"/>
    </row>
    <row r="57" spans="1:9">
      <c r="A57" s="8"/>
      <c r="B57" s="14"/>
      <c r="C57" s="14"/>
      <c r="D57" s="14"/>
      <c r="E57" s="14"/>
      <c r="F57" s="9"/>
      <c r="G57" s="13"/>
      <c r="H57" s="13"/>
      <c r="I57" s="13"/>
    </row>
    <row r="58" spans="1:9">
      <c r="A58" s="8"/>
      <c r="B58" s="10"/>
      <c r="C58" s="10"/>
      <c r="D58" s="10"/>
      <c r="E58" s="10"/>
      <c r="F58" s="13"/>
      <c r="G58" s="13"/>
      <c r="H58" s="13"/>
      <c r="I58" s="13"/>
    </row>
    <row r="59" spans="1:9">
      <c r="A59" s="217" t="s">
        <v>57</v>
      </c>
      <c r="B59" s="217"/>
      <c r="C59" s="15"/>
      <c r="D59" s="15"/>
      <c r="E59" s="16"/>
      <c r="F59" s="9"/>
      <c r="G59" s="13"/>
      <c r="H59" s="13"/>
      <c r="I59" s="13"/>
    </row>
    <row r="60" spans="1:9">
      <c r="A60" s="8"/>
      <c r="B60" s="10"/>
      <c r="C60" s="8"/>
      <c r="D60" s="8"/>
      <c r="E60" s="8"/>
      <c r="F60" s="9"/>
      <c r="G60" s="13"/>
      <c r="H60" s="13"/>
      <c r="I60" s="13"/>
    </row>
    <row r="61" spans="1:9">
      <c r="A61" s="8"/>
      <c r="B61" s="10"/>
      <c r="C61" s="8"/>
      <c r="D61" s="8"/>
      <c r="E61" s="8"/>
      <c r="F61" s="9"/>
      <c r="G61" s="13"/>
      <c r="H61" s="13"/>
      <c r="I61" s="13"/>
    </row>
    <row r="62" spans="1:9">
      <c r="A62" s="217" t="s">
        <v>58</v>
      </c>
      <c r="B62" s="217"/>
      <c r="C62" s="16"/>
      <c r="D62" s="16"/>
      <c r="E62" s="16"/>
    </row>
  </sheetData>
  <mergeCells count="16">
    <mergeCell ref="B52:E52"/>
    <mergeCell ref="B53:E53"/>
    <mergeCell ref="A59:B59"/>
    <mergeCell ref="A62:B62"/>
    <mergeCell ref="B46:E46"/>
    <mergeCell ref="B47:E47"/>
    <mergeCell ref="B48:E48"/>
    <mergeCell ref="B49:E49"/>
    <mergeCell ref="B50:E50"/>
    <mergeCell ref="B51:E51"/>
    <mergeCell ref="B45:E45"/>
    <mergeCell ref="A1:D1"/>
    <mergeCell ref="A2:D2"/>
    <mergeCell ref="B42:D42"/>
    <mergeCell ref="B43:D43"/>
    <mergeCell ref="B44:D44"/>
  </mergeCells>
  <pageMargins left="0.75" right="0.75" top="1" bottom="1" header="0.5" footer="0.5"/>
  <pageSetup scale="56" fitToWidth="3" orientation="landscape" verticalDpi="0" r:id="rId1"/>
  <headerFooter alignWithMargins="0">
    <oddHeader>&amp;RKY PSC Case No. 2016-00162,
Attachment C to Staff Post Hearing Supp. DR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workbookViewId="0"/>
  </sheetViews>
  <sheetFormatPr defaultRowHeight="13.2"/>
  <cols>
    <col min="1" max="1" width="11.5546875" style="18" bestFit="1" customWidth="1"/>
    <col min="2" max="2" width="12.88671875" style="18" bestFit="1" customWidth="1"/>
    <col min="3" max="3" width="11.33203125" style="18" bestFit="1" customWidth="1"/>
    <col min="4" max="4" width="12.88671875" style="18" bestFit="1" customWidth="1"/>
    <col min="5" max="5" width="10.33203125" style="18" bestFit="1" customWidth="1"/>
    <col min="6" max="6" width="12.88671875" style="18" bestFit="1" customWidth="1"/>
    <col min="7" max="7" width="10.33203125" style="18" bestFit="1" customWidth="1"/>
    <col min="8" max="8" width="12.88671875" style="18" bestFit="1" customWidth="1"/>
    <col min="9" max="9" width="9.33203125" style="18" bestFit="1" customWidth="1"/>
    <col min="10" max="10" width="12.88671875" style="18" bestFit="1" customWidth="1"/>
    <col min="11" max="11" width="11.33203125" style="18" bestFit="1" customWidth="1"/>
    <col min="12" max="12" width="12.88671875" style="18" bestFit="1" customWidth="1"/>
    <col min="13" max="13" width="11.33203125" style="18" bestFit="1" customWidth="1"/>
    <col min="14" max="14" width="12.88671875" style="18" bestFit="1" customWidth="1"/>
    <col min="15" max="15" width="11.33203125" style="18" bestFit="1" customWidth="1"/>
    <col min="16" max="16" width="12.88671875" style="18" bestFit="1" customWidth="1"/>
    <col min="17" max="17" width="10.33203125" style="18" bestFit="1" customWidth="1"/>
    <col min="18" max="18" width="12.88671875" style="18" bestFit="1" customWidth="1"/>
    <col min="19" max="19" width="11.33203125" style="18" bestFit="1" customWidth="1"/>
    <col min="20" max="20" width="12.88671875" style="18" bestFit="1" customWidth="1"/>
    <col min="21" max="21" width="10.33203125" style="18" bestFit="1" customWidth="1"/>
    <col min="22" max="22" width="12.88671875" style="18" bestFit="1" customWidth="1"/>
    <col min="23" max="23" width="10.33203125" style="18" bestFit="1" customWidth="1"/>
    <col min="24" max="24" width="12.88671875" style="18" bestFit="1" customWidth="1"/>
    <col min="25" max="25" width="10.44140625" style="18" bestFit="1" customWidth="1"/>
    <col min="26" max="26" width="7.33203125" style="18" bestFit="1" customWidth="1"/>
    <col min="27" max="27" width="6.33203125" style="18" bestFit="1" customWidth="1"/>
    <col min="28" max="28" width="10.44140625" style="18" bestFit="1" customWidth="1"/>
    <col min="29" max="29" width="14" style="18" bestFit="1" customWidth="1"/>
    <col min="30" max="30" width="3" style="18" bestFit="1" customWidth="1"/>
    <col min="31" max="32" width="8.33203125" style="18" bestFit="1" customWidth="1"/>
    <col min="33" max="256" width="8.88671875" style="18"/>
    <col min="257" max="257" width="11.5546875" style="18" bestFit="1" customWidth="1"/>
    <col min="258" max="258" width="12.88671875" style="18" bestFit="1" customWidth="1"/>
    <col min="259" max="259" width="11.33203125" style="18" bestFit="1" customWidth="1"/>
    <col min="260" max="260" width="12.88671875" style="18" bestFit="1" customWidth="1"/>
    <col min="261" max="261" width="10.33203125" style="18" bestFit="1" customWidth="1"/>
    <col min="262" max="262" width="12.88671875" style="18" bestFit="1" customWidth="1"/>
    <col min="263" max="263" width="10.33203125" style="18" bestFit="1" customWidth="1"/>
    <col min="264" max="264" width="12.88671875" style="18" bestFit="1" customWidth="1"/>
    <col min="265" max="265" width="9.33203125" style="18" bestFit="1" customWidth="1"/>
    <col min="266" max="266" width="12.88671875" style="18" bestFit="1" customWidth="1"/>
    <col min="267" max="267" width="11.33203125" style="18" bestFit="1" customWidth="1"/>
    <col min="268" max="268" width="12.88671875" style="18" bestFit="1" customWidth="1"/>
    <col min="269" max="269" width="11.33203125" style="18" bestFit="1" customWidth="1"/>
    <col min="270" max="270" width="12.88671875" style="18" bestFit="1" customWidth="1"/>
    <col min="271" max="271" width="11.33203125" style="18" bestFit="1" customWidth="1"/>
    <col min="272" max="272" width="12.88671875" style="18" bestFit="1" customWidth="1"/>
    <col min="273" max="273" width="10.33203125" style="18" bestFit="1" customWidth="1"/>
    <col min="274" max="274" width="12.88671875" style="18" bestFit="1" customWidth="1"/>
    <col min="275" max="275" width="11.33203125" style="18" bestFit="1" customWidth="1"/>
    <col min="276" max="276" width="12.88671875" style="18" bestFit="1" customWidth="1"/>
    <col min="277" max="277" width="10.33203125" style="18" bestFit="1" customWidth="1"/>
    <col min="278" max="278" width="12.88671875" style="18" bestFit="1" customWidth="1"/>
    <col min="279" max="279" width="10.33203125" style="18" bestFit="1" customWidth="1"/>
    <col min="280" max="280" width="12.88671875" style="18" bestFit="1" customWidth="1"/>
    <col min="281" max="281" width="10.44140625" style="18" bestFit="1" customWidth="1"/>
    <col min="282" max="282" width="7.33203125" style="18" bestFit="1" customWidth="1"/>
    <col min="283" max="283" width="6.33203125" style="18" bestFit="1" customWidth="1"/>
    <col min="284" max="284" width="10.44140625" style="18" bestFit="1" customWidth="1"/>
    <col min="285" max="285" width="14" style="18" bestFit="1" customWidth="1"/>
    <col min="286" max="286" width="3" style="18" bestFit="1" customWidth="1"/>
    <col min="287" max="288" width="8.33203125" style="18" bestFit="1" customWidth="1"/>
    <col min="289" max="512" width="8.88671875" style="18"/>
    <col min="513" max="513" width="11.5546875" style="18" bestFit="1" customWidth="1"/>
    <col min="514" max="514" width="12.88671875" style="18" bestFit="1" customWidth="1"/>
    <col min="515" max="515" width="11.33203125" style="18" bestFit="1" customWidth="1"/>
    <col min="516" max="516" width="12.88671875" style="18" bestFit="1" customWidth="1"/>
    <col min="517" max="517" width="10.33203125" style="18" bestFit="1" customWidth="1"/>
    <col min="518" max="518" width="12.88671875" style="18" bestFit="1" customWidth="1"/>
    <col min="519" max="519" width="10.33203125" style="18" bestFit="1" customWidth="1"/>
    <col min="520" max="520" width="12.88671875" style="18" bestFit="1" customWidth="1"/>
    <col min="521" max="521" width="9.33203125" style="18" bestFit="1" customWidth="1"/>
    <col min="522" max="522" width="12.88671875" style="18" bestFit="1" customWidth="1"/>
    <col min="523" max="523" width="11.33203125" style="18" bestFit="1" customWidth="1"/>
    <col min="524" max="524" width="12.88671875" style="18" bestFit="1" customWidth="1"/>
    <col min="525" max="525" width="11.33203125" style="18" bestFit="1" customWidth="1"/>
    <col min="526" max="526" width="12.88671875" style="18" bestFit="1" customWidth="1"/>
    <col min="527" max="527" width="11.33203125" style="18" bestFit="1" customWidth="1"/>
    <col min="528" max="528" width="12.88671875" style="18" bestFit="1" customWidth="1"/>
    <col min="529" max="529" width="10.33203125" style="18" bestFit="1" customWidth="1"/>
    <col min="530" max="530" width="12.88671875" style="18" bestFit="1" customWidth="1"/>
    <col min="531" max="531" width="11.33203125" style="18" bestFit="1" customWidth="1"/>
    <col min="532" max="532" width="12.88671875" style="18" bestFit="1" customWidth="1"/>
    <col min="533" max="533" width="10.33203125" style="18" bestFit="1" customWidth="1"/>
    <col min="534" max="534" width="12.88671875" style="18" bestFit="1" customWidth="1"/>
    <col min="535" max="535" width="10.33203125" style="18" bestFit="1" customWidth="1"/>
    <col min="536" max="536" width="12.88671875" style="18" bestFit="1" customWidth="1"/>
    <col min="537" max="537" width="10.44140625" style="18" bestFit="1" customWidth="1"/>
    <col min="538" max="538" width="7.33203125" style="18" bestFit="1" customWidth="1"/>
    <col min="539" max="539" width="6.33203125" style="18" bestFit="1" customWidth="1"/>
    <col min="540" max="540" width="10.44140625" style="18" bestFit="1" customWidth="1"/>
    <col min="541" max="541" width="14" style="18" bestFit="1" customWidth="1"/>
    <col min="542" max="542" width="3" style="18" bestFit="1" customWidth="1"/>
    <col min="543" max="544" width="8.33203125" style="18" bestFit="1" customWidth="1"/>
    <col min="545" max="768" width="8.88671875" style="18"/>
    <col min="769" max="769" width="11.5546875" style="18" bestFit="1" customWidth="1"/>
    <col min="770" max="770" width="12.88671875" style="18" bestFit="1" customWidth="1"/>
    <col min="771" max="771" width="11.33203125" style="18" bestFit="1" customWidth="1"/>
    <col min="772" max="772" width="12.88671875" style="18" bestFit="1" customWidth="1"/>
    <col min="773" max="773" width="10.33203125" style="18" bestFit="1" customWidth="1"/>
    <col min="774" max="774" width="12.88671875" style="18" bestFit="1" customWidth="1"/>
    <col min="775" max="775" width="10.33203125" style="18" bestFit="1" customWidth="1"/>
    <col min="776" max="776" width="12.88671875" style="18" bestFit="1" customWidth="1"/>
    <col min="777" max="777" width="9.33203125" style="18" bestFit="1" customWidth="1"/>
    <col min="778" max="778" width="12.88671875" style="18" bestFit="1" customWidth="1"/>
    <col min="779" max="779" width="11.33203125" style="18" bestFit="1" customWidth="1"/>
    <col min="780" max="780" width="12.88671875" style="18" bestFit="1" customWidth="1"/>
    <col min="781" max="781" width="11.33203125" style="18" bestFit="1" customWidth="1"/>
    <col min="782" max="782" width="12.88671875" style="18" bestFit="1" customWidth="1"/>
    <col min="783" max="783" width="11.33203125" style="18" bestFit="1" customWidth="1"/>
    <col min="784" max="784" width="12.88671875" style="18" bestFit="1" customWidth="1"/>
    <col min="785" max="785" width="10.33203125" style="18" bestFit="1" customWidth="1"/>
    <col min="786" max="786" width="12.88671875" style="18" bestFit="1" customWidth="1"/>
    <col min="787" max="787" width="11.33203125" style="18" bestFit="1" customWidth="1"/>
    <col min="788" max="788" width="12.88671875" style="18" bestFit="1" customWidth="1"/>
    <col min="789" max="789" width="10.33203125" style="18" bestFit="1" customWidth="1"/>
    <col min="790" max="790" width="12.88671875" style="18" bestFit="1" customWidth="1"/>
    <col min="791" max="791" width="10.33203125" style="18" bestFit="1" customWidth="1"/>
    <col min="792" max="792" width="12.88671875" style="18" bestFit="1" customWidth="1"/>
    <col min="793" max="793" width="10.44140625" style="18" bestFit="1" customWidth="1"/>
    <col min="794" max="794" width="7.33203125" style="18" bestFit="1" customWidth="1"/>
    <col min="795" max="795" width="6.33203125" style="18" bestFit="1" customWidth="1"/>
    <col min="796" max="796" width="10.44140625" style="18" bestFit="1" customWidth="1"/>
    <col min="797" max="797" width="14" style="18" bestFit="1" customWidth="1"/>
    <col min="798" max="798" width="3" style="18" bestFit="1" customWidth="1"/>
    <col min="799" max="800" width="8.33203125" style="18" bestFit="1" customWidth="1"/>
    <col min="801" max="1024" width="8.88671875" style="18"/>
    <col min="1025" max="1025" width="11.5546875" style="18" bestFit="1" customWidth="1"/>
    <col min="1026" max="1026" width="12.88671875" style="18" bestFit="1" customWidth="1"/>
    <col min="1027" max="1027" width="11.33203125" style="18" bestFit="1" customWidth="1"/>
    <col min="1028" max="1028" width="12.88671875" style="18" bestFit="1" customWidth="1"/>
    <col min="1029" max="1029" width="10.33203125" style="18" bestFit="1" customWidth="1"/>
    <col min="1030" max="1030" width="12.88671875" style="18" bestFit="1" customWidth="1"/>
    <col min="1031" max="1031" width="10.33203125" style="18" bestFit="1" customWidth="1"/>
    <col min="1032" max="1032" width="12.88671875" style="18" bestFit="1" customWidth="1"/>
    <col min="1033" max="1033" width="9.33203125" style="18" bestFit="1" customWidth="1"/>
    <col min="1034" max="1034" width="12.88671875" style="18" bestFit="1" customWidth="1"/>
    <col min="1035" max="1035" width="11.33203125" style="18" bestFit="1" customWidth="1"/>
    <col min="1036" max="1036" width="12.88671875" style="18" bestFit="1" customWidth="1"/>
    <col min="1037" max="1037" width="11.33203125" style="18" bestFit="1" customWidth="1"/>
    <col min="1038" max="1038" width="12.88671875" style="18" bestFit="1" customWidth="1"/>
    <col min="1039" max="1039" width="11.33203125" style="18" bestFit="1" customWidth="1"/>
    <col min="1040" max="1040" width="12.88671875" style="18" bestFit="1" customWidth="1"/>
    <col min="1041" max="1041" width="10.33203125" style="18" bestFit="1" customWidth="1"/>
    <col min="1042" max="1042" width="12.88671875" style="18" bestFit="1" customWidth="1"/>
    <col min="1043" max="1043" width="11.33203125" style="18" bestFit="1" customWidth="1"/>
    <col min="1044" max="1044" width="12.88671875" style="18" bestFit="1" customWidth="1"/>
    <col min="1045" max="1045" width="10.33203125" style="18" bestFit="1" customWidth="1"/>
    <col min="1046" max="1046" width="12.88671875" style="18" bestFit="1" customWidth="1"/>
    <col min="1047" max="1047" width="10.33203125" style="18" bestFit="1" customWidth="1"/>
    <col min="1048" max="1048" width="12.88671875" style="18" bestFit="1" customWidth="1"/>
    <col min="1049" max="1049" width="10.44140625" style="18" bestFit="1" customWidth="1"/>
    <col min="1050" max="1050" width="7.33203125" style="18" bestFit="1" customWidth="1"/>
    <col min="1051" max="1051" width="6.33203125" style="18" bestFit="1" customWidth="1"/>
    <col min="1052" max="1052" width="10.44140625" style="18" bestFit="1" customWidth="1"/>
    <col min="1053" max="1053" width="14" style="18" bestFit="1" customWidth="1"/>
    <col min="1054" max="1054" width="3" style="18" bestFit="1" customWidth="1"/>
    <col min="1055" max="1056" width="8.33203125" style="18" bestFit="1" customWidth="1"/>
    <col min="1057" max="1280" width="8.88671875" style="18"/>
    <col min="1281" max="1281" width="11.5546875" style="18" bestFit="1" customWidth="1"/>
    <col min="1282" max="1282" width="12.88671875" style="18" bestFit="1" customWidth="1"/>
    <col min="1283" max="1283" width="11.33203125" style="18" bestFit="1" customWidth="1"/>
    <col min="1284" max="1284" width="12.88671875" style="18" bestFit="1" customWidth="1"/>
    <col min="1285" max="1285" width="10.33203125" style="18" bestFit="1" customWidth="1"/>
    <col min="1286" max="1286" width="12.88671875" style="18" bestFit="1" customWidth="1"/>
    <col min="1287" max="1287" width="10.33203125" style="18" bestFit="1" customWidth="1"/>
    <col min="1288" max="1288" width="12.88671875" style="18" bestFit="1" customWidth="1"/>
    <col min="1289" max="1289" width="9.33203125" style="18" bestFit="1" customWidth="1"/>
    <col min="1290" max="1290" width="12.88671875" style="18" bestFit="1" customWidth="1"/>
    <col min="1291" max="1291" width="11.33203125" style="18" bestFit="1" customWidth="1"/>
    <col min="1292" max="1292" width="12.88671875" style="18" bestFit="1" customWidth="1"/>
    <col min="1293" max="1293" width="11.33203125" style="18" bestFit="1" customWidth="1"/>
    <col min="1294" max="1294" width="12.88671875" style="18" bestFit="1" customWidth="1"/>
    <col min="1295" max="1295" width="11.33203125" style="18" bestFit="1" customWidth="1"/>
    <col min="1296" max="1296" width="12.88671875" style="18" bestFit="1" customWidth="1"/>
    <col min="1297" max="1297" width="10.33203125" style="18" bestFit="1" customWidth="1"/>
    <col min="1298" max="1298" width="12.88671875" style="18" bestFit="1" customWidth="1"/>
    <col min="1299" max="1299" width="11.33203125" style="18" bestFit="1" customWidth="1"/>
    <col min="1300" max="1300" width="12.88671875" style="18" bestFit="1" customWidth="1"/>
    <col min="1301" max="1301" width="10.33203125" style="18" bestFit="1" customWidth="1"/>
    <col min="1302" max="1302" width="12.88671875" style="18" bestFit="1" customWidth="1"/>
    <col min="1303" max="1303" width="10.33203125" style="18" bestFit="1" customWidth="1"/>
    <col min="1304" max="1304" width="12.88671875" style="18" bestFit="1" customWidth="1"/>
    <col min="1305" max="1305" width="10.44140625" style="18" bestFit="1" customWidth="1"/>
    <col min="1306" max="1306" width="7.33203125" style="18" bestFit="1" customWidth="1"/>
    <col min="1307" max="1307" width="6.33203125" style="18" bestFit="1" customWidth="1"/>
    <col min="1308" max="1308" width="10.44140625" style="18" bestFit="1" customWidth="1"/>
    <col min="1309" max="1309" width="14" style="18" bestFit="1" customWidth="1"/>
    <col min="1310" max="1310" width="3" style="18" bestFit="1" customWidth="1"/>
    <col min="1311" max="1312" width="8.33203125" style="18" bestFit="1" customWidth="1"/>
    <col min="1313" max="1536" width="8.88671875" style="18"/>
    <col min="1537" max="1537" width="11.5546875" style="18" bestFit="1" customWidth="1"/>
    <col min="1538" max="1538" width="12.88671875" style="18" bestFit="1" customWidth="1"/>
    <col min="1539" max="1539" width="11.33203125" style="18" bestFit="1" customWidth="1"/>
    <col min="1540" max="1540" width="12.88671875" style="18" bestFit="1" customWidth="1"/>
    <col min="1541" max="1541" width="10.33203125" style="18" bestFit="1" customWidth="1"/>
    <col min="1542" max="1542" width="12.88671875" style="18" bestFit="1" customWidth="1"/>
    <col min="1543" max="1543" width="10.33203125" style="18" bestFit="1" customWidth="1"/>
    <col min="1544" max="1544" width="12.88671875" style="18" bestFit="1" customWidth="1"/>
    <col min="1545" max="1545" width="9.33203125" style="18" bestFit="1" customWidth="1"/>
    <col min="1546" max="1546" width="12.88671875" style="18" bestFit="1" customWidth="1"/>
    <col min="1547" max="1547" width="11.33203125" style="18" bestFit="1" customWidth="1"/>
    <col min="1548" max="1548" width="12.88671875" style="18" bestFit="1" customWidth="1"/>
    <col min="1549" max="1549" width="11.33203125" style="18" bestFit="1" customWidth="1"/>
    <col min="1550" max="1550" width="12.88671875" style="18" bestFit="1" customWidth="1"/>
    <col min="1551" max="1551" width="11.33203125" style="18" bestFit="1" customWidth="1"/>
    <col min="1552" max="1552" width="12.88671875" style="18" bestFit="1" customWidth="1"/>
    <col min="1553" max="1553" width="10.33203125" style="18" bestFit="1" customWidth="1"/>
    <col min="1554" max="1554" width="12.88671875" style="18" bestFit="1" customWidth="1"/>
    <col min="1555" max="1555" width="11.33203125" style="18" bestFit="1" customWidth="1"/>
    <col min="1556" max="1556" width="12.88671875" style="18" bestFit="1" customWidth="1"/>
    <col min="1557" max="1557" width="10.33203125" style="18" bestFit="1" customWidth="1"/>
    <col min="1558" max="1558" width="12.88671875" style="18" bestFit="1" customWidth="1"/>
    <col min="1559" max="1559" width="10.33203125" style="18" bestFit="1" customWidth="1"/>
    <col min="1560" max="1560" width="12.88671875" style="18" bestFit="1" customWidth="1"/>
    <col min="1561" max="1561" width="10.44140625" style="18" bestFit="1" customWidth="1"/>
    <col min="1562" max="1562" width="7.33203125" style="18" bestFit="1" customWidth="1"/>
    <col min="1563" max="1563" width="6.33203125" style="18" bestFit="1" customWidth="1"/>
    <col min="1564" max="1564" width="10.44140625" style="18" bestFit="1" customWidth="1"/>
    <col min="1565" max="1565" width="14" style="18" bestFit="1" customWidth="1"/>
    <col min="1566" max="1566" width="3" style="18" bestFit="1" customWidth="1"/>
    <col min="1567" max="1568" width="8.33203125" style="18" bestFit="1" customWidth="1"/>
    <col min="1569" max="1792" width="8.88671875" style="18"/>
    <col min="1793" max="1793" width="11.5546875" style="18" bestFit="1" customWidth="1"/>
    <col min="1794" max="1794" width="12.88671875" style="18" bestFit="1" customWidth="1"/>
    <col min="1795" max="1795" width="11.33203125" style="18" bestFit="1" customWidth="1"/>
    <col min="1796" max="1796" width="12.88671875" style="18" bestFit="1" customWidth="1"/>
    <col min="1797" max="1797" width="10.33203125" style="18" bestFit="1" customWidth="1"/>
    <col min="1798" max="1798" width="12.88671875" style="18" bestFit="1" customWidth="1"/>
    <col min="1799" max="1799" width="10.33203125" style="18" bestFit="1" customWidth="1"/>
    <col min="1800" max="1800" width="12.88671875" style="18" bestFit="1" customWidth="1"/>
    <col min="1801" max="1801" width="9.33203125" style="18" bestFit="1" customWidth="1"/>
    <col min="1802" max="1802" width="12.88671875" style="18" bestFit="1" customWidth="1"/>
    <col min="1803" max="1803" width="11.33203125" style="18" bestFit="1" customWidth="1"/>
    <col min="1804" max="1804" width="12.88671875" style="18" bestFit="1" customWidth="1"/>
    <col min="1805" max="1805" width="11.33203125" style="18" bestFit="1" customWidth="1"/>
    <col min="1806" max="1806" width="12.88671875" style="18" bestFit="1" customWidth="1"/>
    <col min="1807" max="1807" width="11.33203125" style="18" bestFit="1" customWidth="1"/>
    <col min="1808" max="1808" width="12.88671875" style="18" bestFit="1" customWidth="1"/>
    <col min="1809" max="1809" width="10.33203125" style="18" bestFit="1" customWidth="1"/>
    <col min="1810" max="1810" width="12.88671875" style="18" bestFit="1" customWidth="1"/>
    <col min="1811" max="1811" width="11.33203125" style="18" bestFit="1" customWidth="1"/>
    <col min="1812" max="1812" width="12.88671875" style="18" bestFit="1" customWidth="1"/>
    <col min="1813" max="1813" width="10.33203125" style="18" bestFit="1" customWidth="1"/>
    <col min="1814" max="1814" width="12.88671875" style="18" bestFit="1" customWidth="1"/>
    <col min="1815" max="1815" width="10.33203125" style="18" bestFit="1" customWidth="1"/>
    <col min="1816" max="1816" width="12.88671875" style="18" bestFit="1" customWidth="1"/>
    <col min="1817" max="1817" width="10.44140625" style="18" bestFit="1" customWidth="1"/>
    <col min="1818" max="1818" width="7.33203125" style="18" bestFit="1" customWidth="1"/>
    <col min="1819" max="1819" width="6.33203125" style="18" bestFit="1" customWidth="1"/>
    <col min="1820" max="1820" width="10.44140625" style="18" bestFit="1" customWidth="1"/>
    <col min="1821" max="1821" width="14" style="18" bestFit="1" customWidth="1"/>
    <col min="1822" max="1822" width="3" style="18" bestFit="1" customWidth="1"/>
    <col min="1823" max="1824" width="8.33203125" style="18" bestFit="1" customWidth="1"/>
    <col min="1825" max="2048" width="8.88671875" style="18"/>
    <col min="2049" max="2049" width="11.5546875" style="18" bestFit="1" customWidth="1"/>
    <col min="2050" max="2050" width="12.88671875" style="18" bestFit="1" customWidth="1"/>
    <col min="2051" max="2051" width="11.33203125" style="18" bestFit="1" customWidth="1"/>
    <col min="2052" max="2052" width="12.88671875" style="18" bestFit="1" customWidth="1"/>
    <col min="2053" max="2053" width="10.33203125" style="18" bestFit="1" customWidth="1"/>
    <col min="2054" max="2054" width="12.88671875" style="18" bestFit="1" customWidth="1"/>
    <col min="2055" max="2055" width="10.33203125" style="18" bestFit="1" customWidth="1"/>
    <col min="2056" max="2056" width="12.88671875" style="18" bestFit="1" customWidth="1"/>
    <col min="2057" max="2057" width="9.33203125" style="18" bestFit="1" customWidth="1"/>
    <col min="2058" max="2058" width="12.88671875" style="18" bestFit="1" customWidth="1"/>
    <col min="2059" max="2059" width="11.33203125" style="18" bestFit="1" customWidth="1"/>
    <col min="2060" max="2060" width="12.88671875" style="18" bestFit="1" customWidth="1"/>
    <col min="2061" max="2061" width="11.33203125" style="18" bestFit="1" customWidth="1"/>
    <col min="2062" max="2062" width="12.88671875" style="18" bestFit="1" customWidth="1"/>
    <col min="2063" max="2063" width="11.33203125" style="18" bestFit="1" customWidth="1"/>
    <col min="2064" max="2064" width="12.88671875" style="18" bestFit="1" customWidth="1"/>
    <col min="2065" max="2065" width="10.33203125" style="18" bestFit="1" customWidth="1"/>
    <col min="2066" max="2066" width="12.88671875" style="18" bestFit="1" customWidth="1"/>
    <col min="2067" max="2067" width="11.33203125" style="18" bestFit="1" customWidth="1"/>
    <col min="2068" max="2068" width="12.88671875" style="18" bestFit="1" customWidth="1"/>
    <col min="2069" max="2069" width="10.33203125" style="18" bestFit="1" customWidth="1"/>
    <col min="2070" max="2070" width="12.88671875" style="18" bestFit="1" customWidth="1"/>
    <col min="2071" max="2071" width="10.33203125" style="18" bestFit="1" customWidth="1"/>
    <col min="2072" max="2072" width="12.88671875" style="18" bestFit="1" customWidth="1"/>
    <col min="2073" max="2073" width="10.44140625" style="18" bestFit="1" customWidth="1"/>
    <col min="2074" max="2074" width="7.33203125" style="18" bestFit="1" customWidth="1"/>
    <col min="2075" max="2075" width="6.33203125" style="18" bestFit="1" customWidth="1"/>
    <col min="2076" max="2076" width="10.44140625" style="18" bestFit="1" customWidth="1"/>
    <col min="2077" max="2077" width="14" style="18" bestFit="1" customWidth="1"/>
    <col min="2078" max="2078" width="3" style="18" bestFit="1" customWidth="1"/>
    <col min="2079" max="2080" width="8.33203125" style="18" bestFit="1" customWidth="1"/>
    <col min="2081" max="2304" width="8.88671875" style="18"/>
    <col min="2305" max="2305" width="11.5546875" style="18" bestFit="1" customWidth="1"/>
    <col min="2306" max="2306" width="12.88671875" style="18" bestFit="1" customWidth="1"/>
    <col min="2307" max="2307" width="11.33203125" style="18" bestFit="1" customWidth="1"/>
    <col min="2308" max="2308" width="12.88671875" style="18" bestFit="1" customWidth="1"/>
    <col min="2309" max="2309" width="10.33203125" style="18" bestFit="1" customWidth="1"/>
    <col min="2310" max="2310" width="12.88671875" style="18" bestFit="1" customWidth="1"/>
    <col min="2311" max="2311" width="10.33203125" style="18" bestFit="1" customWidth="1"/>
    <col min="2312" max="2312" width="12.88671875" style="18" bestFit="1" customWidth="1"/>
    <col min="2313" max="2313" width="9.33203125" style="18" bestFit="1" customWidth="1"/>
    <col min="2314" max="2314" width="12.88671875" style="18" bestFit="1" customWidth="1"/>
    <col min="2315" max="2315" width="11.33203125" style="18" bestFit="1" customWidth="1"/>
    <col min="2316" max="2316" width="12.88671875" style="18" bestFit="1" customWidth="1"/>
    <col min="2317" max="2317" width="11.33203125" style="18" bestFit="1" customWidth="1"/>
    <col min="2318" max="2318" width="12.88671875" style="18" bestFit="1" customWidth="1"/>
    <col min="2319" max="2319" width="11.33203125" style="18" bestFit="1" customWidth="1"/>
    <col min="2320" max="2320" width="12.88671875" style="18" bestFit="1" customWidth="1"/>
    <col min="2321" max="2321" width="10.33203125" style="18" bestFit="1" customWidth="1"/>
    <col min="2322" max="2322" width="12.88671875" style="18" bestFit="1" customWidth="1"/>
    <col min="2323" max="2323" width="11.33203125" style="18" bestFit="1" customWidth="1"/>
    <col min="2324" max="2324" width="12.88671875" style="18" bestFit="1" customWidth="1"/>
    <col min="2325" max="2325" width="10.33203125" style="18" bestFit="1" customWidth="1"/>
    <col min="2326" max="2326" width="12.88671875" style="18" bestFit="1" customWidth="1"/>
    <col min="2327" max="2327" width="10.33203125" style="18" bestFit="1" customWidth="1"/>
    <col min="2328" max="2328" width="12.88671875" style="18" bestFit="1" customWidth="1"/>
    <col min="2329" max="2329" width="10.44140625" style="18" bestFit="1" customWidth="1"/>
    <col min="2330" max="2330" width="7.33203125" style="18" bestFit="1" customWidth="1"/>
    <col min="2331" max="2331" width="6.33203125" style="18" bestFit="1" customWidth="1"/>
    <col min="2332" max="2332" width="10.44140625" style="18" bestFit="1" customWidth="1"/>
    <col min="2333" max="2333" width="14" style="18" bestFit="1" customWidth="1"/>
    <col min="2334" max="2334" width="3" style="18" bestFit="1" customWidth="1"/>
    <col min="2335" max="2336" width="8.33203125" style="18" bestFit="1" customWidth="1"/>
    <col min="2337" max="2560" width="8.88671875" style="18"/>
    <col min="2561" max="2561" width="11.5546875" style="18" bestFit="1" customWidth="1"/>
    <col min="2562" max="2562" width="12.88671875" style="18" bestFit="1" customWidth="1"/>
    <col min="2563" max="2563" width="11.33203125" style="18" bestFit="1" customWidth="1"/>
    <col min="2564" max="2564" width="12.88671875" style="18" bestFit="1" customWidth="1"/>
    <col min="2565" max="2565" width="10.33203125" style="18" bestFit="1" customWidth="1"/>
    <col min="2566" max="2566" width="12.88671875" style="18" bestFit="1" customWidth="1"/>
    <col min="2567" max="2567" width="10.33203125" style="18" bestFit="1" customWidth="1"/>
    <col min="2568" max="2568" width="12.88671875" style="18" bestFit="1" customWidth="1"/>
    <col min="2569" max="2569" width="9.33203125" style="18" bestFit="1" customWidth="1"/>
    <col min="2570" max="2570" width="12.88671875" style="18" bestFit="1" customWidth="1"/>
    <col min="2571" max="2571" width="11.33203125" style="18" bestFit="1" customWidth="1"/>
    <col min="2572" max="2572" width="12.88671875" style="18" bestFit="1" customWidth="1"/>
    <col min="2573" max="2573" width="11.33203125" style="18" bestFit="1" customWidth="1"/>
    <col min="2574" max="2574" width="12.88671875" style="18" bestFit="1" customWidth="1"/>
    <col min="2575" max="2575" width="11.33203125" style="18" bestFit="1" customWidth="1"/>
    <col min="2576" max="2576" width="12.88671875" style="18" bestFit="1" customWidth="1"/>
    <col min="2577" max="2577" width="10.33203125" style="18" bestFit="1" customWidth="1"/>
    <col min="2578" max="2578" width="12.88671875" style="18" bestFit="1" customWidth="1"/>
    <col min="2579" max="2579" width="11.33203125" style="18" bestFit="1" customWidth="1"/>
    <col min="2580" max="2580" width="12.88671875" style="18" bestFit="1" customWidth="1"/>
    <col min="2581" max="2581" width="10.33203125" style="18" bestFit="1" customWidth="1"/>
    <col min="2582" max="2582" width="12.88671875" style="18" bestFit="1" customWidth="1"/>
    <col min="2583" max="2583" width="10.33203125" style="18" bestFit="1" customWidth="1"/>
    <col min="2584" max="2584" width="12.88671875" style="18" bestFit="1" customWidth="1"/>
    <col min="2585" max="2585" width="10.44140625" style="18" bestFit="1" customWidth="1"/>
    <col min="2586" max="2586" width="7.33203125" style="18" bestFit="1" customWidth="1"/>
    <col min="2587" max="2587" width="6.33203125" style="18" bestFit="1" customWidth="1"/>
    <col min="2588" max="2588" width="10.44140625" style="18" bestFit="1" customWidth="1"/>
    <col min="2589" max="2589" width="14" style="18" bestFit="1" customWidth="1"/>
    <col min="2590" max="2590" width="3" style="18" bestFit="1" customWidth="1"/>
    <col min="2591" max="2592" width="8.33203125" style="18" bestFit="1" customWidth="1"/>
    <col min="2593" max="2816" width="8.88671875" style="18"/>
    <col min="2817" max="2817" width="11.5546875" style="18" bestFit="1" customWidth="1"/>
    <col min="2818" max="2818" width="12.88671875" style="18" bestFit="1" customWidth="1"/>
    <col min="2819" max="2819" width="11.33203125" style="18" bestFit="1" customWidth="1"/>
    <col min="2820" max="2820" width="12.88671875" style="18" bestFit="1" customWidth="1"/>
    <col min="2821" max="2821" width="10.33203125" style="18" bestFit="1" customWidth="1"/>
    <col min="2822" max="2822" width="12.88671875" style="18" bestFit="1" customWidth="1"/>
    <col min="2823" max="2823" width="10.33203125" style="18" bestFit="1" customWidth="1"/>
    <col min="2824" max="2824" width="12.88671875" style="18" bestFit="1" customWidth="1"/>
    <col min="2825" max="2825" width="9.33203125" style="18" bestFit="1" customWidth="1"/>
    <col min="2826" max="2826" width="12.88671875" style="18" bestFit="1" customWidth="1"/>
    <col min="2827" max="2827" width="11.33203125" style="18" bestFit="1" customWidth="1"/>
    <col min="2828" max="2828" width="12.88671875" style="18" bestFit="1" customWidth="1"/>
    <col min="2829" max="2829" width="11.33203125" style="18" bestFit="1" customWidth="1"/>
    <col min="2830" max="2830" width="12.88671875" style="18" bestFit="1" customWidth="1"/>
    <col min="2831" max="2831" width="11.33203125" style="18" bestFit="1" customWidth="1"/>
    <col min="2832" max="2832" width="12.88671875" style="18" bestFit="1" customWidth="1"/>
    <col min="2833" max="2833" width="10.33203125" style="18" bestFit="1" customWidth="1"/>
    <col min="2834" max="2834" width="12.88671875" style="18" bestFit="1" customWidth="1"/>
    <col min="2835" max="2835" width="11.33203125" style="18" bestFit="1" customWidth="1"/>
    <col min="2836" max="2836" width="12.88671875" style="18" bestFit="1" customWidth="1"/>
    <col min="2837" max="2837" width="10.33203125" style="18" bestFit="1" customWidth="1"/>
    <col min="2838" max="2838" width="12.88671875" style="18" bestFit="1" customWidth="1"/>
    <col min="2839" max="2839" width="10.33203125" style="18" bestFit="1" customWidth="1"/>
    <col min="2840" max="2840" width="12.88671875" style="18" bestFit="1" customWidth="1"/>
    <col min="2841" max="2841" width="10.44140625" style="18" bestFit="1" customWidth="1"/>
    <col min="2842" max="2842" width="7.33203125" style="18" bestFit="1" customWidth="1"/>
    <col min="2843" max="2843" width="6.33203125" style="18" bestFit="1" customWidth="1"/>
    <col min="2844" max="2844" width="10.44140625" style="18" bestFit="1" customWidth="1"/>
    <col min="2845" max="2845" width="14" style="18" bestFit="1" customWidth="1"/>
    <col min="2846" max="2846" width="3" style="18" bestFit="1" customWidth="1"/>
    <col min="2847" max="2848" width="8.33203125" style="18" bestFit="1" customWidth="1"/>
    <col min="2849" max="3072" width="8.88671875" style="18"/>
    <col min="3073" max="3073" width="11.5546875" style="18" bestFit="1" customWidth="1"/>
    <col min="3074" max="3074" width="12.88671875" style="18" bestFit="1" customWidth="1"/>
    <col min="3075" max="3075" width="11.33203125" style="18" bestFit="1" customWidth="1"/>
    <col min="3076" max="3076" width="12.88671875" style="18" bestFit="1" customWidth="1"/>
    <col min="3077" max="3077" width="10.33203125" style="18" bestFit="1" customWidth="1"/>
    <col min="3078" max="3078" width="12.88671875" style="18" bestFit="1" customWidth="1"/>
    <col min="3079" max="3079" width="10.33203125" style="18" bestFit="1" customWidth="1"/>
    <col min="3080" max="3080" width="12.88671875" style="18" bestFit="1" customWidth="1"/>
    <col min="3081" max="3081" width="9.33203125" style="18" bestFit="1" customWidth="1"/>
    <col min="3082" max="3082" width="12.88671875" style="18" bestFit="1" customWidth="1"/>
    <col min="3083" max="3083" width="11.33203125" style="18" bestFit="1" customWidth="1"/>
    <col min="3084" max="3084" width="12.88671875" style="18" bestFit="1" customWidth="1"/>
    <col min="3085" max="3085" width="11.33203125" style="18" bestFit="1" customWidth="1"/>
    <col min="3086" max="3086" width="12.88671875" style="18" bestFit="1" customWidth="1"/>
    <col min="3087" max="3087" width="11.33203125" style="18" bestFit="1" customWidth="1"/>
    <col min="3088" max="3088" width="12.88671875" style="18" bestFit="1" customWidth="1"/>
    <col min="3089" max="3089" width="10.33203125" style="18" bestFit="1" customWidth="1"/>
    <col min="3090" max="3090" width="12.88671875" style="18" bestFit="1" customWidth="1"/>
    <col min="3091" max="3091" width="11.33203125" style="18" bestFit="1" customWidth="1"/>
    <col min="3092" max="3092" width="12.88671875" style="18" bestFit="1" customWidth="1"/>
    <col min="3093" max="3093" width="10.33203125" style="18" bestFit="1" customWidth="1"/>
    <col min="3094" max="3094" width="12.88671875" style="18" bestFit="1" customWidth="1"/>
    <col min="3095" max="3095" width="10.33203125" style="18" bestFit="1" customWidth="1"/>
    <col min="3096" max="3096" width="12.88671875" style="18" bestFit="1" customWidth="1"/>
    <col min="3097" max="3097" width="10.44140625" style="18" bestFit="1" customWidth="1"/>
    <col min="3098" max="3098" width="7.33203125" style="18" bestFit="1" customWidth="1"/>
    <col min="3099" max="3099" width="6.33203125" style="18" bestFit="1" customWidth="1"/>
    <col min="3100" max="3100" width="10.44140625" style="18" bestFit="1" customWidth="1"/>
    <col min="3101" max="3101" width="14" style="18" bestFit="1" customWidth="1"/>
    <col min="3102" max="3102" width="3" style="18" bestFit="1" customWidth="1"/>
    <col min="3103" max="3104" width="8.33203125" style="18" bestFit="1" customWidth="1"/>
    <col min="3105" max="3328" width="8.88671875" style="18"/>
    <col min="3329" max="3329" width="11.5546875" style="18" bestFit="1" customWidth="1"/>
    <col min="3330" max="3330" width="12.88671875" style="18" bestFit="1" customWidth="1"/>
    <col min="3331" max="3331" width="11.33203125" style="18" bestFit="1" customWidth="1"/>
    <col min="3332" max="3332" width="12.88671875" style="18" bestFit="1" customWidth="1"/>
    <col min="3333" max="3333" width="10.33203125" style="18" bestFit="1" customWidth="1"/>
    <col min="3334" max="3334" width="12.88671875" style="18" bestFit="1" customWidth="1"/>
    <col min="3335" max="3335" width="10.33203125" style="18" bestFit="1" customWidth="1"/>
    <col min="3336" max="3336" width="12.88671875" style="18" bestFit="1" customWidth="1"/>
    <col min="3337" max="3337" width="9.33203125" style="18" bestFit="1" customWidth="1"/>
    <col min="3338" max="3338" width="12.88671875" style="18" bestFit="1" customWidth="1"/>
    <col min="3339" max="3339" width="11.33203125" style="18" bestFit="1" customWidth="1"/>
    <col min="3340" max="3340" width="12.88671875" style="18" bestFit="1" customWidth="1"/>
    <col min="3341" max="3341" width="11.33203125" style="18" bestFit="1" customWidth="1"/>
    <col min="3342" max="3342" width="12.88671875" style="18" bestFit="1" customWidth="1"/>
    <col min="3343" max="3343" width="11.33203125" style="18" bestFit="1" customWidth="1"/>
    <col min="3344" max="3344" width="12.88671875" style="18" bestFit="1" customWidth="1"/>
    <col min="3345" max="3345" width="10.33203125" style="18" bestFit="1" customWidth="1"/>
    <col min="3346" max="3346" width="12.88671875" style="18" bestFit="1" customWidth="1"/>
    <col min="3347" max="3347" width="11.33203125" style="18" bestFit="1" customWidth="1"/>
    <col min="3348" max="3348" width="12.88671875" style="18" bestFit="1" customWidth="1"/>
    <col min="3349" max="3349" width="10.33203125" style="18" bestFit="1" customWidth="1"/>
    <col min="3350" max="3350" width="12.88671875" style="18" bestFit="1" customWidth="1"/>
    <col min="3351" max="3351" width="10.33203125" style="18" bestFit="1" customWidth="1"/>
    <col min="3352" max="3352" width="12.88671875" style="18" bestFit="1" customWidth="1"/>
    <col min="3353" max="3353" width="10.44140625" style="18" bestFit="1" customWidth="1"/>
    <col min="3354" max="3354" width="7.33203125" style="18" bestFit="1" customWidth="1"/>
    <col min="3355" max="3355" width="6.33203125" style="18" bestFit="1" customWidth="1"/>
    <col min="3356" max="3356" width="10.44140625" style="18" bestFit="1" customWidth="1"/>
    <col min="3357" max="3357" width="14" style="18" bestFit="1" customWidth="1"/>
    <col min="3358" max="3358" width="3" style="18" bestFit="1" customWidth="1"/>
    <col min="3359" max="3360" width="8.33203125" style="18" bestFit="1" customWidth="1"/>
    <col min="3361" max="3584" width="8.88671875" style="18"/>
    <col min="3585" max="3585" width="11.5546875" style="18" bestFit="1" customWidth="1"/>
    <col min="3586" max="3586" width="12.88671875" style="18" bestFit="1" customWidth="1"/>
    <col min="3587" max="3587" width="11.33203125" style="18" bestFit="1" customWidth="1"/>
    <col min="3588" max="3588" width="12.88671875" style="18" bestFit="1" customWidth="1"/>
    <col min="3589" max="3589" width="10.33203125" style="18" bestFit="1" customWidth="1"/>
    <col min="3590" max="3590" width="12.88671875" style="18" bestFit="1" customWidth="1"/>
    <col min="3591" max="3591" width="10.33203125" style="18" bestFit="1" customWidth="1"/>
    <col min="3592" max="3592" width="12.88671875" style="18" bestFit="1" customWidth="1"/>
    <col min="3593" max="3593" width="9.33203125" style="18" bestFit="1" customWidth="1"/>
    <col min="3594" max="3594" width="12.88671875" style="18" bestFit="1" customWidth="1"/>
    <col min="3595" max="3595" width="11.33203125" style="18" bestFit="1" customWidth="1"/>
    <col min="3596" max="3596" width="12.88671875" style="18" bestFit="1" customWidth="1"/>
    <col min="3597" max="3597" width="11.33203125" style="18" bestFit="1" customWidth="1"/>
    <col min="3598" max="3598" width="12.88671875" style="18" bestFit="1" customWidth="1"/>
    <col min="3599" max="3599" width="11.33203125" style="18" bestFit="1" customWidth="1"/>
    <col min="3600" max="3600" width="12.88671875" style="18" bestFit="1" customWidth="1"/>
    <col min="3601" max="3601" width="10.33203125" style="18" bestFit="1" customWidth="1"/>
    <col min="3602" max="3602" width="12.88671875" style="18" bestFit="1" customWidth="1"/>
    <col min="3603" max="3603" width="11.33203125" style="18" bestFit="1" customWidth="1"/>
    <col min="3604" max="3604" width="12.88671875" style="18" bestFit="1" customWidth="1"/>
    <col min="3605" max="3605" width="10.33203125" style="18" bestFit="1" customWidth="1"/>
    <col min="3606" max="3606" width="12.88671875" style="18" bestFit="1" customWidth="1"/>
    <col min="3607" max="3607" width="10.33203125" style="18" bestFit="1" customWidth="1"/>
    <col min="3608" max="3608" width="12.88671875" style="18" bestFit="1" customWidth="1"/>
    <col min="3609" max="3609" width="10.44140625" style="18" bestFit="1" customWidth="1"/>
    <col min="3610" max="3610" width="7.33203125" style="18" bestFit="1" customWidth="1"/>
    <col min="3611" max="3611" width="6.33203125" style="18" bestFit="1" customWidth="1"/>
    <col min="3612" max="3612" width="10.44140625" style="18" bestFit="1" customWidth="1"/>
    <col min="3613" max="3613" width="14" style="18" bestFit="1" customWidth="1"/>
    <col min="3614" max="3614" width="3" style="18" bestFit="1" customWidth="1"/>
    <col min="3615" max="3616" width="8.33203125" style="18" bestFit="1" customWidth="1"/>
    <col min="3617" max="3840" width="8.88671875" style="18"/>
    <col min="3841" max="3841" width="11.5546875" style="18" bestFit="1" customWidth="1"/>
    <col min="3842" max="3842" width="12.88671875" style="18" bestFit="1" customWidth="1"/>
    <col min="3843" max="3843" width="11.33203125" style="18" bestFit="1" customWidth="1"/>
    <col min="3844" max="3844" width="12.88671875" style="18" bestFit="1" customWidth="1"/>
    <col min="3845" max="3845" width="10.33203125" style="18" bestFit="1" customWidth="1"/>
    <col min="3846" max="3846" width="12.88671875" style="18" bestFit="1" customWidth="1"/>
    <col min="3847" max="3847" width="10.33203125" style="18" bestFit="1" customWidth="1"/>
    <col min="3848" max="3848" width="12.88671875" style="18" bestFit="1" customWidth="1"/>
    <col min="3849" max="3849" width="9.33203125" style="18" bestFit="1" customWidth="1"/>
    <col min="3850" max="3850" width="12.88671875" style="18" bestFit="1" customWidth="1"/>
    <col min="3851" max="3851" width="11.33203125" style="18" bestFit="1" customWidth="1"/>
    <col min="3852" max="3852" width="12.88671875" style="18" bestFit="1" customWidth="1"/>
    <col min="3853" max="3853" width="11.33203125" style="18" bestFit="1" customWidth="1"/>
    <col min="3854" max="3854" width="12.88671875" style="18" bestFit="1" customWidth="1"/>
    <col min="3855" max="3855" width="11.33203125" style="18" bestFit="1" customWidth="1"/>
    <col min="3856" max="3856" width="12.88671875" style="18" bestFit="1" customWidth="1"/>
    <col min="3857" max="3857" width="10.33203125" style="18" bestFit="1" customWidth="1"/>
    <col min="3858" max="3858" width="12.88671875" style="18" bestFit="1" customWidth="1"/>
    <col min="3859" max="3859" width="11.33203125" style="18" bestFit="1" customWidth="1"/>
    <col min="3860" max="3860" width="12.88671875" style="18" bestFit="1" customWidth="1"/>
    <col min="3861" max="3861" width="10.33203125" style="18" bestFit="1" customWidth="1"/>
    <col min="3862" max="3862" width="12.88671875" style="18" bestFit="1" customWidth="1"/>
    <col min="3863" max="3863" width="10.33203125" style="18" bestFit="1" customWidth="1"/>
    <col min="3864" max="3864" width="12.88671875" style="18" bestFit="1" customWidth="1"/>
    <col min="3865" max="3865" width="10.44140625" style="18" bestFit="1" customWidth="1"/>
    <col min="3866" max="3866" width="7.33203125" style="18" bestFit="1" customWidth="1"/>
    <col min="3867" max="3867" width="6.33203125" style="18" bestFit="1" customWidth="1"/>
    <col min="3868" max="3868" width="10.44140625" style="18" bestFit="1" customWidth="1"/>
    <col min="3869" max="3869" width="14" style="18" bestFit="1" customWidth="1"/>
    <col min="3870" max="3870" width="3" style="18" bestFit="1" customWidth="1"/>
    <col min="3871" max="3872" width="8.33203125" style="18" bestFit="1" customWidth="1"/>
    <col min="3873" max="4096" width="8.88671875" style="18"/>
    <col min="4097" max="4097" width="11.5546875" style="18" bestFit="1" customWidth="1"/>
    <col min="4098" max="4098" width="12.88671875" style="18" bestFit="1" customWidth="1"/>
    <col min="4099" max="4099" width="11.33203125" style="18" bestFit="1" customWidth="1"/>
    <col min="4100" max="4100" width="12.88671875" style="18" bestFit="1" customWidth="1"/>
    <col min="4101" max="4101" width="10.33203125" style="18" bestFit="1" customWidth="1"/>
    <col min="4102" max="4102" width="12.88671875" style="18" bestFit="1" customWidth="1"/>
    <col min="4103" max="4103" width="10.33203125" style="18" bestFit="1" customWidth="1"/>
    <col min="4104" max="4104" width="12.88671875" style="18" bestFit="1" customWidth="1"/>
    <col min="4105" max="4105" width="9.33203125" style="18" bestFit="1" customWidth="1"/>
    <col min="4106" max="4106" width="12.88671875" style="18" bestFit="1" customWidth="1"/>
    <col min="4107" max="4107" width="11.33203125" style="18" bestFit="1" customWidth="1"/>
    <col min="4108" max="4108" width="12.88671875" style="18" bestFit="1" customWidth="1"/>
    <col min="4109" max="4109" width="11.33203125" style="18" bestFit="1" customWidth="1"/>
    <col min="4110" max="4110" width="12.88671875" style="18" bestFit="1" customWidth="1"/>
    <col min="4111" max="4111" width="11.33203125" style="18" bestFit="1" customWidth="1"/>
    <col min="4112" max="4112" width="12.88671875" style="18" bestFit="1" customWidth="1"/>
    <col min="4113" max="4113" width="10.33203125" style="18" bestFit="1" customWidth="1"/>
    <col min="4114" max="4114" width="12.88671875" style="18" bestFit="1" customWidth="1"/>
    <col min="4115" max="4115" width="11.33203125" style="18" bestFit="1" customWidth="1"/>
    <col min="4116" max="4116" width="12.88671875" style="18" bestFit="1" customWidth="1"/>
    <col min="4117" max="4117" width="10.33203125" style="18" bestFit="1" customWidth="1"/>
    <col min="4118" max="4118" width="12.88671875" style="18" bestFit="1" customWidth="1"/>
    <col min="4119" max="4119" width="10.33203125" style="18" bestFit="1" customWidth="1"/>
    <col min="4120" max="4120" width="12.88671875" style="18" bestFit="1" customWidth="1"/>
    <col min="4121" max="4121" width="10.44140625" style="18" bestFit="1" customWidth="1"/>
    <col min="4122" max="4122" width="7.33203125" style="18" bestFit="1" customWidth="1"/>
    <col min="4123" max="4123" width="6.33203125" style="18" bestFit="1" customWidth="1"/>
    <col min="4124" max="4124" width="10.44140625" style="18" bestFit="1" customWidth="1"/>
    <col min="4125" max="4125" width="14" style="18" bestFit="1" customWidth="1"/>
    <col min="4126" max="4126" width="3" style="18" bestFit="1" customWidth="1"/>
    <col min="4127" max="4128" width="8.33203125" style="18" bestFit="1" customWidth="1"/>
    <col min="4129" max="4352" width="8.88671875" style="18"/>
    <col min="4353" max="4353" width="11.5546875" style="18" bestFit="1" customWidth="1"/>
    <col min="4354" max="4354" width="12.88671875" style="18" bestFit="1" customWidth="1"/>
    <col min="4355" max="4355" width="11.33203125" style="18" bestFit="1" customWidth="1"/>
    <col min="4356" max="4356" width="12.88671875" style="18" bestFit="1" customWidth="1"/>
    <col min="4357" max="4357" width="10.33203125" style="18" bestFit="1" customWidth="1"/>
    <col min="4358" max="4358" width="12.88671875" style="18" bestFit="1" customWidth="1"/>
    <col min="4359" max="4359" width="10.33203125" style="18" bestFit="1" customWidth="1"/>
    <col min="4360" max="4360" width="12.88671875" style="18" bestFit="1" customWidth="1"/>
    <col min="4361" max="4361" width="9.33203125" style="18" bestFit="1" customWidth="1"/>
    <col min="4362" max="4362" width="12.88671875" style="18" bestFit="1" customWidth="1"/>
    <col min="4363" max="4363" width="11.33203125" style="18" bestFit="1" customWidth="1"/>
    <col min="4364" max="4364" width="12.88671875" style="18" bestFit="1" customWidth="1"/>
    <col min="4365" max="4365" width="11.33203125" style="18" bestFit="1" customWidth="1"/>
    <col min="4366" max="4366" width="12.88671875" style="18" bestFit="1" customWidth="1"/>
    <col min="4367" max="4367" width="11.33203125" style="18" bestFit="1" customWidth="1"/>
    <col min="4368" max="4368" width="12.88671875" style="18" bestFit="1" customWidth="1"/>
    <col min="4369" max="4369" width="10.33203125" style="18" bestFit="1" customWidth="1"/>
    <col min="4370" max="4370" width="12.88671875" style="18" bestFit="1" customWidth="1"/>
    <col min="4371" max="4371" width="11.33203125" style="18" bestFit="1" customWidth="1"/>
    <col min="4372" max="4372" width="12.88671875" style="18" bestFit="1" customWidth="1"/>
    <col min="4373" max="4373" width="10.33203125" style="18" bestFit="1" customWidth="1"/>
    <col min="4374" max="4374" width="12.88671875" style="18" bestFit="1" customWidth="1"/>
    <col min="4375" max="4375" width="10.33203125" style="18" bestFit="1" customWidth="1"/>
    <col min="4376" max="4376" width="12.88671875" style="18" bestFit="1" customWidth="1"/>
    <col min="4377" max="4377" width="10.44140625" style="18" bestFit="1" customWidth="1"/>
    <col min="4378" max="4378" width="7.33203125" style="18" bestFit="1" customWidth="1"/>
    <col min="4379" max="4379" width="6.33203125" style="18" bestFit="1" customWidth="1"/>
    <col min="4380" max="4380" width="10.44140625" style="18" bestFit="1" customWidth="1"/>
    <col min="4381" max="4381" width="14" style="18" bestFit="1" customWidth="1"/>
    <col min="4382" max="4382" width="3" style="18" bestFit="1" customWidth="1"/>
    <col min="4383" max="4384" width="8.33203125" style="18" bestFit="1" customWidth="1"/>
    <col min="4385" max="4608" width="8.88671875" style="18"/>
    <col min="4609" max="4609" width="11.5546875" style="18" bestFit="1" customWidth="1"/>
    <col min="4610" max="4610" width="12.88671875" style="18" bestFit="1" customWidth="1"/>
    <col min="4611" max="4611" width="11.33203125" style="18" bestFit="1" customWidth="1"/>
    <col min="4612" max="4612" width="12.88671875" style="18" bestFit="1" customWidth="1"/>
    <col min="4613" max="4613" width="10.33203125" style="18" bestFit="1" customWidth="1"/>
    <col min="4614" max="4614" width="12.88671875" style="18" bestFit="1" customWidth="1"/>
    <col min="4615" max="4615" width="10.33203125" style="18" bestFit="1" customWidth="1"/>
    <col min="4616" max="4616" width="12.88671875" style="18" bestFit="1" customWidth="1"/>
    <col min="4617" max="4617" width="9.33203125" style="18" bestFit="1" customWidth="1"/>
    <col min="4618" max="4618" width="12.88671875" style="18" bestFit="1" customWidth="1"/>
    <col min="4619" max="4619" width="11.33203125" style="18" bestFit="1" customWidth="1"/>
    <col min="4620" max="4620" width="12.88671875" style="18" bestFit="1" customWidth="1"/>
    <col min="4621" max="4621" width="11.33203125" style="18" bestFit="1" customWidth="1"/>
    <col min="4622" max="4622" width="12.88671875" style="18" bestFit="1" customWidth="1"/>
    <col min="4623" max="4623" width="11.33203125" style="18" bestFit="1" customWidth="1"/>
    <col min="4624" max="4624" width="12.88671875" style="18" bestFit="1" customWidth="1"/>
    <col min="4625" max="4625" width="10.33203125" style="18" bestFit="1" customWidth="1"/>
    <col min="4626" max="4626" width="12.88671875" style="18" bestFit="1" customWidth="1"/>
    <col min="4627" max="4627" width="11.33203125" style="18" bestFit="1" customWidth="1"/>
    <col min="4628" max="4628" width="12.88671875" style="18" bestFit="1" customWidth="1"/>
    <col min="4629" max="4629" width="10.33203125" style="18" bestFit="1" customWidth="1"/>
    <col min="4630" max="4630" width="12.88671875" style="18" bestFit="1" customWidth="1"/>
    <col min="4631" max="4631" width="10.33203125" style="18" bestFit="1" customWidth="1"/>
    <col min="4632" max="4632" width="12.88671875" style="18" bestFit="1" customWidth="1"/>
    <col min="4633" max="4633" width="10.44140625" style="18" bestFit="1" customWidth="1"/>
    <col min="4634" max="4634" width="7.33203125" style="18" bestFit="1" customWidth="1"/>
    <col min="4635" max="4635" width="6.33203125" style="18" bestFit="1" customWidth="1"/>
    <col min="4636" max="4636" width="10.44140625" style="18" bestFit="1" customWidth="1"/>
    <col min="4637" max="4637" width="14" style="18" bestFit="1" customWidth="1"/>
    <col min="4638" max="4638" width="3" style="18" bestFit="1" customWidth="1"/>
    <col min="4639" max="4640" width="8.33203125" style="18" bestFit="1" customWidth="1"/>
    <col min="4641" max="4864" width="8.88671875" style="18"/>
    <col min="4865" max="4865" width="11.5546875" style="18" bestFit="1" customWidth="1"/>
    <col min="4866" max="4866" width="12.88671875" style="18" bestFit="1" customWidth="1"/>
    <col min="4867" max="4867" width="11.33203125" style="18" bestFit="1" customWidth="1"/>
    <col min="4868" max="4868" width="12.88671875" style="18" bestFit="1" customWidth="1"/>
    <col min="4869" max="4869" width="10.33203125" style="18" bestFit="1" customWidth="1"/>
    <col min="4870" max="4870" width="12.88671875" style="18" bestFit="1" customWidth="1"/>
    <col min="4871" max="4871" width="10.33203125" style="18" bestFit="1" customWidth="1"/>
    <col min="4872" max="4872" width="12.88671875" style="18" bestFit="1" customWidth="1"/>
    <col min="4873" max="4873" width="9.33203125" style="18" bestFit="1" customWidth="1"/>
    <col min="4874" max="4874" width="12.88671875" style="18" bestFit="1" customWidth="1"/>
    <col min="4875" max="4875" width="11.33203125" style="18" bestFit="1" customWidth="1"/>
    <col min="4876" max="4876" width="12.88671875" style="18" bestFit="1" customWidth="1"/>
    <col min="4877" max="4877" width="11.33203125" style="18" bestFit="1" customWidth="1"/>
    <col min="4878" max="4878" width="12.88671875" style="18" bestFit="1" customWidth="1"/>
    <col min="4879" max="4879" width="11.33203125" style="18" bestFit="1" customWidth="1"/>
    <col min="4880" max="4880" width="12.88671875" style="18" bestFit="1" customWidth="1"/>
    <col min="4881" max="4881" width="10.33203125" style="18" bestFit="1" customWidth="1"/>
    <col min="4882" max="4882" width="12.88671875" style="18" bestFit="1" customWidth="1"/>
    <col min="4883" max="4883" width="11.33203125" style="18" bestFit="1" customWidth="1"/>
    <col min="4884" max="4884" width="12.88671875" style="18" bestFit="1" customWidth="1"/>
    <col min="4885" max="4885" width="10.33203125" style="18" bestFit="1" customWidth="1"/>
    <col min="4886" max="4886" width="12.88671875" style="18" bestFit="1" customWidth="1"/>
    <col min="4887" max="4887" width="10.33203125" style="18" bestFit="1" customWidth="1"/>
    <col min="4888" max="4888" width="12.88671875" style="18" bestFit="1" customWidth="1"/>
    <col min="4889" max="4889" width="10.44140625" style="18" bestFit="1" customWidth="1"/>
    <col min="4890" max="4890" width="7.33203125" style="18" bestFit="1" customWidth="1"/>
    <col min="4891" max="4891" width="6.33203125" style="18" bestFit="1" customWidth="1"/>
    <col min="4892" max="4892" width="10.44140625" style="18" bestFit="1" customWidth="1"/>
    <col min="4893" max="4893" width="14" style="18" bestFit="1" customWidth="1"/>
    <col min="4894" max="4894" width="3" style="18" bestFit="1" customWidth="1"/>
    <col min="4895" max="4896" width="8.33203125" style="18" bestFit="1" customWidth="1"/>
    <col min="4897" max="5120" width="8.88671875" style="18"/>
    <col min="5121" max="5121" width="11.5546875" style="18" bestFit="1" customWidth="1"/>
    <col min="5122" max="5122" width="12.88671875" style="18" bestFit="1" customWidth="1"/>
    <col min="5123" max="5123" width="11.33203125" style="18" bestFit="1" customWidth="1"/>
    <col min="5124" max="5124" width="12.88671875" style="18" bestFit="1" customWidth="1"/>
    <col min="5125" max="5125" width="10.33203125" style="18" bestFit="1" customWidth="1"/>
    <col min="5126" max="5126" width="12.88671875" style="18" bestFit="1" customWidth="1"/>
    <col min="5127" max="5127" width="10.33203125" style="18" bestFit="1" customWidth="1"/>
    <col min="5128" max="5128" width="12.88671875" style="18" bestFit="1" customWidth="1"/>
    <col min="5129" max="5129" width="9.33203125" style="18" bestFit="1" customWidth="1"/>
    <col min="5130" max="5130" width="12.88671875" style="18" bestFit="1" customWidth="1"/>
    <col min="5131" max="5131" width="11.33203125" style="18" bestFit="1" customWidth="1"/>
    <col min="5132" max="5132" width="12.88671875" style="18" bestFit="1" customWidth="1"/>
    <col min="5133" max="5133" width="11.33203125" style="18" bestFit="1" customWidth="1"/>
    <col min="5134" max="5134" width="12.88671875" style="18" bestFit="1" customWidth="1"/>
    <col min="5135" max="5135" width="11.33203125" style="18" bestFit="1" customWidth="1"/>
    <col min="5136" max="5136" width="12.88671875" style="18" bestFit="1" customWidth="1"/>
    <col min="5137" max="5137" width="10.33203125" style="18" bestFit="1" customWidth="1"/>
    <col min="5138" max="5138" width="12.88671875" style="18" bestFit="1" customWidth="1"/>
    <col min="5139" max="5139" width="11.33203125" style="18" bestFit="1" customWidth="1"/>
    <col min="5140" max="5140" width="12.88671875" style="18" bestFit="1" customWidth="1"/>
    <col min="5141" max="5141" width="10.33203125" style="18" bestFit="1" customWidth="1"/>
    <col min="5142" max="5142" width="12.88671875" style="18" bestFit="1" customWidth="1"/>
    <col min="5143" max="5143" width="10.33203125" style="18" bestFit="1" customWidth="1"/>
    <col min="5144" max="5144" width="12.88671875" style="18" bestFit="1" customWidth="1"/>
    <col min="5145" max="5145" width="10.44140625" style="18" bestFit="1" customWidth="1"/>
    <col min="5146" max="5146" width="7.33203125" style="18" bestFit="1" customWidth="1"/>
    <col min="5147" max="5147" width="6.33203125" style="18" bestFit="1" customWidth="1"/>
    <col min="5148" max="5148" width="10.44140625" style="18" bestFit="1" customWidth="1"/>
    <col min="5149" max="5149" width="14" style="18" bestFit="1" customWidth="1"/>
    <col min="5150" max="5150" width="3" style="18" bestFit="1" customWidth="1"/>
    <col min="5151" max="5152" width="8.33203125" style="18" bestFit="1" customWidth="1"/>
    <col min="5153" max="5376" width="8.88671875" style="18"/>
    <col min="5377" max="5377" width="11.5546875" style="18" bestFit="1" customWidth="1"/>
    <col min="5378" max="5378" width="12.88671875" style="18" bestFit="1" customWidth="1"/>
    <col min="5379" max="5379" width="11.33203125" style="18" bestFit="1" customWidth="1"/>
    <col min="5380" max="5380" width="12.88671875" style="18" bestFit="1" customWidth="1"/>
    <col min="5381" max="5381" width="10.33203125" style="18" bestFit="1" customWidth="1"/>
    <col min="5382" max="5382" width="12.88671875" style="18" bestFit="1" customWidth="1"/>
    <col min="5383" max="5383" width="10.33203125" style="18" bestFit="1" customWidth="1"/>
    <col min="5384" max="5384" width="12.88671875" style="18" bestFit="1" customWidth="1"/>
    <col min="5385" max="5385" width="9.33203125" style="18" bestFit="1" customWidth="1"/>
    <col min="5386" max="5386" width="12.88671875" style="18" bestFit="1" customWidth="1"/>
    <col min="5387" max="5387" width="11.33203125" style="18" bestFit="1" customWidth="1"/>
    <col min="5388" max="5388" width="12.88671875" style="18" bestFit="1" customWidth="1"/>
    <col min="5389" max="5389" width="11.33203125" style="18" bestFit="1" customWidth="1"/>
    <col min="5390" max="5390" width="12.88671875" style="18" bestFit="1" customWidth="1"/>
    <col min="5391" max="5391" width="11.33203125" style="18" bestFit="1" customWidth="1"/>
    <col min="5392" max="5392" width="12.88671875" style="18" bestFit="1" customWidth="1"/>
    <col min="5393" max="5393" width="10.33203125" style="18" bestFit="1" customWidth="1"/>
    <col min="5394" max="5394" width="12.88671875" style="18" bestFit="1" customWidth="1"/>
    <col min="5395" max="5395" width="11.33203125" style="18" bestFit="1" customWidth="1"/>
    <col min="5396" max="5396" width="12.88671875" style="18" bestFit="1" customWidth="1"/>
    <col min="5397" max="5397" width="10.33203125" style="18" bestFit="1" customWidth="1"/>
    <col min="5398" max="5398" width="12.88671875" style="18" bestFit="1" customWidth="1"/>
    <col min="5399" max="5399" width="10.33203125" style="18" bestFit="1" customWidth="1"/>
    <col min="5400" max="5400" width="12.88671875" style="18" bestFit="1" customWidth="1"/>
    <col min="5401" max="5401" width="10.44140625" style="18" bestFit="1" customWidth="1"/>
    <col min="5402" max="5402" width="7.33203125" style="18" bestFit="1" customWidth="1"/>
    <col min="5403" max="5403" width="6.33203125" style="18" bestFit="1" customWidth="1"/>
    <col min="5404" max="5404" width="10.44140625" style="18" bestFit="1" customWidth="1"/>
    <col min="5405" max="5405" width="14" style="18" bestFit="1" customWidth="1"/>
    <col min="5406" max="5406" width="3" style="18" bestFit="1" customWidth="1"/>
    <col min="5407" max="5408" width="8.33203125" style="18" bestFit="1" customWidth="1"/>
    <col min="5409" max="5632" width="8.88671875" style="18"/>
    <col min="5633" max="5633" width="11.5546875" style="18" bestFit="1" customWidth="1"/>
    <col min="5634" max="5634" width="12.88671875" style="18" bestFit="1" customWidth="1"/>
    <col min="5635" max="5635" width="11.33203125" style="18" bestFit="1" customWidth="1"/>
    <col min="5636" max="5636" width="12.88671875" style="18" bestFit="1" customWidth="1"/>
    <col min="5637" max="5637" width="10.33203125" style="18" bestFit="1" customWidth="1"/>
    <col min="5638" max="5638" width="12.88671875" style="18" bestFit="1" customWidth="1"/>
    <col min="5639" max="5639" width="10.33203125" style="18" bestFit="1" customWidth="1"/>
    <col min="5640" max="5640" width="12.88671875" style="18" bestFit="1" customWidth="1"/>
    <col min="5641" max="5641" width="9.33203125" style="18" bestFit="1" customWidth="1"/>
    <col min="5642" max="5642" width="12.88671875" style="18" bestFit="1" customWidth="1"/>
    <col min="5643" max="5643" width="11.33203125" style="18" bestFit="1" customWidth="1"/>
    <col min="5644" max="5644" width="12.88671875" style="18" bestFit="1" customWidth="1"/>
    <col min="5645" max="5645" width="11.33203125" style="18" bestFit="1" customWidth="1"/>
    <col min="5646" max="5646" width="12.88671875" style="18" bestFit="1" customWidth="1"/>
    <col min="5647" max="5647" width="11.33203125" style="18" bestFit="1" customWidth="1"/>
    <col min="5648" max="5648" width="12.88671875" style="18" bestFit="1" customWidth="1"/>
    <col min="5649" max="5649" width="10.33203125" style="18" bestFit="1" customWidth="1"/>
    <col min="5650" max="5650" width="12.88671875" style="18" bestFit="1" customWidth="1"/>
    <col min="5651" max="5651" width="11.33203125" style="18" bestFit="1" customWidth="1"/>
    <col min="5652" max="5652" width="12.88671875" style="18" bestFit="1" customWidth="1"/>
    <col min="5653" max="5653" width="10.33203125" style="18" bestFit="1" customWidth="1"/>
    <col min="5654" max="5654" width="12.88671875" style="18" bestFit="1" customWidth="1"/>
    <col min="5655" max="5655" width="10.33203125" style="18" bestFit="1" customWidth="1"/>
    <col min="5656" max="5656" width="12.88671875" style="18" bestFit="1" customWidth="1"/>
    <col min="5657" max="5657" width="10.44140625" style="18" bestFit="1" customWidth="1"/>
    <col min="5658" max="5658" width="7.33203125" style="18" bestFit="1" customWidth="1"/>
    <col min="5659" max="5659" width="6.33203125" style="18" bestFit="1" customWidth="1"/>
    <col min="5660" max="5660" width="10.44140625" style="18" bestFit="1" customWidth="1"/>
    <col min="5661" max="5661" width="14" style="18" bestFit="1" customWidth="1"/>
    <col min="5662" max="5662" width="3" style="18" bestFit="1" customWidth="1"/>
    <col min="5663" max="5664" width="8.33203125" style="18" bestFit="1" customWidth="1"/>
    <col min="5665" max="5888" width="8.88671875" style="18"/>
    <col min="5889" max="5889" width="11.5546875" style="18" bestFit="1" customWidth="1"/>
    <col min="5890" max="5890" width="12.88671875" style="18" bestFit="1" customWidth="1"/>
    <col min="5891" max="5891" width="11.33203125" style="18" bestFit="1" customWidth="1"/>
    <col min="5892" max="5892" width="12.88671875" style="18" bestFit="1" customWidth="1"/>
    <col min="5893" max="5893" width="10.33203125" style="18" bestFit="1" customWidth="1"/>
    <col min="5894" max="5894" width="12.88671875" style="18" bestFit="1" customWidth="1"/>
    <col min="5895" max="5895" width="10.33203125" style="18" bestFit="1" customWidth="1"/>
    <col min="5896" max="5896" width="12.88671875" style="18" bestFit="1" customWidth="1"/>
    <col min="5897" max="5897" width="9.33203125" style="18" bestFit="1" customWidth="1"/>
    <col min="5898" max="5898" width="12.88671875" style="18" bestFit="1" customWidth="1"/>
    <col min="5899" max="5899" width="11.33203125" style="18" bestFit="1" customWidth="1"/>
    <col min="5900" max="5900" width="12.88671875" style="18" bestFit="1" customWidth="1"/>
    <col min="5901" max="5901" width="11.33203125" style="18" bestFit="1" customWidth="1"/>
    <col min="5902" max="5902" width="12.88671875" style="18" bestFit="1" customWidth="1"/>
    <col min="5903" max="5903" width="11.33203125" style="18" bestFit="1" customWidth="1"/>
    <col min="5904" max="5904" width="12.88671875" style="18" bestFit="1" customWidth="1"/>
    <col min="5905" max="5905" width="10.33203125" style="18" bestFit="1" customWidth="1"/>
    <col min="5906" max="5906" width="12.88671875" style="18" bestFit="1" customWidth="1"/>
    <col min="5907" max="5907" width="11.33203125" style="18" bestFit="1" customWidth="1"/>
    <col min="5908" max="5908" width="12.88671875" style="18" bestFit="1" customWidth="1"/>
    <col min="5909" max="5909" width="10.33203125" style="18" bestFit="1" customWidth="1"/>
    <col min="5910" max="5910" width="12.88671875" style="18" bestFit="1" customWidth="1"/>
    <col min="5911" max="5911" width="10.33203125" style="18" bestFit="1" customWidth="1"/>
    <col min="5912" max="5912" width="12.88671875" style="18" bestFit="1" customWidth="1"/>
    <col min="5913" max="5913" width="10.44140625" style="18" bestFit="1" customWidth="1"/>
    <col min="5914" max="5914" width="7.33203125" style="18" bestFit="1" customWidth="1"/>
    <col min="5915" max="5915" width="6.33203125" style="18" bestFit="1" customWidth="1"/>
    <col min="5916" max="5916" width="10.44140625" style="18" bestFit="1" customWidth="1"/>
    <col min="5917" max="5917" width="14" style="18" bestFit="1" customWidth="1"/>
    <col min="5918" max="5918" width="3" style="18" bestFit="1" customWidth="1"/>
    <col min="5919" max="5920" width="8.33203125" style="18" bestFit="1" customWidth="1"/>
    <col min="5921" max="6144" width="8.88671875" style="18"/>
    <col min="6145" max="6145" width="11.5546875" style="18" bestFit="1" customWidth="1"/>
    <col min="6146" max="6146" width="12.88671875" style="18" bestFit="1" customWidth="1"/>
    <col min="6147" max="6147" width="11.33203125" style="18" bestFit="1" customWidth="1"/>
    <col min="6148" max="6148" width="12.88671875" style="18" bestFit="1" customWidth="1"/>
    <col min="6149" max="6149" width="10.33203125" style="18" bestFit="1" customWidth="1"/>
    <col min="6150" max="6150" width="12.88671875" style="18" bestFit="1" customWidth="1"/>
    <col min="6151" max="6151" width="10.33203125" style="18" bestFit="1" customWidth="1"/>
    <col min="6152" max="6152" width="12.88671875" style="18" bestFit="1" customWidth="1"/>
    <col min="6153" max="6153" width="9.33203125" style="18" bestFit="1" customWidth="1"/>
    <col min="6154" max="6154" width="12.88671875" style="18" bestFit="1" customWidth="1"/>
    <col min="6155" max="6155" width="11.33203125" style="18" bestFit="1" customWidth="1"/>
    <col min="6156" max="6156" width="12.88671875" style="18" bestFit="1" customWidth="1"/>
    <col min="6157" max="6157" width="11.33203125" style="18" bestFit="1" customWidth="1"/>
    <col min="6158" max="6158" width="12.88671875" style="18" bestFit="1" customWidth="1"/>
    <col min="6159" max="6159" width="11.33203125" style="18" bestFit="1" customWidth="1"/>
    <col min="6160" max="6160" width="12.88671875" style="18" bestFit="1" customWidth="1"/>
    <col min="6161" max="6161" width="10.33203125" style="18" bestFit="1" customWidth="1"/>
    <col min="6162" max="6162" width="12.88671875" style="18" bestFit="1" customWidth="1"/>
    <col min="6163" max="6163" width="11.33203125" style="18" bestFit="1" customWidth="1"/>
    <col min="6164" max="6164" width="12.88671875" style="18" bestFit="1" customWidth="1"/>
    <col min="6165" max="6165" width="10.33203125" style="18" bestFit="1" customWidth="1"/>
    <col min="6166" max="6166" width="12.88671875" style="18" bestFit="1" customWidth="1"/>
    <col min="6167" max="6167" width="10.33203125" style="18" bestFit="1" customWidth="1"/>
    <col min="6168" max="6168" width="12.88671875" style="18" bestFit="1" customWidth="1"/>
    <col min="6169" max="6169" width="10.44140625" style="18" bestFit="1" customWidth="1"/>
    <col min="6170" max="6170" width="7.33203125" style="18" bestFit="1" customWidth="1"/>
    <col min="6171" max="6171" width="6.33203125" style="18" bestFit="1" customWidth="1"/>
    <col min="6172" max="6172" width="10.44140625" style="18" bestFit="1" customWidth="1"/>
    <col min="6173" max="6173" width="14" style="18" bestFit="1" customWidth="1"/>
    <col min="6174" max="6174" width="3" style="18" bestFit="1" customWidth="1"/>
    <col min="6175" max="6176" width="8.33203125" style="18" bestFit="1" customWidth="1"/>
    <col min="6177" max="6400" width="8.88671875" style="18"/>
    <col min="6401" max="6401" width="11.5546875" style="18" bestFit="1" customWidth="1"/>
    <col min="6402" max="6402" width="12.88671875" style="18" bestFit="1" customWidth="1"/>
    <col min="6403" max="6403" width="11.33203125" style="18" bestFit="1" customWidth="1"/>
    <col min="6404" max="6404" width="12.88671875" style="18" bestFit="1" customWidth="1"/>
    <col min="6405" max="6405" width="10.33203125" style="18" bestFit="1" customWidth="1"/>
    <col min="6406" max="6406" width="12.88671875" style="18" bestFit="1" customWidth="1"/>
    <col min="6407" max="6407" width="10.33203125" style="18" bestFit="1" customWidth="1"/>
    <col min="6408" max="6408" width="12.88671875" style="18" bestFit="1" customWidth="1"/>
    <col min="6409" max="6409" width="9.33203125" style="18" bestFit="1" customWidth="1"/>
    <col min="6410" max="6410" width="12.88671875" style="18" bestFit="1" customWidth="1"/>
    <col min="6411" max="6411" width="11.33203125" style="18" bestFit="1" customWidth="1"/>
    <col min="6412" max="6412" width="12.88671875" style="18" bestFit="1" customWidth="1"/>
    <col min="6413" max="6413" width="11.33203125" style="18" bestFit="1" customWidth="1"/>
    <col min="6414" max="6414" width="12.88671875" style="18" bestFit="1" customWidth="1"/>
    <col min="6415" max="6415" width="11.33203125" style="18" bestFit="1" customWidth="1"/>
    <col min="6416" max="6416" width="12.88671875" style="18" bestFit="1" customWidth="1"/>
    <col min="6417" max="6417" width="10.33203125" style="18" bestFit="1" customWidth="1"/>
    <col min="6418" max="6418" width="12.88671875" style="18" bestFit="1" customWidth="1"/>
    <col min="6419" max="6419" width="11.33203125" style="18" bestFit="1" customWidth="1"/>
    <col min="6420" max="6420" width="12.88671875" style="18" bestFit="1" customWidth="1"/>
    <col min="6421" max="6421" width="10.33203125" style="18" bestFit="1" customWidth="1"/>
    <col min="6422" max="6422" width="12.88671875" style="18" bestFit="1" customWidth="1"/>
    <col min="6423" max="6423" width="10.33203125" style="18" bestFit="1" customWidth="1"/>
    <col min="6424" max="6424" width="12.88671875" style="18" bestFit="1" customWidth="1"/>
    <col min="6425" max="6425" width="10.44140625" style="18" bestFit="1" customWidth="1"/>
    <col min="6426" max="6426" width="7.33203125" style="18" bestFit="1" customWidth="1"/>
    <col min="6427" max="6427" width="6.33203125" style="18" bestFit="1" customWidth="1"/>
    <col min="6428" max="6428" width="10.44140625" style="18" bestFit="1" customWidth="1"/>
    <col min="6429" max="6429" width="14" style="18" bestFit="1" customWidth="1"/>
    <col min="6430" max="6430" width="3" style="18" bestFit="1" customWidth="1"/>
    <col min="6431" max="6432" width="8.33203125" style="18" bestFit="1" customWidth="1"/>
    <col min="6433" max="6656" width="8.88671875" style="18"/>
    <col min="6657" max="6657" width="11.5546875" style="18" bestFit="1" customWidth="1"/>
    <col min="6658" max="6658" width="12.88671875" style="18" bestFit="1" customWidth="1"/>
    <col min="6659" max="6659" width="11.33203125" style="18" bestFit="1" customWidth="1"/>
    <col min="6660" max="6660" width="12.88671875" style="18" bestFit="1" customWidth="1"/>
    <col min="6661" max="6661" width="10.33203125" style="18" bestFit="1" customWidth="1"/>
    <col min="6662" max="6662" width="12.88671875" style="18" bestFit="1" customWidth="1"/>
    <col min="6663" max="6663" width="10.33203125" style="18" bestFit="1" customWidth="1"/>
    <col min="6664" max="6664" width="12.88671875" style="18" bestFit="1" customWidth="1"/>
    <col min="6665" max="6665" width="9.33203125" style="18" bestFit="1" customWidth="1"/>
    <col min="6666" max="6666" width="12.88671875" style="18" bestFit="1" customWidth="1"/>
    <col min="6667" max="6667" width="11.33203125" style="18" bestFit="1" customWidth="1"/>
    <col min="6668" max="6668" width="12.88671875" style="18" bestFit="1" customWidth="1"/>
    <col min="6669" max="6669" width="11.33203125" style="18" bestFit="1" customWidth="1"/>
    <col min="6670" max="6670" width="12.88671875" style="18" bestFit="1" customWidth="1"/>
    <col min="6671" max="6671" width="11.33203125" style="18" bestFit="1" customWidth="1"/>
    <col min="6672" max="6672" width="12.88671875" style="18" bestFit="1" customWidth="1"/>
    <col min="6673" max="6673" width="10.33203125" style="18" bestFit="1" customWidth="1"/>
    <col min="6674" max="6674" width="12.88671875" style="18" bestFit="1" customWidth="1"/>
    <col min="6675" max="6675" width="11.33203125" style="18" bestFit="1" customWidth="1"/>
    <col min="6676" max="6676" width="12.88671875" style="18" bestFit="1" customWidth="1"/>
    <col min="6677" max="6677" width="10.33203125" style="18" bestFit="1" customWidth="1"/>
    <col min="6678" max="6678" width="12.88671875" style="18" bestFit="1" customWidth="1"/>
    <col min="6679" max="6679" width="10.33203125" style="18" bestFit="1" customWidth="1"/>
    <col min="6680" max="6680" width="12.88671875" style="18" bestFit="1" customWidth="1"/>
    <col min="6681" max="6681" width="10.44140625" style="18" bestFit="1" customWidth="1"/>
    <col min="6682" max="6682" width="7.33203125" style="18" bestFit="1" customWidth="1"/>
    <col min="6683" max="6683" width="6.33203125" style="18" bestFit="1" customWidth="1"/>
    <col min="6684" max="6684" width="10.44140625" style="18" bestFit="1" customWidth="1"/>
    <col min="6685" max="6685" width="14" style="18" bestFit="1" customWidth="1"/>
    <col min="6686" max="6686" width="3" style="18" bestFit="1" customWidth="1"/>
    <col min="6687" max="6688" width="8.33203125" style="18" bestFit="1" customWidth="1"/>
    <col min="6689" max="6912" width="8.88671875" style="18"/>
    <col min="6913" max="6913" width="11.5546875" style="18" bestFit="1" customWidth="1"/>
    <col min="6914" max="6914" width="12.88671875" style="18" bestFit="1" customWidth="1"/>
    <col min="6915" max="6915" width="11.33203125" style="18" bestFit="1" customWidth="1"/>
    <col min="6916" max="6916" width="12.88671875" style="18" bestFit="1" customWidth="1"/>
    <col min="6917" max="6917" width="10.33203125" style="18" bestFit="1" customWidth="1"/>
    <col min="6918" max="6918" width="12.88671875" style="18" bestFit="1" customWidth="1"/>
    <col min="6919" max="6919" width="10.33203125" style="18" bestFit="1" customWidth="1"/>
    <col min="6920" max="6920" width="12.88671875" style="18" bestFit="1" customWidth="1"/>
    <col min="6921" max="6921" width="9.33203125" style="18" bestFit="1" customWidth="1"/>
    <col min="6922" max="6922" width="12.88671875" style="18" bestFit="1" customWidth="1"/>
    <col min="6923" max="6923" width="11.33203125" style="18" bestFit="1" customWidth="1"/>
    <col min="6924" max="6924" width="12.88671875" style="18" bestFit="1" customWidth="1"/>
    <col min="6925" max="6925" width="11.33203125" style="18" bestFit="1" customWidth="1"/>
    <col min="6926" max="6926" width="12.88671875" style="18" bestFit="1" customWidth="1"/>
    <col min="6927" max="6927" width="11.33203125" style="18" bestFit="1" customWidth="1"/>
    <col min="6928" max="6928" width="12.88671875" style="18" bestFit="1" customWidth="1"/>
    <col min="6929" max="6929" width="10.33203125" style="18" bestFit="1" customWidth="1"/>
    <col min="6930" max="6930" width="12.88671875" style="18" bestFit="1" customWidth="1"/>
    <col min="6931" max="6931" width="11.33203125" style="18" bestFit="1" customWidth="1"/>
    <col min="6932" max="6932" width="12.88671875" style="18" bestFit="1" customWidth="1"/>
    <col min="6933" max="6933" width="10.33203125" style="18" bestFit="1" customWidth="1"/>
    <col min="6934" max="6934" width="12.88671875" style="18" bestFit="1" customWidth="1"/>
    <col min="6935" max="6935" width="10.33203125" style="18" bestFit="1" customWidth="1"/>
    <col min="6936" max="6936" width="12.88671875" style="18" bestFit="1" customWidth="1"/>
    <col min="6937" max="6937" width="10.44140625" style="18" bestFit="1" customWidth="1"/>
    <col min="6938" max="6938" width="7.33203125" style="18" bestFit="1" customWidth="1"/>
    <col min="6939" max="6939" width="6.33203125" style="18" bestFit="1" customWidth="1"/>
    <col min="6940" max="6940" width="10.44140625" style="18" bestFit="1" customWidth="1"/>
    <col min="6941" max="6941" width="14" style="18" bestFit="1" customWidth="1"/>
    <col min="6942" max="6942" width="3" style="18" bestFit="1" customWidth="1"/>
    <col min="6943" max="6944" width="8.33203125" style="18" bestFit="1" customWidth="1"/>
    <col min="6945" max="7168" width="8.88671875" style="18"/>
    <col min="7169" max="7169" width="11.5546875" style="18" bestFit="1" customWidth="1"/>
    <col min="7170" max="7170" width="12.88671875" style="18" bestFit="1" customWidth="1"/>
    <col min="7171" max="7171" width="11.33203125" style="18" bestFit="1" customWidth="1"/>
    <col min="7172" max="7172" width="12.88671875" style="18" bestFit="1" customWidth="1"/>
    <col min="7173" max="7173" width="10.33203125" style="18" bestFit="1" customWidth="1"/>
    <col min="7174" max="7174" width="12.88671875" style="18" bestFit="1" customWidth="1"/>
    <col min="7175" max="7175" width="10.33203125" style="18" bestFit="1" customWidth="1"/>
    <col min="7176" max="7176" width="12.88671875" style="18" bestFit="1" customWidth="1"/>
    <col min="7177" max="7177" width="9.33203125" style="18" bestFit="1" customWidth="1"/>
    <col min="7178" max="7178" width="12.88671875" style="18" bestFit="1" customWidth="1"/>
    <col min="7179" max="7179" width="11.33203125" style="18" bestFit="1" customWidth="1"/>
    <col min="7180" max="7180" width="12.88671875" style="18" bestFit="1" customWidth="1"/>
    <col min="7181" max="7181" width="11.33203125" style="18" bestFit="1" customWidth="1"/>
    <col min="7182" max="7182" width="12.88671875" style="18" bestFit="1" customWidth="1"/>
    <col min="7183" max="7183" width="11.33203125" style="18" bestFit="1" customWidth="1"/>
    <col min="7184" max="7184" width="12.88671875" style="18" bestFit="1" customWidth="1"/>
    <col min="7185" max="7185" width="10.33203125" style="18" bestFit="1" customWidth="1"/>
    <col min="7186" max="7186" width="12.88671875" style="18" bestFit="1" customWidth="1"/>
    <col min="7187" max="7187" width="11.33203125" style="18" bestFit="1" customWidth="1"/>
    <col min="7188" max="7188" width="12.88671875" style="18" bestFit="1" customWidth="1"/>
    <col min="7189" max="7189" width="10.33203125" style="18" bestFit="1" customWidth="1"/>
    <col min="7190" max="7190" width="12.88671875" style="18" bestFit="1" customWidth="1"/>
    <col min="7191" max="7191" width="10.33203125" style="18" bestFit="1" customWidth="1"/>
    <col min="7192" max="7192" width="12.88671875" style="18" bestFit="1" customWidth="1"/>
    <col min="7193" max="7193" width="10.44140625" style="18" bestFit="1" customWidth="1"/>
    <col min="7194" max="7194" width="7.33203125" style="18" bestFit="1" customWidth="1"/>
    <col min="7195" max="7195" width="6.33203125" style="18" bestFit="1" customWidth="1"/>
    <col min="7196" max="7196" width="10.44140625" style="18" bestFit="1" customWidth="1"/>
    <col min="7197" max="7197" width="14" style="18" bestFit="1" customWidth="1"/>
    <col min="7198" max="7198" width="3" style="18" bestFit="1" customWidth="1"/>
    <col min="7199" max="7200" width="8.33203125" style="18" bestFit="1" customWidth="1"/>
    <col min="7201" max="7424" width="8.88671875" style="18"/>
    <col min="7425" max="7425" width="11.5546875" style="18" bestFit="1" customWidth="1"/>
    <col min="7426" max="7426" width="12.88671875" style="18" bestFit="1" customWidth="1"/>
    <col min="7427" max="7427" width="11.33203125" style="18" bestFit="1" customWidth="1"/>
    <col min="7428" max="7428" width="12.88671875" style="18" bestFit="1" customWidth="1"/>
    <col min="7429" max="7429" width="10.33203125" style="18" bestFit="1" customWidth="1"/>
    <col min="7430" max="7430" width="12.88671875" style="18" bestFit="1" customWidth="1"/>
    <col min="7431" max="7431" width="10.33203125" style="18" bestFit="1" customWidth="1"/>
    <col min="7432" max="7432" width="12.88671875" style="18" bestFit="1" customWidth="1"/>
    <col min="7433" max="7433" width="9.33203125" style="18" bestFit="1" customWidth="1"/>
    <col min="7434" max="7434" width="12.88671875" style="18" bestFit="1" customWidth="1"/>
    <col min="7435" max="7435" width="11.33203125" style="18" bestFit="1" customWidth="1"/>
    <col min="7436" max="7436" width="12.88671875" style="18" bestFit="1" customWidth="1"/>
    <col min="7437" max="7437" width="11.33203125" style="18" bestFit="1" customWidth="1"/>
    <col min="7438" max="7438" width="12.88671875" style="18" bestFit="1" customWidth="1"/>
    <col min="7439" max="7439" width="11.33203125" style="18" bestFit="1" customWidth="1"/>
    <col min="7440" max="7440" width="12.88671875" style="18" bestFit="1" customWidth="1"/>
    <col min="7441" max="7441" width="10.33203125" style="18" bestFit="1" customWidth="1"/>
    <col min="7442" max="7442" width="12.88671875" style="18" bestFit="1" customWidth="1"/>
    <col min="7443" max="7443" width="11.33203125" style="18" bestFit="1" customWidth="1"/>
    <col min="7444" max="7444" width="12.88671875" style="18" bestFit="1" customWidth="1"/>
    <col min="7445" max="7445" width="10.33203125" style="18" bestFit="1" customWidth="1"/>
    <col min="7446" max="7446" width="12.88671875" style="18" bestFit="1" customWidth="1"/>
    <col min="7447" max="7447" width="10.33203125" style="18" bestFit="1" customWidth="1"/>
    <col min="7448" max="7448" width="12.88671875" style="18" bestFit="1" customWidth="1"/>
    <col min="7449" max="7449" width="10.44140625" style="18" bestFit="1" customWidth="1"/>
    <col min="7450" max="7450" width="7.33203125" style="18" bestFit="1" customWidth="1"/>
    <col min="7451" max="7451" width="6.33203125" style="18" bestFit="1" customWidth="1"/>
    <col min="7452" max="7452" width="10.44140625" style="18" bestFit="1" customWidth="1"/>
    <col min="7453" max="7453" width="14" style="18" bestFit="1" customWidth="1"/>
    <col min="7454" max="7454" width="3" style="18" bestFit="1" customWidth="1"/>
    <col min="7455" max="7456" width="8.33203125" style="18" bestFit="1" customWidth="1"/>
    <col min="7457" max="7680" width="8.88671875" style="18"/>
    <col min="7681" max="7681" width="11.5546875" style="18" bestFit="1" customWidth="1"/>
    <col min="7682" max="7682" width="12.88671875" style="18" bestFit="1" customWidth="1"/>
    <col min="7683" max="7683" width="11.33203125" style="18" bestFit="1" customWidth="1"/>
    <col min="7684" max="7684" width="12.88671875" style="18" bestFit="1" customWidth="1"/>
    <col min="7685" max="7685" width="10.33203125" style="18" bestFit="1" customWidth="1"/>
    <col min="7686" max="7686" width="12.88671875" style="18" bestFit="1" customWidth="1"/>
    <col min="7687" max="7687" width="10.33203125" style="18" bestFit="1" customWidth="1"/>
    <col min="7688" max="7688" width="12.88671875" style="18" bestFit="1" customWidth="1"/>
    <col min="7689" max="7689" width="9.33203125" style="18" bestFit="1" customWidth="1"/>
    <col min="7690" max="7690" width="12.88671875" style="18" bestFit="1" customWidth="1"/>
    <col min="7691" max="7691" width="11.33203125" style="18" bestFit="1" customWidth="1"/>
    <col min="7692" max="7692" width="12.88671875" style="18" bestFit="1" customWidth="1"/>
    <col min="7693" max="7693" width="11.33203125" style="18" bestFit="1" customWidth="1"/>
    <col min="7694" max="7694" width="12.88671875" style="18" bestFit="1" customWidth="1"/>
    <col min="7695" max="7695" width="11.33203125" style="18" bestFit="1" customWidth="1"/>
    <col min="7696" max="7696" width="12.88671875" style="18" bestFit="1" customWidth="1"/>
    <col min="7697" max="7697" width="10.33203125" style="18" bestFit="1" customWidth="1"/>
    <col min="7698" max="7698" width="12.88671875" style="18" bestFit="1" customWidth="1"/>
    <col min="7699" max="7699" width="11.33203125" style="18" bestFit="1" customWidth="1"/>
    <col min="7700" max="7700" width="12.88671875" style="18" bestFit="1" customWidth="1"/>
    <col min="7701" max="7701" width="10.33203125" style="18" bestFit="1" customWidth="1"/>
    <col min="7702" max="7702" width="12.88671875" style="18" bestFit="1" customWidth="1"/>
    <col min="7703" max="7703" width="10.33203125" style="18" bestFit="1" customWidth="1"/>
    <col min="7704" max="7704" width="12.88671875" style="18" bestFit="1" customWidth="1"/>
    <col min="7705" max="7705" width="10.44140625" style="18" bestFit="1" customWidth="1"/>
    <col min="7706" max="7706" width="7.33203125" style="18" bestFit="1" customWidth="1"/>
    <col min="7707" max="7707" width="6.33203125" style="18" bestFit="1" customWidth="1"/>
    <col min="7708" max="7708" width="10.44140625" style="18" bestFit="1" customWidth="1"/>
    <col min="7709" max="7709" width="14" style="18" bestFit="1" customWidth="1"/>
    <col min="7710" max="7710" width="3" style="18" bestFit="1" customWidth="1"/>
    <col min="7711" max="7712" width="8.33203125" style="18" bestFit="1" customWidth="1"/>
    <col min="7713" max="7936" width="8.88671875" style="18"/>
    <col min="7937" max="7937" width="11.5546875" style="18" bestFit="1" customWidth="1"/>
    <col min="7938" max="7938" width="12.88671875" style="18" bestFit="1" customWidth="1"/>
    <col min="7939" max="7939" width="11.33203125" style="18" bestFit="1" customWidth="1"/>
    <col min="7940" max="7940" width="12.88671875" style="18" bestFit="1" customWidth="1"/>
    <col min="7941" max="7941" width="10.33203125" style="18" bestFit="1" customWidth="1"/>
    <col min="7942" max="7942" width="12.88671875" style="18" bestFit="1" customWidth="1"/>
    <col min="7943" max="7943" width="10.33203125" style="18" bestFit="1" customWidth="1"/>
    <col min="7944" max="7944" width="12.88671875" style="18" bestFit="1" customWidth="1"/>
    <col min="7945" max="7945" width="9.33203125" style="18" bestFit="1" customWidth="1"/>
    <col min="7946" max="7946" width="12.88671875" style="18" bestFit="1" customWidth="1"/>
    <col min="7947" max="7947" width="11.33203125" style="18" bestFit="1" customWidth="1"/>
    <col min="7948" max="7948" width="12.88671875" style="18" bestFit="1" customWidth="1"/>
    <col min="7949" max="7949" width="11.33203125" style="18" bestFit="1" customWidth="1"/>
    <col min="7950" max="7950" width="12.88671875" style="18" bestFit="1" customWidth="1"/>
    <col min="7951" max="7951" width="11.33203125" style="18" bestFit="1" customWidth="1"/>
    <col min="7952" max="7952" width="12.88671875" style="18" bestFit="1" customWidth="1"/>
    <col min="7953" max="7953" width="10.33203125" style="18" bestFit="1" customWidth="1"/>
    <col min="7954" max="7954" width="12.88671875" style="18" bestFit="1" customWidth="1"/>
    <col min="7955" max="7955" width="11.33203125" style="18" bestFit="1" customWidth="1"/>
    <col min="7956" max="7956" width="12.88671875" style="18" bestFit="1" customWidth="1"/>
    <col min="7957" max="7957" width="10.33203125" style="18" bestFit="1" customWidth="1"/>
    <col min="7958" max="7958" width="12.88671875" style="18" bestFit="1" customWidth="1"/>
    <col min="7959" max="7959" width="10.33203125" style="18" bestFit="1" customWidth="1"/>
    <col min="7960" max="7960" width="12.88671875" style="18" bestFit="1" customWidth="1"/>
    <col min="7961" max="7961" width="10.44140625" style="18" bestFit="1" customWidth="1"/>
    <col min="7962" max="7962" width="7.33203125" style="18" bestFit="1" customWidth="1"/>
    <col min="7963" max="7963" width="6.33203125" style="18" bestFit="1" customWidth="1"/>
    <col min="7964" max="7964" width="10.44140625" style="18" bestFit="1" customWidth="1"/>
    <col min="7965" max="7965" width="14" style="18" bestFit="1" customWidth="1"/>
    <col min="7966" max="7966" width="3" style="18" bestFit="1" customWidth="1"/>
    <col min="7967" max="7968" width="8.33203125" style="18" bestFit="1" customWidth="1"/>
    <col min="7969" max="8192" width="8.88671875" style="18"/>
    <col min="8193" max="8193" width="11.5546875" style="18" bestFit="1" customWidth="1"/>
    <col min="8194" max="8194" width="12.88671875" style="18" bestFit="1" customWidth="1"/>
    <col min="8195" max="8195" width="11.33203125" style="18" bestFit="1" customWidth="1"/>
    <col min="8196" max="8196" width="12.88671875" style="18" bestFit="1" customWidth="1"/>
    <col min="8197" max="8197" width="10.33203125" style="18" bestFit="1" customWidth="1"/>
    <col min="8198" max="8198" width="12.88671875" style="18" bestFit="1" customWidth="1"/>
    <col min="8199" max="8199" width="10.33203125" style="18" bestFit="1" customWidth="1"/>
    <col min="8200" max="8200" width="12.88671875" style="18" bestFit="1" customWidth="1"/>
    <col min="8201" max="8201" width="9.33203125" style="18" bestFit="1" customWidth="1"/>
    <col min="8202" max="8202" width="12.88671875" style="18" bestFit="1" customWidth="1"/>
    <col min="8203" max="8203" width="11.33203125" style="18" bestFit="1" customWidth="1"/>
    <col min="8204" max="8204" width="12.88671875" style="18" bestFit="1" customWidth="1"/>
    <col min="8205" max="8205" width="11.33203125" style="18" bestFit="1" customWidth="1"/>
    <col min="8206" max="8206" width="12.88671875" style="18" bestFit="1" customWidth="1"/>
    <col min="8207" max="8207" width="11.33203125" style="18" bestFit="1" customWidth="1"/>
    <col min="8208" max="8208" width="12.88671875" style="18" bestFit="1" customWidth="1"/>
    <col min="8209" max="8209" width="10.33203125" style="18" bestFit="1" customWidth="1"/>
    <col min="8210" max="8210" width="12.88671875" style="18" bestFit="1" customWidth="1"/>
    <col min="8211" max="8211" width="11.33203125" style="18" bestFit="1" customWidth="1"/>
    <col min="8212" max="8212" width="12.88671875" style="18" bestFit="1" customWidth="1"/>
    <col min="8213" max="8213" width="10.33203125" style="18" bestFit="1" customWidth="1"/>
    <col min="8214" max="8214" width="12.88671875" style="18" bestFit="1" customWidth="1"/>
    <col min="8215" max="8215" width="10.33203125" style="18" bestFit="1" customWidth="1"/>
    <col min="8216" max="8216" width="12.88671875" style="18" bestFit="1" customWidth="1"/>
    <col min="8217" max="8217" width="10.44140625" style="18" bestFit="1" customWidth="1"/>
    <col min="8218" max="8218" width="7.33203125" style="18" bestFit="1" customWidth="1"/>
    <col min="8219" max="8219" width="6.33203125" style="18" bestFit="1" customWidth="1"/>
    <col min="8220" max="8220" width="10.44140625" style="18" bestFit="1" customWidth="1"/>
    <col min="8221" max="8221" width="14" style="18" bestFit="1" customWidth="1"/>
    <col min="8222" max="8222" width="3" style="18" bestFit="1" customWidth="1"/>
    <col min="8223" max="8224" width="8.33203125" style="18" bestFit="1" customWidth="1"/>
    <col min="8225" max="8448" width="8.88671875" style="18"/>
    <col min="8449" max="8449" width="11.5546875" style="18" bestFit="1" customWidth="1"/>
    <col min="8450" max="8450" width="12.88671875" style="18" bestFit="1" customWidth="1"/>
    <col min="8451" max="8451" width="11.33203125" style="18" bestFit="1" customWidth="1"/>
    <col min="8452" max="8452" width="12.88671875" style="18" bestFit="1" customWidth="1"/>
    <col min="8453" max="8453" width="10.33203125" style="18" bestFit="1" customWidth="1"/>
    <col min="8454" max="8454" width="12.88671875" style="18" bestFit="1" customWidth="1"/>
    <col min="8455" max="8455" width="10.33203125" style="18" bestFit="1" customWidth="1"/>
    <col min="8456" max="8456" width="12.88671875" style="18" bestFit="1" customWidth="1"/>
    <col min="8457" max="8457" width="9.33203125" style="18" bestFit="1" customWidth="1"/>
    <col min="8458" max="8458" width="12.88671875" style="18" bestFit="1" customWidth="1"/>
    <col min="8459" max="8459" width="11.33203125" style="18" bestFit="1" customWidth="1"/>
    <col min="8460" max="8460" width="12.88671875" style="18" bestFit="1" customWidth="1"/>
    <col min="8461" max="8461" width="11.33203125" style="18" bestFit="1" customWidth="1"/>
    <col min="8462" max="8462" width="12.88671875" style="18" bestFit="1" customWidth="1"/>
    <col min="8463" max="8463" width="11.33203125" style="18" bestFit="1" customWidth="1"/>
    <col min="8464" max="8464" width="12.88671875" style="18" bestFit="1" customWidth="1"/>
    <col min="8465" max="8465" width="10.33203125" style="18" bestFit="1" customWidth="1"/>
    <col min="8466" max="8466" width="12.88671875" style="18" bestFit="1" customWidth="1"/>
    <col min="8467" max="8467" width="11.33203125" style="18" bestFit="1" customWidth="1"/>
    <col min="8468" max="8468" width="12.88671875" style="18" bestFit="1" customWidth="1"/>
    <col min="8469" max="8469" width="10.33203125" style="18" bestFit="1" customWidth="1"/>
    <col min="8470" max="8470" width="12.88671875" style="18" bestFit="1" customWidth="1"/>
    <col min="8471" max="8471" width="10.33203125" style="18" bestFit="1" customWidth="1"/>
    <col min="8472" max="8472" width="12.88671875" style="18" bestFit="1" customWidth="1"/>
    <col min="8473" max="8473" width="10.44140625" style="18" bestFit="1" customWidth="1"/>
    <col min="8474" max="8474" width="7.33203125" style="18" bestFit="1" customWidth="1"/>
    <col min="8475" max="8475" width="6.33203125" style="18" bestFit="1" customWidth="1"/>
    <col min="8476" max="8476" width="10.44140625" style="18" bestFit="1" customWidth="1"/>
    <col min="8477" max="8477" width="14" style="18" bestFit="1" customWidth="1"/>
    <col min="8478" max="8478" width="3" style="18" bestFit="1" customWidth="1"/>
    <col min="8479" max="8480" width="8.33203125" style="18" bestFit="1" customWidth="1"/>
    <col min="8481" max="8704" width="8.88671875" style="18"/>
    <col min="8705" max="8705" width="11.5546875" style="18" bestFit="1" customWidth="1"/>
    <col min="8706" max="8706" width="12.88671875" style="18" bestFit="1" customWidth="1"/>
    <col min="8707" max="8707" width="11.33203125" style="18" bestFit="1" customWidth="1"/>
    <col min="8708" max="8708" width="12.88671875" style="18" bestFit="1" customWidth="1"/>
    <col min="8709" max="8709" width="10.33203125" style="18" bestFit="1" customWidth="1"/>
    <col min="8710" max="8710" width="12.88671875" style="18" bestFit="1" customWidth="1"/>
    <col min="8711" max="8711" width="10.33203125" style="18" bestFit="1" customWidth="1"/>
    <col min="8712" max="8712" width="12.88671875" style="18" bestFit="1" customWidth="1"/>
    <col min="8713" max="8713" width="9.33203125" style="18" bestFit="1" customWidth="1"/>
    <col min="8714" max="8714" width="12.88671875" style="18" bestFit="1" customWidth="1"/>
    <col min="8715" max="8715" width="11.33203125" style="18" bestFit="1" customWidth="1"/>
    <col min="8716" max="8716" width="12.88671875" style="18" bestFit="1" customWidth="1"/>
    <col min="8717" max="8717" width="11.33203125" style="18" bestFit="1" customWidth="1"/>
    <col min="8718" max="8718" width="12.88671875" style="18" bestFit="1" customWidth="1"/>
    <col min="8719" max="8719" width="11.33203125" style="18" bestFit="1" customWidth="1"/>
    <col min="8720" max="8720" width="12.88671875" style="18" bestFit="1" customWidth="1"/>
    <col min="8721" max="8721" width="10.33203125" style="18" bestFit="1" customWidth="1"/>
    <col min="8722" max="8722" width="12.88671875" style="18" bestFit="1" customWidth="1"/>
    <col min="8723" max="8723" width="11.33203125" style="18" bestFit="1" customWidth="1"/>
    <col min="8724" max="8724" width="12.88671875" style="18" bestFit="1" customWidth="1"/>
    <col min="8725" max="8725" width="10.33203125" style="18" bestFit="1" customWidth="1"/>
    <col min="8726" max="8726" width="12.88671875" style="18" bestFit="1" customWidth="1"/>
    <col min="8727" max="8727" width="10.33203125" style="18" bestFit="1" customWidth="1"/>
    <col min="8728" max="8728" width="12.88671875" style="18" bestFit="1" customWidth="1"/>
    <col min="8729" max="8729" width="10.44140625" style="18" bestFit="1" customWidth="1"/>
    <col min="8730" max="8730" width="7.33203125" style="18" bestFit="1" customWidth="1"/>
    <col min="8731" max="8731" width="6.33203125" style="18" bestFit="1" customWidth="1"/>
    <col min="8732" max="8732" width="10.44140625" style="18" bestFit="1" customWidth="1"/>
    <col min="8733" max="8733" width="14" style="18" bestFit="1" customWidth="1"/>
    <col min="8734" max="8734" width="3" style="18" bestFit="1" customWidth="1"/>
    <col min="8735" max="8736" width="8.33203125" style="18" bestFit="1" customWidth="1"/>
    <col min="8737" max="8960" width="8.88671875" style="18"/>
    <col min="8961" max="8961" width="11.5546875" style="18" bestFit="1" customWidth="1"/>
    <col min="8962" max="8962" width="12.88671875" style="18" bestFit="1" customWidth="1"/>
    <col min="8963" max="8963" width="11.33203125" style="18" bestFit="1" customWidth="1"/>
    <col min="8964" max="8964" width="12.88671875" style="18" bestFit="1" customWidth="1"/>
    <col min="8965" max="8965" width="10.33203125" style="18" bestFit="1" customWidth="1"/>
    <col min="8966" max="8966" width="12.88671875" style="18" bestFit="1" customWidth="1"/>
    <col min="8967" max="8967" width="10.33203125" style="18" bestFit="1" customWidth="1"/>
    <col min="8968" max="8968" width="12.88671875" style="18" bestFit="1" customWidth="1"/>
    <col min="8969" max="8969" width="9.33203125" style="18" bestFit="1" customWidth="1"/>
    <col min="8970" max="8970" width="12.88671875" style="18" bestFit="1" customWidth="1"/>
    <col min="8971" max="8971" width="11.33203125" style="18" bestFit="1" customWidth="1"/>
    <col min="8972" max="8972" width="12.88671875" style="18" bestFit="1" customWidth="1"/>
    <col min="8973" max="8973" width="11.33203125" style="18" bestFit="1" customWidth="1"/>
    <col min="8974" max="8974" width="12.88671875" style="18" bestFit="1" customWidth="1"/>
    <col min="8975" max="8975" width="11.33203125" style="18" bestFit="1" customWidth="1"/>
    <col min="8976" max="8976" width="12.88671875" style="18" bestFit="1" customWidth="1"/>
    <col min="8977" max="8977" width="10.33203125" style="18" bestFit="1" customWidth="1"/>
    <col min="8978" max="8978" width="12.88671875" style="18" bestFit="1" customWidth="1"/>
    <col min="8979" max="8979" width="11.33203125" style="18" bestFit="1" customWidth="1"/>
    <col min="8980" max="8980" width="12.88671875" style="18" bestFit="1" customWidth="1"/>
    <col min="8981" max="8981" width="10.33203125" style="18" bestFit="1" customWidth="1"/>
    <col min="8982" max="8982" width="12.88671875" style="18" bestFit="1" customWidth="1"/>
    <col min="8983" max="8983" width="10.33203125" style="18" bestFit="1" customWidth="1"/>
    <col min="8984" max="8984" width="12.88671875" style="18" bestFit="1" customWidth="1"/>
    <col min="8985" max="8985" width="10.44140625" style="18" bestFit="1" customWidth="1"/>
    <col min="8986" max="8986" width="7.33203125" style="18" bestFit="1" customWidth="1"/>
    <col min="8987" max="8987" width="6.33203125" style="18" bestFit="1" customWidth="1"/>
    <col min="8988" max="8988" width="10.44140625" style="18" bestFit="1" customWidth="1"/>
    <col min="8989" max="8989" width="14" style="18" bestFit="1" customWidth="1"/>
    <col min="8990" max="8990" width="3" style="18" bestFit="1" customWidth="1"/>
    <col min="8991" max="8992" width="8.33203125" style="18" bestFit="1" customWidth="1"/>
    <col min="8993" max="9216" width="8.88671875" style="18"/>
    <col min="9217" max="9217" width="11.5546875" style="18" bestFit="1" customWidth="1"/>
    <col min="9218" max="9218" width="12.88671875" style="18" bestFit="1" customWidth="1"/>
    <col min="9219" max="9219" width="11.33203125" style="18" bestFit="1" customWidth="1"/>
    <col min="9220" max="9220" width="12.88671875" style="18" bestFit="1" customWidth="1"/>
    <col min="9221" max="9221" width="10.33203125" style="18" bestFit="1" customWidth="1"/>
    <col min="9222" max="9222" width="12.88671875" style="18" bestFit="1" customWidth="1"/>
    <col min="9223" max="9223" width="10.33203125" style="18" bestFit="1" customWidth="1"/>
    <col min="9224" max="9224" width="12.88671875" style="18" bestFit="1" customWidth="1"/>
    <col min="9225" max="9225" width="9.33203125" style="18" bestFit="1" customWidth="1"/>
    <col min="9226" max="9226" width="12.88671875" style="18" bestFit="1" customWidth="1"/>
    <col min="9227" max="9227" width="11.33203125" style="18" bestFit="1" customWidth="1"/>
    <col min="9228" max="9228" width="12.88671875" style="18" bestFit="1" customWidth="1"/>
    <col min="9229" max="9229" width="11.33203125" style="18" bestFit="1" customWidth="1"/>
    <col min="9230" max="9230" width="12.88671875" style="18" bestFit="1" customWidth="1"/>
    <col min="9231" max="9231" width="11.33203125" style="18" bestFit="1" customWidth="1"/>
    <col min="9232" max="9232" width="12.88671875" style="18" bestFit="1" customWidth="1"/>
    <col min="9233" max="9233" width="10.33203125" style="18" bestFit="1" customWidth="1"/>
    <col min="9234" max="9234" width="12.88671875" style="18" bestFit="1" customWidth="1"/>
    <col min="9235" max="9235" width="11.33203125" style="18" bestFit="1" customWidth="1"/>
    <col min="9236" max="9236" width="12.88671875" style="18" bestFit="1" customWidth="1"/>
    <col min="9237" max="9237" width="10.33203125" style="18" bestFit="1" customWidth="1"/>
    <col min="9238" max="9238" width="12.88671875" style="18" bestFit="1" customWidth="1"/>
    <col min="9239" max="9239" width="10.33203125" style="18" bestFit="1" customWidth="1"/>
    <col min="9240" max="9240" width="12.88671875" style="18" bestFit="1" customWidth="1"/>
    <col min="9241" max="9241" width="10.44140625" style="18" bestFit="1" customWidth="1"/>
    <col min="9242" max="9242" width="7.33203125" style="18" bestFit="1" customWidth="1"/>
    <col min="9243" max="9243" width="6.33203125" style="18" bestFit="1" customWidth="1"/>
    <col min="9244" max="9244" width="10.44140625" style="18" bestFit="1" customWidth="1"/>
    <col min="9245" max="9245" width="14" style="18" bestFit="1" customWidth="1"/>
    <col min="9246" max="9246" width="3" style="18" bestFit="1" customWidth="1"/>
    <col min="9247" max="9248" width="8.33203125" style="18" bestFit="1" customWidth="1"/>
    <col min="9249" max="9472" width="8.88671875" style="18"/>
    <col min="9473" max="9473" width="11.5546875" style="18" bestFit="1" customWidth="1"/>
    <col min="9474" max="9474" width="12.88671875" style="18" bestFit="1" customWidth="1"/>
    <col min="9475" max="9475" width="11.33203125" style="18" bestFit="1" customWidth="1"/>
    <col min="9476" max="9476" width="12.88671875" style="18" bestFit="1" customWidth="1"/>
    <col min="9477" max="9477" width="10.33203125" style="18" bestFit="1" customWidth="1"/>
    <col min="9478" max="9478" width="12.88671875" style="18" bestFit="1" customWidth="1"/>
    <col min="9479" max="9479" width="10.33203125" style="18" bestFit="1" customWidth="1"/>
    <col min="9480" max="9480" width="12.88671875" style="18" bestFit="1" customWidth="1"/>
    <col min="9481" max="9481" width="9.33203125" style="18" bestFit="1" customWidth="1"/>
    <col min="9482" max="9482" width="12.88671875" style="18" bestFit="1" customWidth="1"/>
    <col min="9483" max="9483" width="11.33203125" style="18" bestFit="1" customWidth="1"/>
    <col min="9484" max="9484" width="12.88671875" style="18" bestFit="1" customWidth="1"/>
    <col min="9485" max="9485" width="11.33203125" style="18" bestFit="1" customWidth="1"/>
    <col min="9486" max="9486" width="12.88671875" style="18" bestFit="1" customWidth="1"/>
    <col min="9487" max="9487" width="11.33203125" style="18" bestFit="1" customWidth="1"/>
    <col min="9488" max="9488" width="12.88671875" style="18" bestFit="1" customWidth="1"/>
    <col min="9489" max="9489" width="10.33203125" style="18" bestFit="1" customWidth="1"/>
    <col min="9490" max="9490" width="12.88671875" style="18" bestFit="1" customWidth="1"/>
    <col min="9491" max="9491" width="11.33203125" style="18" bestFit="1" customWidth="1"/>
    <col min="9492" max="9492" width="12.88671875" style="18" bestFit="1" customWidth="1"/>
    <col min="9493" max="9493" width="10.33203125" style="18" bestFit="1" customWidth="1"/>
    <col min="9494" max="9494" width="12.88671875" style="18" bestFit="1" customWidth="1"/>
    <col min="9495" max="9495" width="10.33203125" style="18" bestFit="1" customWidth="1"/>
    <col min="9496" max="9496" width="12.88671875" style="18" bestFit="1" customWidth="1"/>
    <col min="9497" max="9497" width="10.44140625" style="18" bestFit="1" customWidth="1"/>
    <col min="9498" max="9498" width="7.33203125" style="18" bestFit="1" customWidth="1"/>
    <col min="9499" max="9499" width="6.33203125" style="18" bestFit="1" customWidth="1"/>
    <col min="9500" max="9500" width="10.44140625" style="18" bestFit="1" customWidth="1"/>
    <col min="9501" max="9501" width="14" style="18" bestFit="1" customWidth="1"/>
    <col min="9502" max="9502" width="3" style="18" bestFit="1" customWidth="1"/>
    <col min="9503" max="9504" width="8.33203125" style="18" bestFit="1" customWidth="1"/>
    <col min="9505" max="9728" width="8.88671875" style="18"/>
    <col min="9729" max="9729" width="11.5546875" style="18" bestFit="1" customWidth="1"/>
    <col min="9730" max="9730" width="12.88671875" style="18" bestFit="1" customWidth="1"/>
    <col min="9731" max="9731" width="11.33203125" style="18" bestFit="1" customWidth="1"/>
    <col min="9732" max="9732" width="12.88671875" style="18" bestFit="1" customWidth="1"/>
    <col min="9733" max="9733" width="10.33203125" style="18" bestFit="1" customWidth="1"/>
    <col min="9734" max="9734" width="12.88671875" style="18" bestFit="1" customWidth="1"/>
    <col min="9735" max="9735" width="10.33203125" style="18" bestFit="1" customWidth="1"/>
    <col min="9736" max="9736" width="12.88671875" style="18" bestFit="1" customWidth="1"/>
    <col min="9737" max="9737" width="9.33203125" style="18" bestFit="1" customWidth="1"/>
    <col min="9738" max="9738" width="12.88671875" style="18" bestFit="1" customWidth="1"/>
    <col min="9739" max="9739" width="11.33203125" style="18" bestFit="1" customWidth="1"/>
    <col min="9740" max="9740" width="12.88671875" style="18" bestFit="1" customWidth="1"/>
    <col min="9741" max="9741" width="11.33203125" style="18" bestFit="1" customWidth="1"/>
    <col min="9742" max="9742" width="12.88671875" style="18" bestFit="1" customWidth="1"/>
    <col min="9743" max="9743" width="11.33203125" style="18" bestFit="1" customWidth="1"/>
    <col min="9744" max="9744" width="12.88671875" style="18" bestFit="1" customWidth="1"/>
    <col min="9745" max="9745" width="10.33203125" style="18" bestFit="1" customWidth="1"/>
    <col min="9746" max="9746" width="12.88671875" style="18" bestFit="1" customWidth="1"/>
    <col min="9747" max="9747" width="11.33203125" style="18" bestFit="1" customWidth="1"/>
    <col min="9748" max="9748" width="12.88671875" style="18" bestFit="1" customWidth="1"/>
    <col min="9749" max="9749" width="10.33203125" style="18" bestFit="1" customWidth="1"/>
    <col min="9750" max="9750" width="12.88671875" style="18" bestFit="1" customWidth="1"/>
    <col min="9751" max="9751" width="10.33203125" style="18" bestFit="1" customWidth="1"/>
    <col min="9752" max="9752" width="12.88671875" style="18" bestFit="1" customWidth="1"/>
    <col min="9753" max="9753" width="10.44140625" style="18" bestFit="1" customWidth="1"/>
    <col min="9754" max="9754" width="7.33203125" style="18" bestFit="1" customWidth="1"/>
    <col min="9755" max="9755" width="6.33203125" style="18" bestFit="1" customWidth="1"/>
    <col min="9756" max="9756" width="10.44140625" style="18" bestFit="1" customWidth="1"/>
    <col min="9757" max="9757" width="14" style="18" bestFit="1" customWidth="1"/>
    <col min="9758" max="9758" width="3" style="18" bestFit="1" customWidth="1"/>
    <col min="9759" max="9760" width="8.33203125" style="18" bestFit="1" customWidth="1"/>
    <col min="9761" max="9984" width="8.88671875" style="18"/>
    <col min="9985" max="9985" width="11.5546875" style="18" bestFit="1" customWidth="1"/>
    <col min="9986" max="9986" width="12.88671875" style="18" bestFit="1" customWidth="1"/>
    <col min="9987" max="9987" width="11.33203125" style="18" bestFit="1" customWidth="1"/>
    <col min="9988" max="9988" width="12.88671875" style="18" bestFit="1" customWidth="1"/>
    <col min="9989" max="9989" width="10.33203125" style="18" bestFit="1" customWidth="1"/>
    <col min="9990" max="9990" width="12.88671875" style="18" bestFit="1" customWidth="1"/>
    <col min="9991" max="9991" width="10.33203125" style="18" bestFit="1" customWidth="1"/>
    <col min="9992" max="9992" width="12.88671875" style="18" bestFit="1" customWidth="1"/>
    <col min="9993" max="9993" width="9.33203125" style="18" bestFit="1" customWidth="1"/>
    <col min="9994" max="9994" width="12.88671875" style="18" bestFit="1" customWidth="1"/>
    <col min="9995" max="9995" width="11.33203125" style="18" bestFit="1" customWidth="1"/>
    <col min="9996" max="9996" width="12.88671875" style="18" bestFit="1" customWidth="1"/>
    <col min="9997" max="9997" width="11.33203125" style="18" bestFit="1" customWidth="1"/>
    <col min="9998" max="9998" width="12.88671875" style="18" bestFit="1" customWidth="1"/>
    <col min="9999" max="9999" width="11.33203125" style="18" bestFit="1" customWidth="1"/>
    <col min="10000" max="10000" width="12.88671875" style="18" bestFit="1" customWidth="1"/>
    <col min="10001" max="10001" width="10.33203125" style="18" bestFit="1" customWidth="1"/>
    <col min="10002" max="10002" width="12.88671875" style="18" bestFit="1" customWidth="1"/>
    <col min="10003" max="10003" width="11.33203125" style="18" bestFit="1" customWidth="1"/>
    <col min="10004" max="10004" width="12.88671875" style="18" bestFit="1" customWidth="1"/>
    <col min="10005" max="10005" width="10.33203125" style="18" bestFit="1" customWidth="1"/>
    <col min="10006" max="10006" width="12.88671875" style="18" bestFit="1" customWidth="1"/>
    <col min="10007" max="10007" width="10.33203125" style="18" bestFit="1" customWidth="1"/>
    <col min="10008" max="10008" width="12.88671875" style="18" bestFit="1" customWidth="1"/>
    <col min="10009" max="10009" width="10.44140625" style="18" bestFit="1" customWidth="1"/>
    <col min="10010" max="10010" width="7.33203125" style="18" bestFit="1" customWidth="1"/>
    <col min="10011" max="10011" width="6.33203125" style="18" bestFit="1" customWidth="1"/>
    <col min="10012" max="10012" width="10.44140625" style="18" bestFit="1" customWidth="1"/>
    <col min="10013" max="10013" width="14" style="18" bestFit="1" customWidth="1"/>
    <col min="10014" max="10014" width="3" style="18" bestFit="1" customWidth="1"/>
    <col min="10015" max="10016" width="8.33203125" style="18" bestFit="1" customWidth="1"/>
    <col min="10017" max="10240" width="8.88671875" style="18"/>
    <col min="10241" max="10241" width="11.5546875" style="18" bestFit="1" customWidth="1"/>
    <col min="10242" max="10242" width="12.88671875" style="18" bestFit="1" customWidth="1"/>
    <col min="10243" max="10243" width="11.33203125" style="18" bestFit="1" customWidth="1"/>
    <col min="10244" max="10244" width="12.88671875" style="18" bestFit="1" customWidth="1"/>
    <col min="10245" max="10245" width="10.33203125" style="18" bestFit="1" customWidth="1"/>
    <col min="10246" max="10246" width="12.88671875" style="18" bestFit="1" customWidth="1"/>
    <col min="10247" max="10247" width="10.33203125" style="18" bestFit="1" customWidth="1"/>
    <col min="10248" max="10248" width="12.88671875" style="18" bestFit="1" customWidth="1"/>
    <col min="10249" max="10249" width="9.33203125" style="18" bestFit="1" customWidth="1"/>
    <col min="10250" max="10250" width="12.88671875" style="18" bestFit="1" customWidth="1"/>
    <col min="10251" max="10251" width="11.33203125" style="18" bestFit="1" customWidth="1"/>
    <col min="10252" max="10252" width="12.88671875" style="18" bestFit="1" customWidth="1"/>
    <col min="10253" max="10253" width="11.33203125" style="18" bestFit="1" customWidth="1"/>
    <col min="10254" max="10254" width="12.88671875" style="18" bestFit="1" customWidth="1"/>
    <col min="10255" max="10255" width="11.33203125" style="18" bestFit="1" customWidth="1"/>
    <col min="10256" max="10256" width="12.88671875" style="18" bestFit="1" customWidth="1"/>
    <col min="10257" max="10257" width="10.33203125" style="18" bestFit="1" customWidth="1"/>
    <col min="10258" max="10258" width="12.88671875" style="18" bestFit="1" customWidth="1"/>
    <col min="10259" max="10259" width="11.33203125" style="18" bestFit="1" customWidth="1"/>
    <col min="10260" max="10260" width="12.88671875" style="18" bestFit="1" customWidth="1"/>
    <col min="10261" max="10261" width="10.33203125" style="18" bestFit="1" customWidth="1"/>
    <col min="10262" max="10262" width="12.88671875" style="18" bestFit="1" customWidth="1"/>
    <col min="10263" max="10263" width="10.33203125" style="18" bestFit="1" customWidth="1"/>
    <col min="10264" max="10264" width="12.88671875" style="18" bestFit="1" customWidth="1"/>
    <col min="10265" max="10265" width="10.44140625" style="18" bestFit="1" customWidth="1"/>
    <col min="10266" max="10266" width="7.33203125" style="18" bestFit="1" customWidth="1"/>
    <col min="10267" max="10267" width="6.33203125" style="18" bestFit="1" customWidth="1"/>
    <col min="10268" max="10268" width="10.44140625" style="18" bestFit="1" customWidth="1"/>
    <col min="10269" max="10269" width="14" style="18" bestFit="1" customWidth="1"/>
    <col min="10270" max="10270" width="3" style="18" bestFit="1" customWidth="1"/>
    <col min="10271" max="10272" width="8.33203125" style="18" bestFit="1" customWidth="1"/>
    <col min="10273" max="10496" width="8.88671875" style="18"/>
    <col min="10497" max="10497" width="11.5546875" style="18" bestFit="1" customWidth="1"/>
    <col min="10498" max="10498" width="12.88671875" style="18" bestFit="1" customWidth="1"/>
    <col min="10499" max="10499" width="11.33203125" style="18" bestFit="1" customWidth="1"/>
    <col min="10500" max="10500" width="12.88671875" style="18" bestFit="1" customWidth="1"/>
    <col min="10501" max="10501" width="10.33203125" style="18" bestFit="1" customWidth="1"/>
    <col min="10502" max="10502" width="12.88671875" style="18" bestFit="1" customWidth="1"/>
    <col min="10503" max="10503" width="10.33203125" style="18" bestFit="1" customWidth="1"/>
    <col min="10504" max="10504" width="12.88671875" style="18" bestFit="1" customWidth="1"/>
    <col min="10505" max="10505" width="9.33203125" style="18" bestFit="1" customWidth="1"/>
    <col min="10506" max="10506" width="12.88671875" style="18" bestFit="1" customWidth="1"/>
    <col min="10507" max="10507" width="11.33203125" style="18" bestFit="1" customWidth="1"/>
    <col min="10508" max="10508" width="12.88671875" style="18" bestFit="1" customWidth="1"/>
    <col min="10509" max="10509" width="11.33203125" style="18" bestFit="1" customWidth="1"/>
    <col min="10510" max="10510" width="12.88671875" style="18" bestFit="1" customWidth="1"/>
    <col min="10511" max="10511" width="11.33203125" style="18" bestFit="1" customWidth="1"/>
    <col min="10512" max="10512" width="12.88671875" style="18" bestFit="1" customWidth="1"/>
    <col min="10513" max="10513" width="10.33203125" style="18" bestFit="1" customWidth="1"/>
    <col min="10514" max="10514" width="12.88671875" style="18" bestFit="1" customWidth="1"/>
    <col min="10515" max="10515" width="11.33203125" style="18" bestFit="1" customWidth="1"/>
    <col min="10516" max="10516" width="12.88671875" style="18" bestFit="1" customWidth="1"/>
    <col min="10517" max="10517" width="10.33203125" style="18" bestFit="1" customWidth="1"/>
    <col min="10518" max="10518" width="12.88671875" style="18" bestFit="1" customWidth="1"/>
    <col min="10519" max="10519" width="10.33203125" style="18" bestFit="1" customWidth="1"/>
    <col min="10520" max="10520" width="12.88671875" style="18" bestFit="1" customWidth="1"/>
    <col min="10521" max="10521" width="10.44140625" style="18" bestFit="1" customWidth="1"/>
    <col min="10522" max="10522" width="7.33203125" style="18" bestFit="1" customWidth="1"/>
    <col min="10523" max="10523" width="6.33203125" style="18" bestFit="1" customWidth="1"/>
    <col min="10524" max="10524" width="10.44140625" style="18" bestFit="1" customWidth="1"/>
    <col min="10525" max="10525" width="14" style="18" bestFit="1" customWidth="1"/>
    <col min="10526" max="10526" width="3" style="18" bestFit="1" customWidth="1"/>
    <col min="10527" max="10528" width="8.33203125" style="18" bestFit="1" customWidth="1"/>
    <col min="10529" max="10752" width="8.88671875" style="18"/>
    <col min="10753" max="10753" width="11.5546875" style="18" bestFit="1" customWidth="1"/>
    <col min="10754" max="10754" width="12.88671875" style="18" bestFit="1" customWidth="1"/>
    <col min="10755" max="10755" width="11.33203125" style="18" bestFit="1" customWidth="1"/>
    <col min="10756" max="10756" width="12.88671875" style="18" bestFit="1" customWidth="1"/>
    <col min="10757" max="10757" width="10.33203125" style="18" bestFit="1" customWidth="1"/>
    <col min="10758" max="10758" width="12.88671875" style="18" bestFit="1" customWidth="1"/>
    <col min="10759" max="10759" width="10.33203125" style="18" bestFit="1" customWidth="1"/>
    <col min="10760" max="10760" width="12.88671875" style="18" bestFit="1" customWidth="1"/>
    <col min="10761" max="10761" width="9.33203125" style="18" bestFit="1" customWidth="1"/>
    <col min="10762" max="10762" width="12.88671875" style="18" bestFit="1" customWidth="1"/>
    <col min="10763" max="10763" width="11.33203125" style="18" bestFit="1" customWidth="1"/>
    <col min="10764" max="10764" width="12.88671875" style="18" bestFit="1" customWidth="1"/>
    <col min="10765" max="10765" width="11.33203125" style="18" bestFit="1" customWidth="1"/>
    <col min="10766" max="10766" width="12.88671875" style="18" bestFit="1" customWidth="1"/>
    <col min="10767" max="10767" width="11.33203125" style="18" bestFit="1" customWidth="1"/>
    <col min="10768" max="10768" width="12.88671875" style="18" bestFit="1" customWidth="1"/>
    <col min="10769" max="10769" width="10.33203125" style="18" bestFit="1" customWidth="1"/>
    <col min="10770" max="10770" width="12.88671875" style="18" bestFit="1" customWidth="1"/>
    <col min="10771" max="10771" width="11.33203125" style="18" bestFit="1" customWidth="1"/>
    <col min="10772" max="10772" width="12.88671875" style="18" bestFit="1" customWidth="1"/>
    <col min="10773" max="10773" width="10.33203125" style="18" bestFit="1" customWidth="1"/>
    <col min="10774" max="10774" width="12.88671875" style="18" bestFit="1" customWidth="1"/>
    <col min="10775" max="10775" width="10.33203125" style="18" bestFit="1" customWidth="1"/>
    <col min="10776" max="10776" width="12.88671875" style="18" bestFit="1" customWidth="1"/>
    <col min="10777" max="10777" width="10.44140625" style="18" bestFit="1" customWidth="1"/>
    <col min="10778" max="10778" width="7.33203125" style="18" bestFit="1" customWidth="1"/>
    <col min="10779" max="10779" width="6.33203125" style="18" bestFit="1" customWidth="1"/>
    <col min="10780" max="10780" width="10.44140625" style="18" bestFit="1" customWidth="1"/>
    <col min="10781" max="10781" width="14" style="18" bestFit="1" customWidth="1"/>
    <col min="10782" max="10782" width="3" style="18" bestFit="1" customWidth="1"/>
    <col min="10783" max="10784" width="8.33203125" style="18" bestFit="1" customWidth="1"/>
    <col min="10785" max="11008" width="8.88671875" style="18"/>
    <col min="11009" max="11009" width="11.5546875" style="18" bestFit="1" customWidth="1"/>
    <col min="11010" max="11010" width="12.88671875" style="18" bestFit="1" customWidth="1"/>
    <col min="11011" max="11011" width="11.33203125" style="18" bestFit="1" customWidth="1"/>
    <col min="11012" max="11012" width="12.88671875" style="18" bestFit="1" customWidth="1"/>
    <col min="11013" max="11013" width="10.33203125" style="18" bestFit="1" customWidth="1"/>
    <col min="11014" max="11014" width="12.88671875" style="18" bestFit="1" customWidth="1"/>
    <col min="11015" max="11015" width="10.33203125" style="18" bestFit="1" customWidth="1"/>
    <col min="11016" max="11016" width="12.88671875" style="18" bestFit="1" customWidth="1"/>
    <col min="11017" max="11017" width="9.33203125" style="18" bestFit="1" customWidth="1"/>
    <col min="11018" max="11018" width="12.88671875" style="18" bestFit="1" customWidth="1"/>
    <col min="11019" max="11019" width="11.33203125" style="18" bestFit="1" customWidth="1"/>
    <col min="11020" max="11020" width="12.88671875" style="18" bestFit="1" customWidth="1"/>
    <col min="11021" max="11021" width="11.33203125" style="18" bestFit="1" customWidth="1"/>
    <col min="11022" max="11022" width="12.88671875" style="18" bestFit="1" customWidth="1"/>
    <col min="11023" max="11023" width="11.33203125" style="18" bestFit="1" customWidth="1"/>
    <col min="11024" max="11024" width="12.88671875" style="18" bestFit="1" customWidth="1"/>
    <col min="11025" max="11025" width="10.33203125" style="18" bestFit="1" customWidth="1"/>
    <col min="11026" max="11026" width="12.88671875" style="18" bestFit="1" customWidth="1"/>
    <col min="11027" max="11027" width="11.33203125" style="18" bestFit="1" customWidth="1"/>
    <col min="11028" max="11028" width="12.88671875" style="18" bestFit="1" customWidth="1"/>
    <col min="11029" max="11029" width="10.33203125" style="18" bestFit="1" customWidth="1"/>
    <col min="11030" max="11030" width="12.88671875" style="18" bestFit="1" customWidth="1"/>
    <col min="11031" max="11031" width="10.33203125" style="18" bestFit="1" customWidth="1"/>
    <col min="11032" max="11032" width="12.88671875" style="18" bestFit="1" customWidth="1"/>
    <col min="11033" max="11033" width="10.44140625" style="18" bestFit="1" customWidth="1"/>
    <col min="11034" max="11034" width="7.33203125" style="18" bestFit="1" customWidth="1"/>
    <col min="11035" max="11035" width="6.33203125" style="18" bestFit="1" customWidth="1"/>
    <col min="11036" max="11036" width="10.44140625" style="18" bestFit="1" customWidth="1"/>
    <col min="11037" max="11037" width="14" style="18" bestFit="1" customWidth="1"/>
    <col min="11038" max="11038" width="3" style="18" bestFit="1" customWidth="1"/>
    <col min="11039" max="11040" width="8.33203125" style="18" bestFit="1" customWidth="1"/>
    <col min="11041" max="11264" width="8.88671875" style="18"/>
    <col min="11265" max="11265" width="11.5546875" style="18" bestFit="1" customWidth="1"/>
    <col min="11266" max="11266" width="12.88671875" style="18" bestFit="1" customWidth="1"/>
    <col min="11267" max="11267" width="11.33203125" style="18" bestFit="1" customWidth="1"/>
    <col min="11268" max="11268" width="12.88671875" style="18" bestFit="1" customWidth="1"/>
    <col min="11269" max="11269" width="10.33203125" style="18" bestFit="1" customWidth="1"/>
    <col min="11270" max="11270" width="12.88671875" style="18" bestFit="1" customWidth="1"/>
    <col min="11271" max="11271" width="10.33203125" style="18" bestFit="1" customWidth="1"/>
    <col min="11272" max="11272" width="12.88671875" style="18" bestFit="1" customWidth="1"/>
    <col min="11273" max="11273" width="9.33203125" style="18" bestFit="1" customWidth="1"/>
    <col min="11274" max="11274" width="12.88671875" style="18" bestFit="1" customWidth="1"/>
    <col min="11275" max="11275" width="11.33203125" style="18" bestFit="1" customWidth="1"/>
    <col min="11276" max="11276" width="12.88671875" style="18" bestFit="1" customWidth="1"/>
    <col min="11277" max="11277" width="11.33203125" style="18" bestFit="1" customWidth="1"/>
    <col min="11278" max="11278" width="12.88671875" style="18" bestFit="1" customWidth="1"/>
    <col min="11279" max="11279" width="11.33203125" style="18" bestFit="1" customWidth="1"/>
    <col min="11280" max="11280" width="12.88671875" style="18" bestFit="1" customWidth="1"/>
    <col min="11281" max="11281" width="10.33203125" style="18" bestFit="1" customWidth="1"/>
    <col min="11282" max="11282" width="12.88671875" style="18" bestFit="1" customWidth="1"/>
    <col min="11283" max="11283" width="11.33203125" style="18" bestFit="1" customWidth="1"/>
    <col min="11284" max="11284" width="12.88671875" style="18" bestFit="1" customWidth="1"/>
    <col min="11285" max="11285" width="10.33203125" style="18" bestFit="1" customWidth="1"/>
    <col min="11286" max="11286" width="12.88671875" style="18" bestFit="1" customWidth="1"/>
    <col min="11287" max="11287" width="10.33203125" style="18" bestFit="1" customWidth="1"/>
    <col min="11288" max="11288" width="12.88671875" style="18" bestFit="1" customWidth="1"/>
    <col min="11289" max="11289" width="10.44140625" style="18" bestFit="1" customWidth="1"/>
    <col min="11290" max="11290" width="7.33203125" style="18" bestFit="1" customWidth="1"/>
    <col min="11291" max="11291" width="6.33203125" style="18" bestFit="1" customWidth="1"/>
    <col min="11292" max="11292" width="10.44140625" style="18" bestFit="1" customWidth="1"/>
    <col min="11293" max="11293" width="14" style="18" bestFit="1" customWidth="1"/>
    <col min="11294" max="11294" width="3" style="18" bestFit="1" customWidth="1"/>
    <col min="11295" max="11296" width="8.33203125" style="18" bestFit="1" customWidth="1"/>
    <col min="11297" max="11520" width="8.88671875" style="18"/>
    <col min="11521" max="11521" width="11.5546875" style="18" bestFit="1" customWidth="1"/>
    <col min="11522" max="11522" width="12.88671875" style="18" bestFit="1" customWidth="1"/>
    <col min="11523" max="11523" width="11.33203125" style="18" bestFit="1" customWidth="1"/>
    <col min="11524" max="11524" width="12.88671875" style="18" bestFit="1" customWidth="1"/>
    <col min="11525" max="11525" width="10.33203125" style="18" bestFit="1" customWidth="1"/>
    <col min="11526" max="11526" width="12.88671875" style="18" bestFit="1" customWidth="1"/>
    <col min="11527" max="11527" width="10.33203125" style="18" bestFit="1" customWidth="1"/>
    <col min="11528" max="11528" width="12.88671875" style="18" bestFit="1" customWidth="1"/>
    <col min="11529" max="11529" width="9.33203125" style="18" bestFit="1" customWidth="1"/>
    <col min="11530" max="11530" width="12.88671875" style="18" bestFit="1" customWidth="1"/>
    <col min="11531" max="11531" width="11.33203125" style="18" bestFit="1" customWidth="1"/>
    <col min="11532" max="11532" width="12.88671875" style="18" bestFit="1" customWidth="1"/>
    <col min="11533" max="11533" width="11.33203125" style="18" bestFit="1" customWidth="1"/>
    <col min="11534" max="11534" width="12.88671875" style="18" bestFit="1" customWidth="1"/>
    <col min="11535" max="11535" width="11.33203125" style="18" bestFit="1" customWidth="1"/>
    <col min="11536" max="11536" width="12.88671875" style="18" bestFit="1" customWidth="1"/>
    <col min="11537" max="11537" width="10.33203125" style="18" bestFit="1" customWidth="1"/>
    <col min="11538" max="11538" width="12.88671875" style="18" bestFit="1" customWidth="1"/>
    <col min="11539" max="11539" width="11.33203125" style="18" bestFit="1" customWidth="1"/>
    <col min="11540" max="11540" width="12.88671875" style="18" bestFit="1" customWidth="1"/>
    <col min="11541" max="11541" width="10.33203125" style="18" bestFit="1" customWidth="1"/>
    <col min="11542" max="11542" width="12.88671875" style="18" bestFit="1" customWidth="1"/>
    <col min="11543" max="11543" width="10.33203125" style="18" bestFit="1" customWidth="1"/>
    <col min="11544" max="11544" width="12.88671875" style="18" bestFit="1" customWidth="1"/>
    <col min="11545" max="11545" width="10.44140625" style="18" bestFit="1" customWidth="1"/>
    <col min="11546" max="11546" width="7.33203125" style="18" bestFit="1" customWidth="1"/>
    <col min="11547" max="11547" width="6.33203125" style="18" bestFit="1" customWidth="1"/>
    <col min="11548" max="11548" width="10.44140625" style="18" bestFit="1" customWidth="1"/>
    <col min="11549" max="11549" width="14" style="18" bestFit="1" customWidth="1"/>
    <col min="11550" max="11550" width="3" style="18" bestFit="1" customWidth="1"/>
    <col min="11551" max="11552" width="8.33203125" style="18" bestFit="1" customWidth="1"/>
    <col min="11553" max="11776" width="8.88671875" style="18"/>
    <col min="11777" max="11777" width="11.5546875" style="18" bestFit="1" customWidth="1"/>
    <col min="11778" max="11778" width="12.88671875" style="18" bestFit="1" customWidth="1"/>
    <col min="11779" max="11779" width="11.33203125" style="18" bestFit="1" customWidth="1"/>
    <col min="11780" max="11780" width="12.88671875" style="18" bestFit="1" customWidth="1"/>
    <col min="11781" max="11781" width="10.33203125" style="18" bestFit="1" customWidth="1"/>
    <col min="11782" max="11782" width="12.88671875" style="18" bestFit="1" customWidth="1"/>
    <col min="11783" max="11783" width="10.33203125" style="18" bestFit="1" customWidth="1"/>
    <col min="11784" max="11784" width="12.88671875" style="18" bestFit="1" customWidth="1"/>
    <col min="11785" max="11785" width="9.33203125" style="18" bestFit="1" customWidth="1"/>
    <col min="11786" max="11786" width="12.88671875" style="18" bestFit="1" customWidth="1"/>
    <col min="11787" max="11787" width="11.33203125" style="18" bestFit="1" customWidth="1"/>
    <col min="11788" max="11788" width="12.88671875" style="18" bestFit="1" customWidth="1"/>
    <col min="11789" max="11789" width="11.33203125" style="18" bestFit="1" customWidth="1"/>
    <col min="11790" max="11790" width="12.88671875" style="18" bestFit="1" customWidth="1"/>
    <col min="11791" max="11791" width="11.33203125" style="18" bestFit="1" customWidth="1"/>
    <col min="11792" max="11792" width="12.88671875" style="18" bestFit="1" customWidth="1"/>
    <col min="11793" max="11793" width="10.33203125" style="18" bestFit="1" customWidth="1"/>
    <col min="11794" max="11794" width="12.88671875" style="18" bestFit="1" customWidth="1"/>
    <col min="11795" max="11795" width="11.33203125" style="18" bestFit="1" customWidth="1"/>
    <col min="11796" max="11796" width="12.88671875" style="18" bestFit="1" customWidth="1"/>
    <col min="11797" max="11797" width="10.33203125" style="18" bestFit="1" customWidth="1"/>
    <col min="11798" max="11798" width="12.88671875" style="18" bestFit="1" customWidth="1"/>
    <col min="11799" max="11799" width="10.33203125" style="18" bestFit="1" customWidth="1"/>
    <col min="11800" max="11800" width="12.88671875" style="18" bestFit="1" customWidth="1"/>
    <col min="11801" max="11801" width="10.44140625" style="18" bestFit="1" customWidth="1"/>
    <col min="11802" max="11802" width="7.33203125" style="18" bestFit="1" customWidth="1"/>
    <col min="11803" max="11803" width="6.33203125" style="18" bestFit="1" customWidth="1"/>
    <col min="11804" max="11804" width="10.44140625" style="18" bestFit="1" customWidth="1"/>
    <col min="11805" max="11805" width="14" style="18" bestFit="1" customWidth="1"/>
    <col min="11806" max="11806" width="3" style="18" bestFit="1" customWidth="1"/>
    <col min="11807" max="11808" width="8.33203125" style="18" bestFit="1" customWidth="1"/>
    <col min="11809" max="12032" width="8.88671875" style="18"/>
    <col min="12033" max="12033" width="11.5546875" style="18" bestFit="1" customWidth="1"/>
    <col min="12034" max="12034" width="12.88671875" style="18" bestFit="1" customWidth="1"/>
    <col min="12035" max="12035" width="11.33203125" style="18" bestFit="1" customWidth="1"/>
    <col min="12036" max="12036" width="12.88671875" style="18" bestFit="1" customWidth="1"/>
    <col min="12037" max="12037" width="10.33203125" style="18" bestFit="1" customWidth="1"/>
    <col min="12038" max="12038" width="12.88671875" style="18" bestFit="1" customWidth="1"/>
    <col min="12039" max="12039" width="10.33203125" style="18" bestFit="1" customWidth="1"/>
    <col min="12040" max="12040" width="12.88671875" style="18" bestFit="1" customWidth="1"/>
    <col min="12041" max="12041" width="9.33203125" style="18" bestFit="1" customWidth="1"/>
    <col min="12042" max="12042" width="12.88671875" style="18" bestFit="1" customWidth="1"/>
    <col min="12043" max="12043" width="11.33203125" style="18" bestFit="1" customWidth="1"/>
    <col min="12044" max="12044" width="12.88671875" style="18" bestFit="1" customWidth="1"/>
    <col min="12045" max="12045" width="11.33203125" style="18" bestFit="1" customWidth="1"/>
    <col min="12046" max="12046" width="12.88671875" style="18" bestFit="1" customWidth="1"/>
    <col min="12047" max="12047" width="11.33203125" style="18" bestFit="1" customWidth="1"/>
    <col min="12048" max="12048" width="12.88671875" style="18" bestFit="1" customWidth="1"/>
    <col min="12049" max="12049" width="10.33203125" style="18" bestFit="1" customWidth="1"/>
    <col min="12050" max="12050" width="12.88671875" style="18" bestFit="1" customWidth="1"/>
    <col min="12051" max="12051" width="11.33203125" style="18" bestFit="1" customWidth="1"/>
    <col min="12052" max="12052" width="12.88671875" style="18" bestFit="1" customWidth="1"/>
    <col min="12053" max="12053" width="10.33203125" style="18" bestFit="1" customWidth="1"/>
    <col min="12054" max="12054" width="12.88671875" style="18" bestFit="1" customWidth="1"/>
    <col min="12055" max="12055" width="10.33203125" style="18" bestFit="1" customWidth="1"/>
    <col min="12056" max="12056" width="12.88671875" style="18" bestFit="1" customWidth="1"/>
    <col min="12057" max="12057" width="10.44140625" style="18" bestFit="1" customWidth="1"/>
    <col min="12058" max="12058" width="7.33203125" style="18" bestFit="1" customWidth="1"/>
    <col min="12059" max="12059" width="6.33203125" style="18" bestFit="1" customWidth="1"/>
    <col min="12060" max="12060" width="10.44140625" style="18" bestFit="1" customWidth="1"/>
    <col min="12061" max="12061" width="14" style="18" bestFit="1" customWidth="1"/>
    <col min="12062" max="12062" width="3" style="18" bestFit="1" customWidth="1"/>
    <col min="12063" max="12064" width="8.33203125" style="18" bestFit="1" customWidth="1"/>
    <col min="12065" max="12288" width="8.88671875" style="18"/>
    <col min="12289" max="12289" width="11.5546875" style="18" bestFit="1" customWidth="1"/>
    <col min="12290" max="12290" width="12.88671875" style="18" bestFit="1" customWidth="1"/>
    <col min="12291" max="12291" width="11.33203125" style="18" bestFit="1" customWidth="1"/>
    <col min="12292" max="12292" width="12.88671875" style="18" bestFit="1" customWidth="1"/>
    <col min="12293" max="12293" width="10.33203125" style="18" bestFit="1" customWidth="1"/>
    <col min="12294" max="12294" width="12.88671875" style="18" bestFit="1" customWidth="1"/>
    <col min="12295" max="12295" width="10.33203125" style="18" bestFit="1" customWidth="1"/>
    <col min="12296" max="12296" width="12.88671875" style="18" bestFit="1" customWidth="1"/>
    <col min="12297" max="12297" width="9.33203125" style="18" bestFit="1" customWidth="1"/>
    <col min="12298" max="12298" width="12.88671875" style="18" bestFit="1" customWidth="1"/>
    <col min="12299" max="12299" width="11.33203125" style="18" bestFit="1" customWidth="1"/>
    <col min="12300" max="12300" width="12.88671875" style="18" bestFit="1" customWidth="1"/>
    <col min="12301" max="12301" width="11.33203125" style="18" bestFit="1" customWidth="1"/>
    <col min="12302" max="12302" width="12.88671875" style="18" bestFit="1" customWidth="1"/>
    <col min="12303" max="12303" width="11.33203125" style="18" bestFit="1" customWidth="1"/>
    <col min="12304" max="12304" width="12.88671875" style="18" bestFit="1" customWidth="1"/>
    <col min="12305" max="12305" width="10.33203125" style="18" bestFit="1" customWidth="1"/>
    <col min="12306" max="12306" width="12.88671875" style="18" bestFit="1" customWidth="1"/>
    <col min="12307" max="12307" width="11.33203125" style="18" bestFit="1" customWidth="1"/>
    <col min="12308" max="12308" width="12.88671875" style="18" bestFit="1" customWidth="1"/>
    <col min="12309" max="12309" width="10.33203125" style="18" bestFit="1" customWidth="1"/>
    <col min="12310" max="12310" width="12.88671875" style="18" bestFit="1" customWidth="1"/>
    <col min="12311" max="12311" width="10.33203125" style="18" bestFit="1" customWidth="1"/>
    <col min="12312" max="12312" width="12.88671875" style="18" bestFit="1" customWidth="1"/>
    <col min="12313" max="12313" width="10.44140625" style="18" bestFit="1" customWidth="1"/>
    <col min="12314" max="12314" width="7.33203125" style="18" bestFit="1" customWidth="1"/>
    <col min="12315" max="12315" width="6.33203125" style="18" bestFit="1" customWidth="1"/>
    <col min="12316" max="12316" width="10.44140625" style="18" bestFit="1" customWidth="1"/>
    <col min="12317" max="12317" width="14" style="18" bestFit="1" customWidth="1"/>
    <col min="12318" max="12318" width="3" style="18" bestFit="1" customWidth="1"/>
    <col min="12319" max="12320" width="8.33203125" style="18" bestFit="1" customWidth="1"/>
    <col min="12321" max="12544" width="8.88671875" style="18"/>
    <col min="12545" max="12545" width="11.5546875" style="18" bestFit="1" customWidth="1"/>
    <col min="12546" max="12546" width="12.88671875" style="18" bestFit="1" customWidth="1"/>
    <col min="12547" max="12547" width="11.33203125" style="18" bestFit="1" customWidth="1"/>
    <col min="12548" max="12548" width="12.88671875" style="18" bestFit="1" customWidth="1"/>
    <col min="12549" max="12549" width="10.33203125" style="18" bestFit="1" customWidth="1"/>
    <col min="12550" max="12550" width="12.88671875" style="18" bestFit="1" customWidth="1"/>
    <col min="12551" max="12551" width="10.33203125" style="18" bestFit="1" customWidth="1"/>
    <col min="12552" max="12552" width="12.88671875" style="18" bestFit="1" customWidth="1"/>
    <col min="12553" max="12553" width="9.33203125" style="18" bestFit="1" customWidth="1"/>
    <col min="12554" max="12554" width="12.88671875" style="18" bestFit="1" customWidth="1"/>
    <col min="12555" max="12555" width="11.33203125" style="18" bestFit="1" customWidth="1"/>
    <col min="12556" max="12556" width="12.88671875" style="18" bestFit="1" customWidth="1"/>
    <col min="12557" max="12557" width="11.33203125" style="18" bestFit="1" customWidth="1"/>
    <col min="12558" max="12558" width="12.88671875" style="18" bestFit="1" customWidth="1"/>
    <col min="12559" max="12559" width="11.33203125" style="18" bestFit="1" customWidth="1"/>
    <col min="12560" max="12560" width="12.88671875" style="18" bestFit="1" customWidth="1"/>
    <col min="12561" max="12561" width="10.33203125" style="18" bestFit="1" customWidth="1"/>
    <col min="12562" max="12562" width="12.88671875" style="18" bestFit="1" customWidth="1"/>
    <col min="12563" max="12563" width="11.33203125" style="18" bestFit="1" customWidth="1"/>
    <col min="12564" max="12564" width="12.88671875" style="18" bestFit="1" customWidth="1"/>
    <col min="12565" max="12565" width="10.33203125" style="18" bestFit="1" customWidth="1"/>
    <col min="12566" max="12566" width="12.88671875" style="18" bestFit="1" customWidth="1"/>
    <col min="12567" max="12567" width="10.33203125" style="18" bestFit="1" customWidth="1"/>
    <col min="12568" max="12568" width="12.88671875" style="18" bestFit="1" customWidth="1"/>
    <col min="12569" max="12569" width="10.44140625" style="18" bestFit="1" customWidth="1"/>
    <col min="12570" max="12570" width="7.33203125" style="18" bestFit="1" customWidth="1"/>
    <col min="12571" max="12571" width="6.33203125" style="18" bestFit="1" customWidth="1"/>
    <col min="12572" max="12572" width="10.44140625" style="18" bestFit="1" customWidth="1"/>
    <col min="12573" max="12573" width="14" style="18" bestFit="1" customWidth="1"/>
    <col min="12574" max="12574" width="3" style="18" bestFit="1" customWidth="1"/>
    <col min="12575" max="12576" width="8.33203125" style="18" bestFit="1" customWidth="1"/>
    <col min="12577" max="12800" width="8.88671875" style="18"/>
    <col min="12801" max="12801" width="11.5546875" style="18" bestFit="1" customWidth="1"/>
    <col min="12802" max="12802" width="12.88671875" style="18" bestFit="1" customWidth="1"/>
    <col min="12803" max="12803" width="11.33203125" style="18" bestFit="1" customWidth="1"/>
    <col min="12804" max="12804" width="12.88671875" style="18" bestFit="1" customWidth="1"/>
    <col min="12805" max="12805" width="10.33203125" style="18" bestFit="1" customWidth="1"/>
    <col min="12806" max="12806" width="12.88671875" style="18" bestFit="1" customWidth="1"/>
    <col min="12807" max="12807" width="10.33203125" style="18" bestFit="1" customWidth="1"/>
    <col min="12808" max="12808" width="12.88671875" style="18" bestFit="1" customWidth="1"/>
    <col min="12809" max="12809" width="9.33203125" style="18" bestFit="1" customWidth="1"/>
    <col min="12810" max="12810" width="12.88671875" style="18" bestFit="1" customWidth="1"/>
    <col min="12811" max="12811" width="11.33203125" style="18" bestFit="1" customWidth="1"/>
    <col min="12812" max="12812" width="12.88671875" style="18" bestFit="1" customWidth="1"/>
    <col min="12813" max="12813" width="11.33203125" style="18" bestFit="1" customWidth="1"/>
    <col min="12814" max="12814" width="12.88671875" style="18" bestFit="1" customWidth="1"/>
    <col min="12815" max="12815" width="11.33203125" style="18" bestFit="1" customWidth="1"/>
    <col min="12816" max="12816" width="12.88671875" style="18" bestFit="1" customWidth="1"/>
    <col min="12817" max="12817" width="10.33203125" style="18" bestFit="1" customWidth="1"/>
    <col min="12818" max="12818" width="12.88671875" style="18" bestFit="1" customWidth="1"/>
    <col min="12819" max="12819" width="11.33203125" style="18" bestFit="1" customWidth="1"/>
    <col min="12820" max="12820" width="12.88671875" style="18" bestFit="1" customWidth="1"/>
    <col min="12821" max="12821" width="10.33203125" style="18" bestFit="1" customWidth="1"/>
    <col min="12822" max="12822" width="12.88671875" style="18" bestFit="1" customWidth="1"/>
    <col min="12823" max="12823" width="10.33203125" style="18" bestFit="1" customWidth="1"/>
    <col min="12824" max="12824" width="12.88671875" style="18" bestFit="1" customWidth="1"/>
    <col min="12825" max="12825" width="10.44140625" style="18" bestFit="1" customWidth="1"/>
    <col min="12826" max="12826" width="7.33203125" style="18" bestFit="1" customWidth="1"/>
    <col min="12827" max="12827" width="6.33203125" style="18" bestFit="1" customWidth="1"/>
    <col min="12828" max="12828" width="10.44140625" style="18" bestFit="1" customWidth="1"/>
    <col min="12829" max="12829" width="14" style="18" bestFit="1" customWidth="1"/>
    <col min="12830" max="12830" width="3" style="18" bestFit="1" customWidth="1"/>
    <col min="12831" max="12832" width="8.33203125" style="18" bestFit="1" customWidth="1"/>
    <col min="12833" max="13056" width="8.88671875" style="18"/>
    <col min="13057" max="13057" width="11.5546875" style="18" bestFit="1" customWidth="1"/>
    <col min="13058" max="13058" width="12.88671875" style="18" bestFit="1" customWidth="1"/>
    <col min="13059" max="13059" width="11.33203125" style="18" bestFit="1" customWidth="1"/>
    <col min="13060" max="13060" width="12.88671875" style="18" bestFit="1" customWidth="1"/>
    <col min="13061" max="13061" width="10.33203125" style="18" bestFit="1" customWidth="1"/>
    <col min="13062" max="13062" width="12.88671875" style="18" bestFit="1" customWidth="1"/>
    <col min="13063" max="13063" width="10.33203125" style="18" bestFit="1" customWidth="1"/>
    <col min="13064" max="13064" width="12.88671875" style="18" bestFit="1" customWidth="1"/>
    <col min="13065" max="13065" width="9.33203125" style="18" bestFit="1" customWidth="1"/>
    <col min="13066" max="13066" width="12.88671875" style="18" bestFit="1" customWidth="1"/>
    <col min="13067" max="13067" width="11.33203125" style="18" bestFit="1" customWidth="1"/>
    <col min="13068" max="13068" width="12.88671875" style="18" bestFit="1" customWidth="1"/>
    <col min="13069" max="13069" width="11.33203125" style="18" bestFit="1" customWidth="1"/>
    <col min="13070" max="13070" width="12.88671875" style="18" bestFit="1" customWidth="1"/>
    <col min="13071" max="13071" width="11.33203125" style="18" bestFit="1" customWidth="1"/>
    <col min="13072" max="13072" width="12.88671875" style="18" bestFit="1" customWidth="1"/>
    <col min="13073" max="13073" width="10.33203125" style="18" bestFit="1" customWidth="1"/>
    <col min="13074" max="13074" width="12.88671875" style="18" bestFit="1" customWidth="1"/>
    <col min="13075" max="13075" width="11.33203125" style="18" bestFit="1" customWidth="1"/>
    <col min="13076" max="13076" width="12.88671875" style="18" bestFit="1" customWidth="1"/>
    <col min="13077" max="13077" width="10.33203125" style="18" bestFit="1" customWidth="1"/>
    <col min="13078" max="13078" width="12.88671875" style="18" bestFit="1" customWidth="1"/>
    <col min="13079" max="13079" width="10.33203125" style="18" bestFit="1" customWidth="1"/>
    <col min="13080" max="13080" width="12.88671875" style="18" bestFit="1" customWidth="1"/>
    <col min="13081" max="13081" width="10.44140625" style="18" bestFit="1" customWidth="1"/>
    <col min="13082" max="13082" width="7.33203125" style="18" bestFit="1" customWidth="1"/>
    <col min="13083" max="13083" width="6.33203125" style="18" bestFit="1" customWidth="1"/>
    <col min="13084" max="13084" width="10.44140625" style="18" bestFit="1" customWidth="1"/>
    <col min="13085" max="13085" width="14" style="18" bestFit="1" customWidth="1"/>
    <col min="13086" max="13086" width="3" style="18" bestFit="1" customWidth="1"/>
    <col min="13087" max="13088" width="8.33203125" style="18" bestFit="1" customWidth="1"/>
    <col min="13089" max="13312" width="8.88671875" style="18"/>
    <col min="13313" max="13313" width="11.5546875" style="18" bestFit="1" customWidth="1"/>
    <col min="13314" max="13314" width="12.88671875" style="18" bestFit="1" customWidth="1"/>
    <col min="13315" max="13315" width="11.33203125" style="18" bestFit="1" customWidth="1"/>
    <col min="13316" max="13316" width="12.88671875" style="18" bestFit="1" customWidth="1"/>
    <col min="13317" max="13317" width="10.33203125" style="18" bestFit="1" customWidth="1"/>
    <col min="13318" max="13318" width="12.88671875" style="18" bestFit="1" customWidth="1"/>
    <col min="13319" max="13319" width="10.33203125" style="18" bestFit="1" customWidth="1"/>
    <col min="13320" max="13320" width="12.88671875" style="18" bestFit="1" customWidth="1"/>
    <col min="13321" max="13321" width="9.33203125" style="18" bestFit="1" customWidth="1"/>
    <col min="13322" max="13322" width="12.88671875" style="18" bestFit="1" customWidth="1"/>
    <col min="13323" max="13323" width="11.33203125" style="18" bestFit="1" customWidth="1"/>
    <col min="13324" max="13324" width="12.88671875" style="18" bestFit="1" customWidth="1"/>
    <col min="13325" max="13325" width="11.33203125" style="18" bestFit="1" customWidth="1"/>
    <col min="13326" max="13326" width="12.88671875" style="18" bestFit="1" customWidth="1"/>
    <col min="13327" max="13327" width="11.33203125" style="18" bestFit="1" customWidth="1"/>
    <col min="13328" max="13328" width="12.88671875" style="18" bestFit="1" customWidth="1"/>
    <col min="13329" max="13329" width="10.33203125" style="18" bestFit="1" customWidth="1"/>
    <col min="13330" max="13330" width="12.88671875" style="18" bestFit="1" customWidth="1"/>
    <col min="13331" max="13331" width="11.33203125" style="18" bestFit="1" customWidth="1"/>
    <col min="13332" max="13332" width="12.88671875" style="18" bestFit="1" customWidth="1"/>
    <col min="13333" max="13333" width="10.33203125" style="18" bestFit="1" customWidth="1"/>
    <col min="13334" max="13334" width="12.88671875" style="18" bestFit="1" customWidth="1"/>
    <col min="13335" max="13335" width="10.33203125" style="18" bestFit="1" customWidth="1"/>
    <col min="13336" max="13336" width="12.88671875" style="18" bestFit="1" customWidth="1"/>
    <col min="13337" max="13337" width="10.44140625" style="18" bestFit="1" customWidth="1"/>
    <col min="13338" max="13338" width="7.33203125" style="18" bestFit="1" customWidth="1"/>
    <col min="13339" max="13339" width="6.33203125" style="18" bestFit="1" customWidth="1"/>
    <col min="13340" max="13340" width="10.44140625" style="18" bestFit="1" customWidth="1"/>
    <col min="13341" max="13341" width="14" style="18" bestFit="1" customWidth="1"/>
    <col min="13342" max="13342" width="3" style="18" bestFit="1" customWidth="1"/>
    <col min="13343" max="13344" width="8.33203125" style="18" bestFit="1" customWidth="1"/>
    <col min="13345" max="13568" width="8.88671875" style="18"/>
    <col min="13569" max="13569" width="11.5546875" style="18" bestFit="1" customWidth="1"/>
    <col min="13570" max="13570" width="12.88671875" style="18" bestFit="1" customWidth="1"/>
    <col min="13571" max="13571" width="11.33203125" style="18" bestFit="1" customWidth="1"/>
    <col min="13572" max="13572" width="12.88671875" style="18" bestFit="1" customWidth="1"/>
    <col min="13573" max="13573" width="10.33203125" style="18" bestFit="1" customWidth="1"/>
    <col min="13574" max="13574" width="12.88671875" style="18" bestFit="1" customWidth="1"/>
    <col min="13575" max="13575" width="10.33203125" style="18" bestFit="1" customWidth="1"/>
    <col min="13576" max="13576" width="12.88671875" style="18" bestFit="1" customWidth="1"/>
    <col min="13577" max="13577" width="9.33203125" style="18" bestFit="1" customWidth="1"/>
    <col min="13578" max="13578" width="12.88671875" style="18" bestFit="1" customWidth="1"/>
    <col min="13579" max="13579" width="11.33203125" style="18" bestFit="1" customWidth="1"/>
    <col min="13580" max="13580" width="12.88671875" style="18" bestFit="1" customWidth="1"/>
    <col min="13581" max="13581" width="11.33203125" style="18" bestFit="1" customWidth="1"/>
    <col min="13582" max="13582" width="12.88671875" style="18" bestFit="1" customWidth="1"/>
    <col min="13583" max="13583" width="11.33203125" style="18" bestFit="1" customWidth="1"/>
    <col min="13584" max="13584" width="12.88671875" style="18" bestFit="1" customWidth="1"/>
    <col min="13585" max="13585" width="10.33203125" style="18" bestFit="1" customWidth="1"/>
    <col min="13586" max="13586" width="12.88671875" style="18" bestFit="1" customWidth="1"/>
    <col min="13587" max="13587" width="11.33203125" style="18" bestFit="1" customWidth="1"/>
    <col min="13588" max="13588" width="12.88671875" style="18" bestFit="1" customWidth="1"/>
    <col min="13589" max="13589" width="10.33203125" style="18" bestFit="1" customWidth="1"/>
    <col min="13590" max="13590" width="12.88671875" style="18" bestFit="1" customWidth="1"/>
    <col min="13591" max="13591" width="10.33203125" style="18" bestFit="1" customWidth="1"/>
    <col min="13592" max="13592" width="12.88671875" style="18" bestFit="1" customWidth="1"/>
    <col min="13593" max="13593" width="10.44140625" style="18" bestFit="1" customWidth="1"/>
    <col min="13594" max="13594" width="7.33203125" style="18" bestFit="1" customWidth="1"/>
    <col min="13595" max="13595" width="6.33203125" style="18" bestFit="1" customWidth="1"/>
    <col min="13596" max="13596" width="10.44140625" style="18" bestFit="1" customWidth="1"/>
    <col min="13597" max="13597" width="14" style="18" bestFit="1" customWidth="1"/>
    <col min="13598" max="13598" width="3" style="18" bestFit="1" customWidth="1"/>
    <col min="13599" max="13600" width="8.33203125" style="18" bestFit="1" customWidth="1"/>
    <col min="13601" max="13824" width="8.88671875" style="18"/>
    <col min="13825" max="13825" width="11.5546875" style="18" bestFit="1" customWidth="1"/>
    <col min="13826" max="13826" width="12.88671875" style="18" bestFit="1" customWidth="1"/>
    <col min="13827" max="13827" width="11.33203125" style="18" bestFit="1" customWidth="1"/>
    <col min="13828" max="13828" width="12.88671875" style="18" bestFit="1" customWidth="1"/>
    <col min="13829" max="13829" width="10.33203125" style="18" bestFit="1" customWidth="1"/>
    <col min="13830" max="13830" width="12.88671875" style="18" bestFit="1" customWidth="1"/>
    <col min="13831" max="13831" width="10.33203125" style="18" bestFit="1" customWidth="1"/>
    <col min="13832" max="13832" width="12.88671875" style="18" bestFit="1" customWidth="1"/>
    <col min="13833" max="13833" width="9.33203125" style="18" bestFit="1" customWidth="1"/>
    <col min="13834" max="13834" width="12.88671875" style="18" bestFit="1" customWidth="1"/>
    <col min="13835" max="13835" width="11.33203125" style="18" bestFit="1" customWidth="1"/>
    <col min="13836" max="13836" width="12.88671875" style="18" bestFit="1" customWidth="1"/>
    <col min="13837" max="13837" width="11.33203125" style="18" bestFit="1" customWidth="1"/>
    <col min="13838" max="13838" width="12.88671875" style="18" bestFit="1" customWidth="1"/>
    <col min="13839" max="13839" width="11.33203125" style="18" bestFit="1" customWidth="1"/>
    <col min="13840" max="13840" width="12.88671875" style="18" bestFit="1" customWidth="1"/>
    <col min="13841" max="13841" width="10.33203125" style="18" bestFit="1" customWidth="1"/>
    <col min="13842" max="13842" width="12.88671875" style="18" bestFit="1" customWidth="1"/>
    <col min="13843" max="13843" width="11.33203125" style="18" bestFit="1" customWidth="1"/>
    <col min="13844" max="13844" width="12.88671875" style="18" bestFit="1" customWidth="1"/>
    <col min="13845" max="13845" width="10.33203125" style="18" bestFit="1" customWidth="1"/>
    <col min="13846" max="13846" width="12.88671875" style="18" bestFit="1" customWidth="1"/>
    <col min="13847" max="13847" width="10.33203125" style="18" bestFit="1" customWidth="1"/>
    <col min="13848" max="13848" width="12.88671875" style="18" bestFit="1" customWidth="1"/>
    <col min="13849" max="13849" width="10.44140625" style="18" bestFit="1" customWidth="1"/>
    <col min="13850" max="13850" width="7.33203125" style="18" bestFit="1" customWidth="1"/>
    <col min="13851" max="13851" width="6.33203125" style="18" bestFit="1" customWidth="1"/>
    <col min="13852" max="13852" width="10.44140625" style="18" bestFit="1" customWidth="1"/>
    <col min="13853" max="13853" width="14" style="18" bestFit="1" customWidth="1"/>
    <col min="13854" max="13854" width="3" style="18" bestFit="1" customWidth="1"/>
    <col min="13855" max="13856" width="8.33203125" style="18" bestFit="1" customWidth="1"/>
    <col min="13857" max="14080" width="8.88671875" style="18"/>
    <col min="14081" max="14081" width="11.5546875" style="18" bestFit="1" customWidth="1"/>
    <col min="14082" max="14082" width="12.88671875" style="18" bestFit="1" customWidth="1"/>
    <col min="14083" max="14083" width="11.33203125" style="18" bestFit="1" customWidth="1"/>
    <col min="14084" max="14084" width="12.88671875" style="18" bestFit="1" customWidth="1"/>
    <col min="14085" max="14085" width="10.33203125" style="18" bestFit="1" customWidth="1"/>
    <col min="14086" max="14086" width="12.88671875" style="18" bestFit="1" customWidth="1"/>
    <col min="14087" max="14087" width="10.33203125" style="18" bestFit="1" customWidth="1"/>
    <col min="14088" max="14088" width="12.88671875" style="18" bestFit="1" customWidth="1"/>
    <col min="14089" max="14089" width="9.33203125" style="18" bestFit="1" customWidth="1"/>
    <col min="14090" max="14090" width="12.88671875" style="18" bestFit="1" customWidth="1"/>
    <col min="14091" max="14091" width="11.33203125" style="18" bestFit="1" customWidth="1"/>
    <col min="14092" max="14092" width="12.88671875" style="18" bestFit="1" customWidth="1"/>
    <col min="14093" max="14093" width="11.33203125" style="18" bestFit="1" customWidth="1"/>
    <col min="14094" max="14094" width="12.88671875" style="18" bestFit="1" customWidth="1"/>
    <col min="14095" max="14095" width="11.33203125" style="18" bestFit="1" customWidth="1"/>
    <col min="14096" max="14096" width="12.88671875" style="18" bestFit="1" customWidth="1"/>
    <col min="14097" max="14097" width="10.33203125" style="18" bestFit="1" customWidth="1"/>
    <col min="14098" max="14098" width="12.88671875" style="18" bestFit="1" customWidth="1"/>
    <col min="14099" max="14099" width="11.33203125" style="18" bestFit="1" customWidth="1"/>
    <col min="14100" max="14100" width="12.88671875" style="18" bestFit="1" customWidth="1"/>
    <col min="14101" max="14101" width="10.33203125" style="18" bestFit="1" customWidth="1"/>
    <col min="14102" max="14102" width="12.88671875" style="18" bestFit="1" customWidth="1"/>
    <col min="14103" max="14103" width="10.33203125" style="18" bestFit="1" customWidth="1"/>
    <col min="14104" max="14104" width="12.88671875" style="18" bestFit="1" customWidth="1"/>
    <col min="14105" max="14105" width="10.44140625" style="18" bestFit="1" customWidth="1"/>
    <col min="14106" max="14106" width="7.33203125" style="18" bestFit="1" customWidth="1"/>
    <col min="14107" max="14107" width="6.33203125" style="18" bestFit="1" customWidth="1"/>
    <col min="14108" max="14108" width="10.44140625" style="18" bestFit="1" customWidth="1"/>
    <col min="14109" max="14109" width="14" style="18" bestFit="1" customWidth="1"/>
    <col min="14110" max="14110" width="3" style="18" bestFit="1" customWidth="1"/>
    <col min="14111" max="14112" width="8.33203125" style="18" bestFit="1" customWidth="1"/>
    <col min="14113" max="14336" width="8.88671875" style="18"/>
    <col min="14337" max="14337" width="11.5546875" style="18" bestFit="1" customWidth="1"/>
    <col min="14338" max="14338" width="12.88671875" style="18" bestFit="1" customWidth="1"/>
    <col min="14339" max="14339" width="11.33203125" style="18" bestFit="1" customWidth="1"/>
    <col min="14340" max="14340" width="12.88671875" style="18" bestFit="1" customWidth="1"/>
    <col min="14341" max="14341" width="10.33203125" style="18" bestFit="1" customWidth="1"/>
    <col min="14342" max="14342" width="12.88671875" style="18" bestFit="1" customWidth="1"/>
    <col min="14343" max="14343" width="10.33203125" style="18" bestFit="1" customWidth="1"/>
    <col min="14344" max="14344" width="12.88671875" style="18" bestFit="1" customWidth="1"/>
    <col min="14345" max="14345" width="9.33203125" style="18" bestFit="1" customWidth="1"/>
    <col min="14346" max="14346" width="12.88671875" style="18" bestFit="1" customWidth="1"/>
    <col min="14347" max="14347" width="11.33203125" style="18" bestFit="1" customWidth="1"/>
    <col min="14348" max="14348" width="12.88671875" style="18" bestFit="1" customWidth="1"/>
    <col min="14349" max="14349" width="11.33203125" style="18" bestFit="1" customWidth="1"/>
    <col min="14350" max="14350" width="12.88671875" style="18" bestFit="1" customWidth="1"/>
    <col min="14351" max="14351" width="11.33203125" style="18" bestFit="1" customWidth="1"/>
    <col min="14352" max="14352" width="12.88671875" style="18" bestFit="1" customWidth="1"/>
    <col min="14353" max="14353" width="10.33203125" style="18" bestFit="1" customWidth="1"/>
    <col min="14354" max="14354" width="12.88671875" style="18" bestFit="1" customWidth="1"/>
    <col min="14355" max="14355" width="11.33203125" style="18" bestFit="1" customWidth="1"/>
    <col min="14356" max="14356" width="12.88671875" style="18" bestFit="1" customWidth="1"/>
    <col min="14357" max="14357" width="10.33203125" style="18" bestFit="1" customWidth="1"/>
    <col min="14358" max="14358" width="12.88671875" style="18" bestFit="1" customWidth="1"/>
    <col min="14359" max="14359" width="10.33203125" style="18" bestFit="1" customWidth="1"/>
    <col min="14360" max="14360" width="12.88671875" style="18" bestFit="1" customWidth="1"/>
    <col min="14361" max="14361" width="10.44140625" style="18" bestFit="1" customWidth="1"/>
    <col min="14362" max="14362" width="7.33203125" style="18" bestFit="1" customWidth="1"/>
    <col min="14363" max="14363" width="6.33203125" style="18" bestFit="1" customWidth="1"/>
    <col min="14364" max="14364" width="10.44140625" style="18" bestFit="1" customWidth="1"/>
    <col min="14365" max="14365" width="14" style="18" bestFit="1" customWidth="1"/>
    <col min="14366" max="14366" width="3" style="18" bestFit="1" customWidth="1"/>
    <col min="14367" max="14368" width="8.33203125" style="18" bestFit="1" customWidth="1"/>
    <col min="14369" max="14592" width="8.88671875" style="18"/>
    <col min="14593" max="14593" width="11.5546875" style="18" bestFit="1" customWidth="1"/>
    <col min="14594" max="14594" width="12.88671875" style="18" bestFit="1" customWidth="1"/>
    <col min="14595" max="14595" width="11.33203125" style="18" bestFit="1" customWidth="1"/>
    <col min="14596" max="14596" width="12.88671875" style="18" bestFit="1" customWidth="1"/>
    <col min="14597" max="14597" width="10.33203125" style="18" bestFit="1" customWidth="1"/>
    <col min="14598" max="14598" width="12.88671875" style="18" bestFit="1" customWidth="1"/>
    <col min="14599" max="14599" width="10.33203125" style="18" bestFit="1" customWidth="1"/>
    <col min="14600" max="14600" width="12.88671875" style="18" bestFit="1" customWidth="1"/>
    <col min="14601" max="14601" width="9.33203125" style="18" bestFit="1" customWidth="1"/>
    <col min="14602" max="14602" width="12.88671875" style="18" bestFit="1" customWidth="1"/>
    <col min="14603" max="14603" width="11.33203125" style="18" bestFit="1" customWidth="1"/>
    <col min="14604" max="14604" width="12.88671875" style="18" bestFit="1" customWidth="1"/>
    <col min="14605" max="14605" width="11.33203125" style="18" bestFit="1" customWidth="1"/>
    <col min="14606" max="14606" width="12.88671875" style="18" bestFit="1" customWidth="1"/>
    <col min="14607" max="14607" width="11.33203125" style="18" bestFit="1" customWidth="1"/>
    <col min="14608" max="14608" width="12.88671875" style="18" bestFit="1" customWidth="1"/>
    <col min="14609" max="14609" width="10.33203125" style="18" bestFit="1" customWidth="1"/>
    <col min="14610" max="14610" width="12.88671875" style="18" bestFit="1" customWidth="1"/>
    <col min="14611" max="14611" width="11.33203125" style="18" bestFit="1" customWidth="1"/>
    <col min="14612" max="14612" width="12.88671875" style="18" bestFit="1" customWidth="1"/>
    <col min="14613" max="14613" width="10.33203125" style="18" bestFit="1" customWidth="1"/>
    <col min="14614" max="14614" width="12.88671875" style="18" bestFit="1" customWidth="1"/>
    <col min="14615" max="14615" width="10.33203125" style="18" bestFit="1" customWidth="1"/>
    <col min="14616" max="14616" width="12.88671875" style="18" bestFit="1" customWidth="1"/>
    <col min="14617" max="14617" width="10.44140625" style="18" bestFit="1" customWidth="1"/>
    <col min="14618" max="14618" width="7.33203125" style="18" bestFit="1" customWidth="1"/>
    <col min="14619" max="14619" width="6.33203125" style="18" bestFit="1" customWidth="1"/>
    <col min="14620" max="14620" width="10.44140625" style="18" bestFit="1" customWidth="1"/>
    <col min="14621" max="14621" width="14" style="18" bestFit="1" customWidth="1"/>
    <col min="14622" max="14622" width="3" style="18" bestFit="1" customWidth="1"/>
    <col min="14623" max="14624" width="8.33203125" style="18" bestFit="1" customWidth="1"/>
    <col min="14625" max="14848" width="8.88671875" style="18"/>
    <col min="14849" max="14849" width="11.5546875" style="18" bestFit="1" customWidth="1"/>
    <col min="14850" max="14850" width="12.88671875" style="18" bestFit="1" customWidth="1"/>
    <col min="14851" max="14851" width="11.33203125" style="18" bestFit="1" customWidth="1"/>
    <col min="14852" max="14852" width="12.88671875" style="18" bestFit="1" customWidth="1"/>
    <col min="14853" max="14853" width="10.33203125" style="18" bestFit="1" customWidth="1"/>
    <col min="14854" max="14854" width="12.88671875" style="18" bestFit="1" customWidth="1"/>
    <col min="14855" max="14855" width="10.33203125" style="18" bestFit="1" customWidth="1"/>
    <col min="14856" max="14856" width="12.88671875" style="18" bestFit="1" customWidth="1"/>
    <col min="14857" max="14857" width="9.33203125" style="18" bestFit="1" customWidth="1"/>
    <col min="14858" max="14858" width="12.88671875" style="18" bestFit="1" customWidth="1"/>
    <col min="14859" max="14859" width="11.33203125" style="18" bestFit="1" customWidth="1"/>
    <col min="14860" max="14860" width="12.88671875" style="18" bestFit="1" customWidth="1"/>
    <col min="14861" max="14861" width="11.33203125" style="18" bestFit="1" customWidth="1"/>
    <col min="14862" max="14862" width="12.88671875" style="18" bestFit="1" customWidth="1"/>
    <col min="14863" max="14863" width="11.33203125" style="18" bestFit="1" customWidth="1"/>
    <col min="14864" max="14864" width="12.88671875" style="18" bestFit="1" customWidth="1"/>
    <col min="14865" max="14865" width="10.33203125" style="18" bestFit="1" customWidth="1"/>
    <col min="14866" max="14866" width="12.88671875" style="18" bestFit="1" customWidth="1"/>
    <col min="14867" max="14867" width="11.33203125" style="18" bestFit="1" customWidth="1"/>
    <col min="14868" max="14868" width="12.88671875" style="18" bestFit="1" customWidth="1"/>
    <col min="14869" max="14869" width="10.33203125" style="18" bestFit="1" customWidth="1"/>
    <col min="14870" max="14870" width="12.88671875" style="18" bestFit="1" customWidth="1"/>
    <col min="14871" max="14871" width="10.33203125" style="18" bestFit="1" customWidth="1"/>
    <col min="14872" max="14872" width="12.88671875" style="18" bestFit="1" customWidth="1"/>
    <col min="14873" max="14873" width="10.44140625" style="18" bestFit="1" customWidth="1"/>
    <col min="14874" max="14874" width="7.33203125" style="18" bestFit="1" customWidth="1"/>
    <col min="14875" max="14875" width="6.33203125" style="18" bestFit="1" customWidth="1"/>
    <col min="14876" max="14876" width="10.44140625" style="18" bestFit="1" customWidth="1"/>
    <col min="14877" max="14877" width="14" style="18" bestFit="1" customWidth="1"/>
    <col min="14878" max="14878" width="3" style="18" bestFit="1" customWidth="1"/>
    <col min="14879" max="14880" width="8.33203125" style="18" bestFit="1" customWidth="1"/>
    <col min="14881" max="15104" width="8.88671875" style="18"/>
    <col min="15105" max="15105" width="11.5546875" style="18" bestFit="1" customWidth="1"/>
    <col min="15106" max="15106" width="12.88671875" style="18" bestFit="1" customWidth="1"/>
    <col min="15107" max="15107" width="11.33203125" style="18" bestFit="1" customWidth="1"/>
    <col min="15108" max="15108" width="12.88671875" style="18" bestFit="1" customWidth="1"/>
    <col min="15109" max="15109" width="10.33203125" style="18" bestFit="1" customWidth="1"/>
    <col min="15110" max="15110" width="12.88671875" style="18" bestFit="1" customWidth="1"/>
    <col min="15111" max="15111" width="10.33203125" style="18" bestFit="1" customWidth="1"/>
    <col min="15112" max="15112" width="12.88671875" style="18" bestFit="1" customWidth="1"/>
    <col min="15113" max="15113" width="9.33203125" style="18" bestFit="1" customWidth="1"/>
    <col min="15114" max="15114" width="12.88671875" style="18" bestFit="1" customWidth="1"/>
    <col min="15115" max="15115" width="11.33203125" style="18" bestFit="1" customWidth="1"/>
    <col min="15116" max="15116" width="12.88671875" style="18" bestFit="1" customWidth="1"/>
    <col min="15117" max="15117" width="11.33203125" style="18" bestFit="1" customWidth="1"/>
    <col min="15118" max="15118" width="12.88671875" style="18" bestFit="1" customWidth="1"/>
    <col min="15119" max="15119" width="11.33203125" style="18" bestFit="1" customWidth="1"/>
    <col min="15120" max="15120" width="12.88671875" style="18" bestFit="1" customWidth="1"/>
    <col min="15121" max="15121" width="10.33203125" style="18" bestFit="1" customWidth="1"/>
    <col min="15122" max="15122" width="12.88671875" style="18" bestFit="1" customWidth="1"/>
    <col min="15123" max="15123" width="11.33203125" style="18" bestFit="1" customWidth="1"/>
    <col min="15124" max="15124" width="12.88671875" style="18" bestFit="1" customWidth="1"/>
    <col min="15125" max="15125" width="10.33203125" style="18" bestFit="1" customWidth="1"/>
    <col min="15126" max="15126" width="12.88671875" style="18" bestFit="1" customWidth="1"/>
    <col min="15127" max="15127" width="10.33203125" style="18" bestFit="1" customWidth="1"/>
    <col min="15128" max="15128" width="12.88671875" style="18" bestFit="1" customWidth="1"/>
    <col min="15129" max="15129" width="10.44140625" style="18" bestFit="1" customWidth="1"/>
    <col min="15130" max="15130" width="7.33203125" style="18" bestFit="1" customWidth="1"/>
    <col min="15131" max="15131" width="6.33203125" style="18" bestFit="1" customWidth="1"/>
    <col min="15132" max="15132" width="10.44140625" style="18" bestFit="1" customWidth="1"/>
    <col min="15133" max="15133" width="14" style="18" bestFit="1" customWidth="1"/>
    <col min="15134" max="15134" width="3" style="18" bestFit="1" customWidth="1"/>
    <col min="15135" max="15136" width="8.33203125" style="18" bestFit="1" customWidth="1"/>
    <col min="15137" max="15360" width="8.88671875" style="18"/>
    <col min="15361" max="15361" width="11.5546875" style="18" bestFit="1" customWidth="1"/>
    <col min="15362" max="15362" width="12.88671875" style="18" bestFit="1" customWidth="1"/>
    <col min="15363" max="15363" width="11.33203125" style="18" bestFit="1" customWidth="1"/>
    <col min="15364" max="15364" width="12.88671875" style="18" bestFit="1" customWidth="1"/>
    <col min="15365" max="15365" width="10.33203125" style="18" bestFit="1" customWidth="1"/>
    <col min="15366" max="15366" width="12.88671875" style="18" bestFit="1" customWidth="1"/>
    <col min="15367" max="15367" width="10.33203125" style="18" bestFit="1" customWidth="1"/>
    <col min="15368" max="15368" width="12.88671875" style="18" bestFit="1" customWidth="1"/>
    <col min="15369" max="15369" width="9.33203125" style="18" bestFit="1" customWidth="1"/>
    <col min="15370" max="15370" width="12.88671875" style="18" bestFit="1" customWidth="1"/>
    <col min="15371" max="15371" width="11.33203125" style="18" bestFit="1" customWidth="1"/>
    <col min="15372" max="15372" width="12.88671875" style="18" bestFit="1" customWidth="1"/>
    <col min="15373" max="15373" width="11.33203125" style="18" bestFit="1" customWidth="1"/>
    <col min="15374" max="15374" width="12.88671875" style="18" bestFit="1" customWidth="1"/>
    <col min="15375" max="15375" width="11.33203125" style="18" bestFit="1" customWidth="1"/>
    <col min="15376" max="15376" width="12.88671875" style="18" bestFit="1" customWidth="1"/>
    <col min="15377" max="15377" width="10.33203125" style="18" bestFit="1" customWidth="1"/>
    <col min="15378" max="15378" width="12.88671875" style="18" bestFit="1" customWidth="1"/>
    <col min="15379" max="15379" width="11.33203125" style="18" bestFit="1" customWidth="1"/>
    <col min="15380" max="15380" width="12.88671875" style="18" bestFit="1" customWidth="1"/>
    <col min="15381" max="15381" width="10.33203125" style="18" bestFit="1" customWidth="1"/>
    <col min="15382" max="15382" width="12.88671875" style="18" bestFit="1" customWidth="1"/>
    <col min="15383" max="15383" width="10.33203125" style="18" bestFit="1" customWidth="1"/>
    <col min="15384" max="15384" width="12.88671875" style="18" bestFit="1" customWidth="1"/>
    <col min="15385" max="15385" width="10.44140625" style="18" bestFit="1" customWidth="1"/>
    <col min="15386" max="15386" width="7.33203125" style="18" bestFit="1" customWidth="1"/>
    <col min="15387" max="15387" width="6.33203125" style="18" bestFit="1" customWidth="1"/>
    <col min="15388" max="15388" width="10.44140625" style="18" bestFit="1" customWidth="1"/>
    <col min="15389" max="15389" width="14" style="18" bestFit="1" customWidth="1"/>
    <col min="15390" max="15390" width="3" style="18" bestFit="1" customWidth="1"/>
    <col min="15391" max="15392" width="8.33203125" style="18" bestFit="1" customWidth="1"/>
    <col min="15393" max="15616" width="8.88671875" style="18"/>
    <col min="15617" max="15617" width="11.5546875" style="18" bestFit="1" customWidth="1"/>
    <col min="15618" max="15618" width="12.88671875" style="18" bestFit="1" customWidth="1"/>
    <col min="15619" max="15619" width="11.33203125" style="18" bestFit="1" customWidth="1"/>
    <col min="15620" max="15620" width="12.88671875" style="18" bestFit="1" customWidth="1"/>
    <col min="15621" max="15621" width="10.33203125" style="18" bestFit="1" customWidth="1"/>
    <col min="15622" max="15622" width="12.88671875" style="18" bestFit="1" customWidth="1"/>
    <col min="15623" max="15623" width="10.33203125" style="18" bestFit="1" customWidth="1"/>
    <col min="15624" max="15624" width="12.88671875" style="18" bestFit="1" customWidth="1"/>
    <col min="15625" max="15625" width="9.33203125" style="18" bestFit="1" customWidth="1"/>
    <col min="15626" max="15626" width="12.88671875" style="18" bestFit="1" customWidth="1"/>
    <col min="15627" max="15627" width="11.33203125" style="18" bestFit="1" customWidth="1"/>
    <col min="15628" max="15628" width="12.88671875" style="18" bestFit="1" customWidth="1"/>
    <col min="15629" max="15629" width="11.33203125" style="18" bestFit="1" customWidth="1"/>
    <col min="15630" max="15630" width="12.88671875" style="18" bestFit="1" customWidth="1"/>
    <col min="15631" max="15631" width="11.33203125" style="18" bestFit="1" customWidth="1"/>
    <col min="15632" max="15632" width="12.88671875" style="18" bestFit="1" customWidth="1"/>
    <col min="15633" max="15633" width="10.33203125" style="18" bestFit="1" customWidth="1"/>
    <col min="15634" max="15634" width="12.88671875" style="18" bestFit="1" customWidth="1"/>
    <col min="15635" max="15635" width="11.33203125" style="18" bestFit="1" customWidth="1"/>
    <col min="15636" max="15636" width="12.88671875" style="18" bestFit="1" customWidth="1"/>
    <col min="15637" max="15637" width="10.33203125" style="18" bestFit="1" customWidth="1"/>
    <col min="15638" max="15638" width="12.88671875" style="18" bestFit="1" customWidth="1"/>
    <col min="15639" max="15639" width="10.33203125" style="18" bestFit="1" customWidth="1"/>
    <col min="15640" max="15640" width="12.88671875" style="18" bestFit="1" customWidth="1"/>
    <col min="15641" max="15641" width="10.44140625" style="18" bestFit="1" customWidth="1"/>
    <col min="15642" max="15642" width="7.33203125" style="18" bestFit="1" customWidth="1"/>
    <col min="15643" max="15643" width="6.33203125" style="18" bestFit="1" customWidth="1"/>
    <col min="15644" max="15644" width="10.44140625" style="18" bestFit="1" customWidth="1"/>
    <col min="15645" max="15645" width="14" style="18" bestFit="1" customWidth="1"/>
    <col min="15646" max="15646" width="3" style="18" bestFit="1" customWidth="1"/>
    <col min="15647" max="15648" width="8.33203125" style="18" bestFit="1" customWidth="1"/>
    <col min="15649" max="15872" width="8.88671875" style="18"/>
    <col min="15873" max="15873" width="11.5546875" style="18" bestFit="1" customWidth="1"/>
    <col min="15874" max="15874" width="12.88671875" style="18" bestFit="1" customWidth="1"/>
    <col min="15875" max="15875" width="11.33203125" style="18" bestFit="1" customWidth="1"/>
    <col min="15876" max="15876" width="12.88671875" style="18" bestFit="1" customWidth="1"/>
    <col min="15877" max="15877" width="10.33203125" style="18" bestFit="1" customWidth="1"/>
    <col min="15878" max="15878" width="12.88671875" style="18" bestFit="1" customWidth="1"/>
    <col min="15879" max="15879" width="10.33203125" style="18" bestFit="1" customWidth="1"/>
    <col min="15880" max="15880" width="12.88671875" style="18" bestFit="1" customWidth="1"/>
    <col min="15881" max="15881" width="9.33203125" style="18" bestFit="1" customWidth="1"/>
    <col min="15882" max="15882" width="12.88671875" style="18" bestFit="1" customWidth="1"/>
    <col min="15883" max="15883" width="11.33203125" style="18" bestFit="1" customWidth="1"/>
    <col min="15884" max="15884" width="12.88671875" style="18" bestFit="1" customWidth="1"/>
    <col min="15885" max="15885" width="11.33203125" style="18" bestFit="1" customWidth="1"/>
    <col min="15886" max="15886" width="12.88671875" style="18" bestFit="1" customWidth="1"/>
    <col min="15887" max="15887" width="11.33203125" style="18" bestFit="1" customWidth="1"/>
    <col min="15888" max="15888" width="12.88671875" style="18" bestFit="1" customWidth="1"/>
    <col min="15889" max="15889" width="10.33203125" style="18" bestFit="1" customWidth="1"/>
    <col min="15890" max="15890" width="12.88671875" style="18" bestFit="1" customWidth="1"/>
    <col min="15891" max="15891" width="11.33203125" style="18" bestFit="1" customWidth="1"/>
    <col min="15892" max="15892" width="12.88671875" style="18" bestFit="1" customWidth="1"/>
    <col min="15893" max="15893" width="10.33203125" style="18" bestFit="1" customWidth="1"/>
    <col min="15894" max="15894" width="12.88671875" style="18" bestFit="1" customWidth="1"/>
    <col min="15895" max="15895" width="10.33203125" style="18" bestFit="1" customWidth="1"/>
    <col min="15896" max="15896" width="12.88671875" style="18" bestFit="1" customWidth="1"/>
    <col min="15897" max="15897" width="10.44140625" style="18" bestFit="1" customWidth="1"/>
    <col min="15898" max="15898" width="7.33203125" style="18" bestFit="1" customWidth="1"/>
    <col min="15899" max="15899" width="6.33203125" style="18" bestFit="1" customWidth="1"/>
    <col min="15900" max="15900" width="10.44140625" style="18" bestFit="1" customWidth="1"/>
    <col min="15901" max="15901" width="14" style="18" bestFit="1" customWidth="1"/>
    <col min="15902" max="15902" width="3" style="18" bestFit="1" customWidth="1"/>
    <col min="15903" max="15904" width="8.33203125" style="18" bestFit="1" customWidth="1"/>
    <col min="15905" max="16128" width="8.88671875" style="18"/>
    <col min="16129" max="16129" width="11.5546875" style="18" bestFit="1" customWidth="1"/>
    <col min="16130" max="16130" width="12.88671875" style="18" bestFit="1" customWidth="1"/>
    <col min="16131" max="16131" width="11.33203125" style="18" bestFit="1" customWidth="1"/>
    <col min="16132" max="16132" width="12.88671875" style="18" bestFit="1" customWidth="1"/>
    <col min="16133" max="16133" width="10.33203125" style="18" bestFit="1" customWidth="1"/>
    <col min="16134" max="16134" width="12.88671875" style="18" bestFit="1" customWidth="1"/>
    <col min="16135" max="16135" width="10.33203125" style="18" bestFit="1" customWidth="1"/>
    <col min="16136" max="16136" width="12.88671875" style="18" bestFit="1" customWidth="1"/>
    <col min="16137" max="16137" width="9.33203125" style="18" bestFit="1" customWidth="1"/>
    <col min="16138" max="16138" width="12.88671875" style="18" bestFit="1" customWidth="1"/>
    <col min="16139" max="16139" width="11.33203125" style="18" bestFit="1" customWidth="1"/>
    <col min="16140" max="16140" width="12.88671875" style="18" bestFit="1" customWidth="1"/>
    <col min="16141" max="16141" width="11.33203125" style="18" bestFit="1" customWidth="1"/>
    <col min="16142" max="16142" width="12.88671875" style="18" bestFit="1" customWidth="1"/>
    <col min="16143" max="16143" width="11.33203125" style="18" bestFit="1" customWidth="1"/>
    <col min="16144" max="16144" width="12.88671875" style="18" bestFit="1" customWidth="1"/>
    <col min="16145" max="16145" width="10.33203125" style="18" bestFit="1" customWidth="1"/>
    <col min="16146" max="16146" width="12.88671875" style="18" bestFit="1" customWidth="1"/>
    <col min="16147" max="16147" width="11.33203125" style="18" bestFit="1" customWidth="1"/>
    <col min="16148" max="16148" width="12.88671875" style="18" bestFit="1" customWidth="1"/>
    <col min="16149" max="16149" width="10.33203125" style="18" bestFit="1" customWidth="1"/>
    <col min="16150" max="16150" width="12.88671875" style="18" bestFit="1" customWidth="1"/>
    <col min="16151" max="16151" width="10.33203125" style="18" bestFit="1" customWidth="1"/>
    <col min="16152" max="16152" width="12.88671875" style="18" bestFit="1" customWidth="1"/>
    <col min="16153" max="16153" width="10.44140625" style="18" bestFit="1" customWidth="1"/>
    <col min="16154" max="16154" width="7.33203125" style="18" bestFit="1" customWidth="1"/>
    <col min="16155" max="16155" width="6.33203125" style="18" bestFit="1" customWidth="1"/>
    <col min="16156" max="16156" width="10.44140625" style="18" bestFit="1" customWidth="1"/>
    <col min="16157" max="16157" width="14" style="18" bestFit="1" customWidth="1"/>
    <col min="16158" max="16158" width="3" style="18" bestFit="1" customWidth="1"/>
    <col min="16159" max="16160" width="8.33203125" style="18" bestFit="1" customWidth="1"/>
    <col min="16161" max="16384" width="8.88671875" style="18"/>
  </cols>
  <sheetData>
    <row r="1" spans="1:31">
      <c r="A1" s="17" t="s">
        <v>59</v>
      </c>
      <c r="B1" s="18" t="s">
        <v>60</v>
      </c>
      <c r="D1" s="18" t="s">
        <v>61</v>
      </c>
      <c r="F1" s="18" t="s">
        <v>62</v>
      </c>
      <c r="H1" s="18" t="s">
        <v>63</v>
      </c>
      <c r="J1" s="18" t="s">
        <v>64</v>
      </c>
      <c r="L1" s="18" t="s">
        <v>65</v>
      </c>
      <c r="N1" s="18" t="s">
        <v>66</v>
      </c>
      <c r="P1" s="18" t="s">
        <v>67</v>
      </c>
      <c r="R1" s="18" t="s">
        <v>68</v>
      </c>
      <c r="T1" s="18" t="s">
        <v>69</v>
      </c>
      <c r="V1" s="18" t="s">
        <v>70</v>
      </c>
    </row>
    <row r="2" spans="1:31" ht="14.4">
      <c r="A2" s="17" t="s">
        <v>71</v>
      </c>
      <c r="B2" s="19">
        <v>0.1112129754942649</v>
      </c>
      <c r="C2" s="19"/>
      <c r="D2" s="19">
        <v>4.5528694584533961E-3</v>
      </c>
      <c r="E2" s="19"/>
      <c r="F2" s="19">
        <v>3.5608756384911053E-2</v>
      </c>
      <c r="G2" s="19"/>
      <c r="H2" s="19">
        <v>1.4954680702949112E-3</v>
      </c>
      <c r="I2" s="19"/>
      <c r="J2" s="19">
        <v>0.12864348666914668</v>
      </c>
      <c r="K2" s="19"/>
      <c r="L2" s="19">
        <v>0.4441706331894808</v>
      </c>
      <c r="M2" s="19"/>
      <c r="N2" s="19">
        <v>5.0577171105437461E-2</v>
      </c>
      <c r="O2" s="19"/>
      <c r="P2" s="19">
        <v>6.4138963903759526E-3</v>
      </c>
      <c r="Q2" s="19"/>
      <c r="R2" s="19">
        <v>8.4344399164632988E-2</v>
      </c>
      <c r="S2" s="19"/>
      <c r="T2" s="19">
        <v>2.7749240859916684E-2</v>
      </c>
      <c r="U2" s="19"/>
      <c r="V2" s="19">
        <v>6.081570152532639E-3</v>
      </c>
      <c r="W2" s="19"/>
    </row>
    <row r="3" spans="1:31" ht="14.4">
      <c r="Z3" s="19">
        <v>0.90085046693944748</v>
      </c>
    </row>
    <row r="4" spans="1:31">
      <c r="A4" s="20" t="s">
        <v>72</v>
      </c>
      <c r="B4" s="20" t="s">
        <v>60</v>
      </c>
      <c r="C4" s="21"/>
      <c r="D4" s="21" t="s">
        <v>61</v>
      </c>
      <c r="E4" s="21"/>
      <c r="F4" s="21" t="s">
        <v>62</v>
      </c>
      <c r="G4" s="21"/>
      <c r="H4" s="21" t="s">
        <v>63</v>
      </c>
      <c r="I4" s="21"/>
      <c r="J4" s="21" t="s">
        <v>64</v>
      </c>
      <c r="K4" s="21"/>
      <c r="L4" s="21" t="s">
        <v>65</v>
      </c>
      <c r="M4" s="21"/>
      <c r="N4" s="21" t="s">
        <v>66</v>
      </c>
      <c r="O4" s="21"/>
      <c r="P4" s="21" t="s">
        <v>67</v>
      </c>
      <c r="Q4" s="21"/>
      <c r="R4" s="21" t="s">
        <v>68</v>
      </c>
      <c r="S4" s="21"/>
      <c r="T4" s="21" t="s">
        <v>69</v>
      </c>
      <c r="U4" s="21"/>
      <c r="V4" s="21" t="s">
        <v>70</v>
      </c>
      <c r="W4" s="21"/>
      <c r="X4" s="22" t="s">
        <v>40</v>
      </c>
      <c r="Y4" s="22" t="s">
        <v>71</v>
      </c>
      <c r="Z4" s="22" t="s">
        <v>73</v>
      </c>
      <c r="AA4" s="22" t="s">
        <v>74</v>
      </c>
      <c r="AB4" s="23" t="s">
        <v>71</v>
      </c>
      <c r="AC4" s="24" t="s">
        <v>75</v>
      </c>
    </row>
    <row r="5" spans="1:31" ht="14.4">
      <c r="A5" s="20" t="s">
        <v>7</v>
      </c>
      <c r="B5" s="25">
        <v>197.98000000000002</v>
      </c>
      <c r="C5" s="26">
        <f>B$2*B5</f>
        <v>22.017944888354567</v>
      </c>
      <c r="D5" s="27"/>
      <c r="E5" s="26">
        <f>D$2*D5</f>
        <v>0</v>
      </c>
      <c r="F5" s="27"/>
      <c r="G5" s="26">
        <f t="shared" ref="G5:G36" si="0">F$2*F5</f>
        <v>0</v>
      </c>
      <c r="H5" s="27"/>
      <c r="I5" s="26">
        <f t="shared" ref="I5:I36" si="1">H$2*H5</f>
        <v>0</v>
      </c>
      <c r="J5" s="27"/>
      <c r="K5" s="26">
        <f t="shared" ref="K5:K36" si="2">J$2*J5</f>
        <v>0</v>
      </c>
      <c r="L5" s="27"/>
      <c r="M5" s="26">
        <f t="shared" ref="M5:M36" si="3">L$2*L5</f>
        <v>0</v>
      </c>
      <c r="N5" s="27"/>
      <c r="O5" s="26">
        <f t="shared" ref="O5:O36" si="4">N$2*N5</f>
        <v>0</v>
      </c>
      <c r="P5" s="27"/>
      <c r="Q5" s="26">
        <f t="shared" ref="Q5:Q36" si="5">P$2*P5</f>
        <v>0</v>
      </c>
      <c r="R5" s="27"/>
      <c r="S5" s="26">
        <f t="shared" ref="S5:S36" si="6">R$2*R5</f>
        <v>0</v>
      </c>
      <c r="T5" s="27">
        <v>1555.6799999999998</v>
      </c>
      <c r="U5" s="26">
        <f t="shared" ref="U5:U36" si="7">T$2*T5</f>
        <v>43.168939020955186</v>
      </c>
      <c r="V5" s="27">
        <v>1197.0400000000002</v>
      </c>
      <c r="W5" s="26">
        <f t="shared" ref="W5:W36" si="8">V$2*V5</f>
        <v>7.2798827353876714</v>
      </c>
      <c r="X5" s="28">
        <f>SUM(B5:W5)-AC5</f>
        <v>72.4667666446976</v>
      </c>
      <c r="Y5" s="19">
        <f>X5/$X$37</f>
        <v>3.3803826750384056E-5</v>
      </c>
      <c r="Z5" s="19">
        <f>$Z$3*Y5</f>
        <v>3.0452193112423661E-5</v>
      </c>
      <c r="AB5" s="19">
        <f>AA5+Z5</f>
        <v>3.0452193112423661E-5</v>
      </c>
      <c r="AC5" s="29">
        <v>2950.7</v>
      </c>
      <c r="AD5" s="18" t="s">
        <v>7</v>
      </c>
      <c r="AE5" s="30">
        <f>ROUND(AB5,4)</f>
        <v>0</v>
      </c>
    </row>
    <row r="6" spans="1:31" ht="14.4">
      <c r="A6" s="31" t="s">
        <v>8</v>
      </c>
      <c r="B6" s="32">
        <v>698.96</v>
      </c>
      <c r="C6" s="33">
        <f t="shared" ref="C6:E36" si="9">B$2*B6</f>
        <v>77.733421351471392</v>
      </c>
      <c r="D6" s="34"/>
      <c r="E6" s="33">
        <f t="shared" si="9"/>
        <v>0</v>
      </c>
      <c r="F6" s="34"/>
      <c r="G6" s="33">
        <f t="shared" si="0"/>
        <v>0</v>
      </c>
      <c r="H6" s="34"/>
      <c r="I6" s="33">
        <f t="shared" si="1"/>
        <v>0</v>
      </c>
      <c r="J6" s="34"/>
      <c r="K6" s="33">
        <f t="shared" si="2"/>
        <v>0</v>
      </c>
      <c r="L6" s="34"/>
      <c r="M6" s="33">
        <f t="shared" si="3"/>
        <v>0</v>
      </c>
      <c r="N6" s="34"/>
      <c r="O6" s="33">
        <f t="shared" si="4"/>
        <v>0</v>
      </c>
      <c r="P6" s="34"/>
      <c r="Q6" s="33">
        <f t="shared" si="5"/>
        <v>0</v>
      </c>
      <c r="R6" s="34"/>
      <c r="S6" s="33">
        <f t="shared" si="6"/>
        <v>0</v>
      </c>
      <c r="T6" s="34">
        <v>54401.939999999988</v>
      </c>
      <c r="U6" s="33">
        <f t="shared" si="7"/>
        <v>1509.6125363067356</v>
      </c>
      <c r="V6" s="34">
        <v>92058.78</v>
      </c>
      <c r="W6" s="33">
        <f t="shared" si="8"/>
        <v>559.86192872656864</v>
      </c>
      <c r="X6" s="28">
        <f t="shared" ref="X6:X36" si="10">SUM(B6:W6)-AC6</f>
        <v>2147.207886384771</v>
      </c>
      <c r="Y6" s="19">
        <f t="shared" ref="Y6:Y36" si="11">X6/$X$37</f>
        <v>1.0016155922105033E-3</v>
      </c>
      <c r="Z6" s="19">
        <f t="shared" ref="Z6:Z36" si="12">$Z$3*Y6</f>
        <v>9.0230587393666311E-4</v>
      </c>
      <c r="AB6" s="19">
        <f t="shared" ref="AB6:AB36" si="13">AA6+Z6</f>
        <v>9.0230587393666311E-4</v>
      </c>
      <c r="AC6" s="35">
        <v>147159.67999999999</v>
      </c>
      <c r="AD6" s="18" t="s">
        <v>8</v>
      </c>
      <c r="AE6" s="30">
        <f t="shared" ref="AE6:AE36" si="14">ROUND(AB6,4)</f>
        <v>8.9999999999999998E-4</v>
      </c>
    </row>
    <row r="7" spans="1:31" ht="14.4">
      <c r="A7" s="31" t="s">
        <v>10</v>
      </c>
      <c r="B7" s="32">
        <v>9.870000000000001</v>
      </c>
      <c r="C7" s="33">
        <f t="shared" si="9"/>
        <v>1.0976720681283947</v>
      </c>
      <c r="D7" s="34"/>
      <c r="E7" s="33">
        <f t="shared" si="9"/>
        <v>0</v>
      </c>
      <c r="F7" s="34"/>
      <c r="G7" s="33">
        <f t="shared" si="0"/>
        <v>0</v>
      </c>
      <c r="H7" s="34"/>
      <c r="I7" s="33">
        <f t="shared" si="1"/>
        <v>0</v>
      </c>
      <c r="J7" s="34"/>
      <c r="K7" s="33">
        <f t="shared" si="2"/>
        <v>0</v>
      </c>
      <c r="L7" s="34"/>
      <c r="M7" s="33">
        <f t="shared" si="3"/>
        <v>0</v>
      </c>
      <c r="N7" s="34"/>
      <c r="O7" s="33">
        <f t="shared" si="4"/>
        <v>0</v>
      </c>
      <c r="P7" s="34"/>
      <c r="Q7" s="33">
        <f t="shared" si="5"/>
        <v>0</v>
      </c>
      <c r="R7" s="34"/>
      <c r="S7" s="33">
        <f t="shared" si="6"/>
        <v>0</v>
      </c>
      <c r="T7" s="34">
        <v>1408.4599999999998</v>
      </c>
      <c r="U7" s="33">
        <f t="shared" si="7"/>
        <v>39.083695781558248</v>
      </c>
      <c r="V7" s="34">
        <v>1814.5699999999997</v>
      </c>
      <c r="W7" s="33">
        <f t="shared" si="8"/>
        <v>11.03543475168115</v>
      </c>
      <c r="X7" s="28">
        <f t="shared" si="10"/>
        <v>51.216802601367817</v>
      </c>
      <c r="Y7" s="19">
        <f t="shared" si="11"/>
        <v>2.3891281507478964E-5</v>
      </c>
      <c r="Z7" s="19">
        <f t="shared" si="12"/>
        <v>2.1522472101794213E-5</v>
      </c>
      <c r="AB7" s="19">
        <f t="shared" si="13"/>
        <v>2.1522472101794213E-5</v>
      </c>
      <c r="AC7" s="35">
        <v>3232.8999999999996</v>
      </c>
      <c r="AD7" s="18" t="s">
        <v>10</v>
      </c>
      <c r="AE7" s="30">
        <f t="shared" si="14"/>
        <v>0</v>
      </c>
    </row>
    <row r="8" spans="1:31" ht="14.4">
      <c r="A8" s="31" t="s">
        <v>11</v>
      </c>
      <c r="B8" s="32">
        <v>49.84</v>
      </c>
      <c r="C8" s="33">
        <f t="shared" si="9"/>
        <v>5.5428546986341631</v>
      </c>
      <c r="D8" s="34"/>
      <c r="E8" s="33">
        <f t="shared" si="9"/>
        <v>0</v>
      </c>
      <c r="F8" s="34"/>
      <c r="G8" s="33">
        <f t="shared" si="0"/>
        <v>0</v>
      </c>
      <c r="H8" s="34"/>
      <c r="I8" s="33">
        <f t="shared" si="1"/>
        <v>0</v>
      </c>
      <c r="J8" s="34"/>
      <c r="K8" s="33">
        <f t="shared" si="2"/>
        <v>0</v>
      </c>
      <c r="L8" s="34"/>
      <c r="M8" s="33">
        <f t="shared" si="3"/>
        <v>0</v>
      </c>
      <c r="N8" s="34"/>
      <c r="O8" s="33">
        <f t="shared" si="4"/>
        <v>0</v>
      </c>
      <c r="P8" s="34"/>
      <c r="Q8" s="33">
        <f t="shared" si="5"/>
        <v>0</v>
      </c>
      <c r="R8" s="34"/>
      <c r="S8" s="33">
        <f t="shared" si="6"/>
        <v>0</v>
      </c>
      <c r="T8" s="34">
        <v>9175.8300000000017</v>
      </c>
      <c r="U8" s="33">
        <f t="shared" si="7"/>
        <v>254.62231675964935</v>
      </c>
      <c r="V8" s="34">
        <v>6744.2699999999995</v>
      </c>
      <c r="W8" s="33">
        <f t="shared" si="8"/>
        <v>41.015751132621297</v>
      </c>
      <c r="X8" s="28">
        <f t="shared" si="10"/>
        <v>301.1809225909019</v>
      </c>
      <c r="Y8" s="19">
        <f t="shared" si="11"/>
        <v>1.4049292108893379E-4</v>
      </c>
      <c r="Z8" s="19">
        <f t="shared" si="12"/>
        <v>1.2656311356465296E-4</v>
      </c>
      <c r="AB8" s="19">
        <f t="shared" si="13"/>
        <v>1.2656311356465296E-4</v>
      </c>
      <c r="AC8" s="35">
        <v>15969.940000000002</v>
      </c>
      <c r="AD8" s="18" t="s">
        <v>11</v>
      </c>
      <c r="AE8" s="30">
        <f t="shared" si="14"/>
        <v>1E-4</v>
      </c>
    </row>
    <row r="9" spans="1:31" ht="14.4">
      <c r="A9" s="31" t="s">
        <v>12</v>
      </c>
      <c r="B9" s="32">
        <v>90578.23</v>
      </c>
      <c r="C9" s="33">
        <f t="shared" si="9"/>
        <v>10073.47447330389</v>
      </c>
      <c r="D9" s="34">
        <v>366846.87</v>
      </c>
      <c r="E9" s="33">
        <f t="shared" si="9"/>
        <v>1670.2059103522233</v>
      </c>
      <c r="F9" s="34">
        <v>73330.579999999987</v>
      </c>
      <c r="G9" s="33">
        <f t="shared" si="0"/>
        <v>2611.2107587842302</v>
      </c>
      <c r="H9" s="34">
        <v>72955.13</v>
      </c>
      <c r="I9" s="33">
        <f t="shared" si="1"/>
        <v>109.10206747921438</v>
      </c>
      <c r="J9" s="34">
        <v>443955.56000000006</v>
      </c>
      <c r="K9" s="33">
        <f t="shared" si="2"/>
        <v>57111.991164553561</v>
      </c>
      <c r="L9" s="34">
        <v>41321.260000000009</v>
      </c>
      <c r="M9" s="33">
        <f t="shared" si="3"/>
        <v>18353.690218387168</v>
      </c>
      <c r="N9" s="34">
        <v>377058.88999999996</v>
      </c>
      <c r="O9" s="33">
        <f t="shared" si="4"/>
        <v>19070.571996356321</v>
      </c>
      <c r="P9" s="34">
        <v>127909.87</v>
      </c>
      <c r="Q9" s="33">
        <f t="shared" si="5"/>
        <v>820.40065348645726</v>
      </c>
      <c r="R9" s="34">
        <v>170551.48000000004</v>
      </c>
      <c r="S9" s="33">
        <f t="shared" si="6"/>
        <v>14385.062107238924</v>
      </c>
      <c r="T9" s="34">
        <v>70922.710000000006</v>
      </c>
      <c r="U9" s="33">
        <f t="shared" si="7"/>
        <v>1968.0513622280218</v>
      </c>
      <c r="V9" s="34">
        <v>99129.970000000016</v>
      </c>
      <c r="W9" s="33">
        <f t="shared" si="8"/>
        <v>602.86586677345599</v>
      </c>
      <c r="X9" s="28">
        <f t="shared" si="10"/>
        <v>126776.6265789438</v>
      </c>
      <c r="Y9" s="19">
        <f t="shared" si="11"/>
        <v>5.9137937558116846E-2</v>
      </c>
      <c r="Z9" s="19">
        <f t="shared" si="12"/>
        <v>5.327443866306545E-2</v>
      </c>
      <c r="AB9" s="19">
        <f t="shared" si="13"/>
        <v>5.327443866306545E-2</v>
      </c>
      <c r="AC9" s="35">
        <v>1934560.5499999996</v>
      </c>
      <c r="AD9" s="18" t="s">
        <v>12</v>
      </c>
      <c r="AE9" s="30">
        <f t="shared" si="14"/>
        <v>5.33E-2</v>
      </c>
    </row>
    <row r="10" spans="1:31" ht="14.4">
      <c r="A10" s="31" t="s">
        <v>13</v>
      </c>
      <c r="B10" s="32">
        <v>1089401.46</v>
      </c>
      <c r="C10" s="33">
        <f t="shared" si="9"/>
        <v>121155.5778743964</v>
      </c>
      <c r="D10" s="34">
        <v>3216107.6900000009</v>
      </c>
      <c r="E10" s="33">
        <f t="shared" si="9"/>
        <v>14642.518476898107</v>
      </c>
      <c r="F10" s="34">
        <v>801750.45</v>
      </c>
      <c r="G10" s="33">
        <f t="shared" si="0"/>
        <v>28549.336455542809</v>
      </c>
      <c r="H10" s="34">
        <v>689865.27</v>
      </c>
      <c r="I10" s="33">
        <f t="shared" si="1"/>
        <v>1031.6714840903778</v>
      </c>
      <c r="J10" s="34">
        <v>2597105.6400000006</v>
      </c>
      <c r="K10" s="33">
        <f t="shared" si="2"/>
        <v>334100.72477770573</v>
      </c>
      <c r="L10" s="34">
        <v>426483.30000000005</v>
      </c>
      <c r="M10" s="33">
        <f t="shared" si="3"/>
        <v>189431.35740573931</v>
      </c>
      <c r="N10" s="34">
        <v>929336.56</v>
      </c>
      <c r="O10" s="33">
        <f t="shared" si="4"/>
        <v>47003.214209658654</v>
      </c>
      <c r="P10" s="34">
        <v>987113.30999999982</v>
      </c>
      <c r="Q10" s="33">
        <f t="shared" si="5"/>
        <v>6331.2424959010577</v>
      </c>
      <c r="R10" s="34">
        <v>1139708.6300000001</v>
      </c>
      <c r="S10" s="33">
        <f t="shared" si="6"/>
        <v>96128.039620097014</v>
      </c>
      <c r="T10" s="34">
        <v>470880.14999999991</v>
      </c>
      <c r="U10" s="33">
        <f t="shared" si="7"/>
        <v>13066.566698503695</v>
      </c>
      <c r="V10" s="34">
        <v>730171.8</v>
      </c>
      <c r="W10" s="33">
        <f t="shared" si="8"/>
        <v>4440.5910251010318</v>
      </c>
      <c r="X10" s="28">
        <f t="shared" si="10"/>
        <v>855880.84052363597</v>
      </c>
      <c r="Y10" s="19">
        <f t="shared" si="11"/>
        <v>0.39924573693051663</v>
      </c>
      <c r="Z10" s="19">
        <f t="shared" si="12"/>
        <v>0.3596607085374397</v>
      </c>
      <c r="AA10" s="19">
        <v>9.9149533060552603E-2</v>
      </c>
      <c r="AB10" s="19">
        <f t="shared" si="13"/>
        <v>0.45881024159799233</v>
      </c>
      <c r="AC10" s="35">
        <v>13077924.260000005</v>
      </c>
      <c r="AD10" s="18" t="s">
        <v>13</v>
      </c>
      <c r="AE10" s="30">
        <f t="shared" si="14"/>
        <v>0.45879999999999999</v>
      </c>
    </row>
    <row r="11" spans="1:31" ht="14.4">
      <c r="A11" s="31" t="s">
        <v>14</v>
      </c>
      <c r="B11" s="32">
        <v>50586.98000000001</v>
      </c>
      <c r="C11" s="33">
        <f t="shared" si="9"/>
        <v>5625.9285670688696</v>
      </c>
      <c r="D11" s="34">
        <v>284207.16000000003</v>
      </c>
      <c r="E11" s="33">
        <f t="shared" si="9"/>
        <v>1293.9580986377778</v>
      </c>
      <c r="F11" s="34">
        <v>19048</v>
      </c>
      <c r="G11" s="33">
        <f t="shared" si="0"/>
        <v>678.2755916197857</v>
      </c>
      <c r="H11" s="34">
        <v>25145.64</v>
      </c>
      <c r="I11" s="33">
        <f t="shared" si="1"/>
        <v>37.604501727130533</v>
      </c>
      <c r="J11" s="34">
        <v>113657.33999999998</v>
      </c>
      <c r="K11" s="33">
        <f t="shared" si="2"/>
        <v>14621.276503140671</v>
      </c>
      <c r="L11" s="34">
        <v>9887.619999999999</v>
      </c>
      <c r="M11" s="33">
        <f t="shared" si="3"/>
        <v>4391.7904361369738</v>
      </c>
      <c r="N11" s="34">
        <v>23042.290000000005</v>
      </c>
      <c r="O11" s="33">
        <f t="shared" si="4"/>
        <v>1165.4138439911108</v>
      </c>
      <c r="P11" s="34">
        <v>12897.550000000001</v>
      </c>
      <c r="Q11" s="33">
        <f t="shared" si="5"/>
        <v>82.723549389693375</v>
      </c>
      <c r="R11" s="34">
        <v>20390.750000000007</v>
      </c>
      <c r="S11" s="33">
        <f t="shared" si="6"/>
        <v>1719.8455572662408</v>
      </c>
      <c r="T11" s="34">
        <v>20005.02</v>
      </c>
      <c r="U11" s="33">
        <f t="shared" si="7"/>
        <v>555.12411838745049</v>
      </c>
      <c r="V11" s="34">
        <v>43124.039999999994</v>
      </c>
      <c r="W11" s="33">
        <f t="shared" si="8"/>
        <v>262.26187452062356</v>
      </c>
      <c r="X11" s="28">
        <f t="shared" si="10"/>
        <v>30434.202641886426</v>
      </c>
      <c r="Y11" s="19">
        <f t="shared" si="11"/>
        <v>1.4196749227636285E-2</v>
      </c>
      <c r="Z11" s="19">
        <f t="shared" si="12"/>
        <v>1.2789148170738387E-2</v>
      </c>
      <c r="AB11" s="19">
        <f t="shared" si="13"/>
        <v>1.2789148170738387E-2</v>
      </c>
      <c r="AC11" s="35">
        <v>621992.39000000013</v>
      </c>
      <c r="AD11" s="18" t="s">
        <v>14</v>
      </c>
      <c r="AE11" s="30">
        <f t="shared" si="14"/>
        <v>1.2800000000000001E-2</v>
      </c>
    </row>
    <row r="12" spans="1:31" ht="14.4">
      <c r="A12" s="31" t="s">
        <v>15</v>
      </c>
      <c r="B12" s="32">
        <v>424280.70000000007</v>
      </c>
      <c r="C12" s="33">
        <f t="shared" si="9"/>
        <v>47185.519091789567</v>
      </c>
      <c r="D12" s="34">
        <v>1117070.57</v>
      </c>
      <c r="E12" s="33">
        <f t="shared" si="9"/>
        <v>5085.8764810901266</v>
      </c>
      <c r="F12" s="34">
        <v>263555.82</v>
      </c>
      <c r="G12" s="33">
        <f t="shared" si="0"/>
        <v>9384.8949882054676</v>
      </c>
      <c r="H12" s="34">
        <v>285672.58999999997</v>
      </c>
      <c r="I12" s="33">
        <f t="shared" si="1"/>
        <v>427.21423690344932</v>
      </c>
      <c r="J12" s="34">
        <v>1296393.0799999998</v>
      </c>
      <c r="K12" s="33">
        <f t="shared" si="2"/>
        <v>166772.525904954</v>
      </c>
      <c r="L12" s="34">
        <v>126190.21000000002</v>
      </c>
      <c r="M12" s="33">
        <f t="shared" si="3"/>
        <v>56049.985478013565</v>
      </c>
      <c r="N12" s="34">
        <v>464754.71000000008</v>
      </c>
      <c r="O12" s="33">
        <f t="shared" si="4"/>
        <v>23505.978489727971</v>
      </c>
      <c r="P12" s="34">
        <v>481633.8600000001</v>
      </c>
      <c r="Q12" s="33">
        <f t="shared" si="5"/>
        <v>3089.1496761368376</v>
      </c>
      <c r="R12" s="34">
        <v>274700.48999999993</v>
      </c>
      <c r="S12" s="33">
        <f t="shared" si="6"/>
        <v>23169.447779280268</v>
      </c>
      <c r="T12" s="34">
        <v>190071.3</v>
      </c>
      <c r="U12" s="33">
        <f t="shared" si="7"/>
        <v>5274.3342842574821</v>
      </c>
      <c r="V12" s="34">
        <v>302739.02999999997</v>
      </c>
      <c r="W12" s="33">
        <f t="shared" si="8"/>
        <v>1841.128648854683</v>
      </c>
      <c r="X12" s="28">
        <f t="shared" si="10"/>
        <v>341786.05505921319</v>
      </c>
      <c r="Y12" s="19">
        <f t="shared" si="11"/>
        <v>0.15943413961831912</v>
      </c>
      <c r="Z12" s="19">
        <f t="shared" si="12"/>
        <v>0.14362631912125184</v>
      </c>
      <c r="AB12" s="19">
        <f t="shared" si="13"/>
        <v>0.14362631912125184</v>
      </c>
      <c r="AC12" s="35">
        <v>5227062.3600000003</v>
      </c>
      <c r="AD12" s="18" t="s">
        <v>15</v>
      </c>
      <c r="AE12" s="30">
        <f t="shared" si="14"/>
        <v>0.14360000000000001</v>
      </c>
    </row>
    <row r="13" spans="1:31" ht="14.4">
      <c r="A13" s="31" t="s">
        <v>16</v>
      </c>
      <c r="B13" s="32">
        <v>243492.55999999997</v>
      </c>
      <c r="C13" s="33">
        <f t="shared" si="9"/>
        <v>27079.532108315823</v>
      </c>
      <c r="D13" s="34">
        <v>568087.81999999995</v>
      </c>
      <c r="E13" s="33">
        <f t="shared" si="9"/>
        <v>2586.4296853973701</v>
      </c>
      <c r="F13" s="34">
        <v>127772.25</v>
      </c>
      <c r="G13" s="33">
        <f t="shared" si="0"/>
        <v>4549.8109230019509</v>
      </c>
      <c r="H13" s="34">
        <v>259903.51</v>
      </c>
      <c r="I13" s="33">
        <f t="shared" si="1"/>
        <v>388.67740056257418</v>
      </c>
      <c r="J13" s="34">
        <v>826892.40999999992</v>
      </c>
      <c r="K13" s="33">
        <f t="shared" si="2"/>
        <v>106374.32272265357</v>
      </c>
      <c r="L13" s="34">
        <v>73709.659999999989</v>
      </c>
      <c r="M13" s="33">
        <f t="shared" si="3"/>
        <v>32739.666354381341</v>
      </c>
      <c r="N13" s="34">
        <v>408376.62</v>
      </c>
      <c r="O13" s="33">
        <f t="shared" si="4"/>
        <v>20654.534185200213</v>
      </c>
      <c r="P13" s="34">
        <v>280115.18</v>
      </c>
      <c r="Q13" s="33">
        <f t="shared" si="5"/>
        <v>1796.6297418915101</v>
      </c>
      <c r="R13" s="34">
        <v>278007.8299999999</v>
      </c>
      <c r="S13" s="33">
        <f t="shared" si="6"/>
        <v>23448.403384413421</v>
      </c>
      <c r="T13" s="34">
        <v>104932.33999999998</v>
      </c>
      <c r="U13" s="33">
        <f t="shared" si="7"/>
        <v>2911.7927766546695</v>
      </c>
      <c r="V13" s="34">
        <v>165501.45000000001</v>
      </c>
      <c r="W13" s="33">
        <f t="shared" si="8"/>
        <v>1006.508678520873</v>
      </c>
      <c r="X13" s="28">
        <f t="shared" si="10"/>
        <v>223536.30796099314</v>
      </c>
      <c r="Y13" s="19">
        <f t="shared" si="11"/>
        <v>0.10427376543212737</v>
      </c>
      <c r="Z13" s="19">
        <f t="shared" si="12"/>
        <v>9.3935070279066349E-2</v>
      </c>
      <c r="AB13" s="19">
        <f t="shared" si="13"/>
        <v>9.3935070279066349E-2</v>
      </c>
      <c r="AC13" s="35">
        <v>3336791.6300000004</v>
      </c>
      <c r="AD13" s="18" t="s">
        <v>16</v>
      </c>
      <c r="AE13" s="30">
        <f t="shared" si="14"/>
        <v>9.3899999999999997E-2</v>
      </c>
    </row>
    <row r="14" spans="1:31" ht="14.4">
      <c r="A14" s="31" t="s">
        <v>17</v>
      </c>
      <c r="B14" s="32">
        <v>13.719999999999999</v>
      </c>
      <c r="C14" s="33">
        <f t="shared" si="9"/>
        <v>1.5258420237813142</v>
      </c>
      <c r="D14" s="34"/>
      <c r="E14" s="33">
        <f t="shared" si="9"/>
        <v>0</v>
      </c>
      <c r="F14" s="34"/>
      <c r="G14" s="33">
        <f t="shared" si="0"/>
        <v>0</v>
      </c>
      <c r="H14" s="34"/>
      <c r="I14" s="33">
        <f t="shared" si="1"/>
        <v>0</v>
      </c>
      <c r="J14" s="34"/>
      <c r="K14" s="33">
        <f t="shared" si="2"/>
        <v>0</v>
      </c>
      <c r="L14" s="34"/>
      <c r="M14" s="33">
        <f t="shared" si="3"/>
        <v>0</v>
      </c>
      <c r="N14" s="34"/>
      <c r="O14" s="33">
        <f t="shared" si="4"/>
        <v>0</v>
      </c>
      <c r="P14" s="34"/>
      <c r="Q14" s="33">
        <f t="shared" si="5"/>
        <v>0</v>
      </c>
      <c r="R14" s="34"/>
      <c r="S14" s="33">
        <f t="shared" si="6"/>
        <v>0</v>
      </c>
      <c r="T14" s="34">
        <v>1108.3899999999999</v>
      </c>
      <c r="U14" s="33">
        <f t="shared" si="7"/>
        <v>30.756981076723051</v>
      </c>
      <c r="V14" s="34">
        <v>1962.1999999999998</v>
      </c>
      <c r="W14" s="33">
        <f t="shared" si="8"/>
        <v>11.933256953299543</v>
      </c>
      <c r="X14" s="28">
        <f t="shared" si="10"/>
        <v>44.216080053804035</v>
      </c>
      <c r="Y14" s="19">
        <f t="shared" si="11"/>
        <v>2.0625629911822057E-5</v>
      </c>
      <c r="Z14" s="19">
        <f t="shared" si="12"/>
        <v>1.8580608336985134E-5</v>
      </c>
      <c r="AB14" s="19">
        <f t="shared" si="13"/>
        <v>1.8580608336985134E-5</v>
      </c>
      <c r="AC14" s="35">
        <v>3084.3099999999995</v>
      </c>
      <c r="AD14" s="18" t="s">
        <v>17</v>
      </c>
      <c r="AE14" s="30">
        <f t="shared" si="14"/>
        <v>0</v>
      </c>
    </row>
    <row r="15" spans="1:31" ht="14.4">
      <c r="A15" s="31" t="s">
        <v>18</v>
      </c>
      <c r="B15" s="32">
        <v>4331.87</v>
      </c>
      <c r="C15" s="33">
        <f t="shared" si="9"/>
        <v>481.76015215434126</v>
      </c>
      <c r="D15" s="34"/>
      <c r="E15" s="33">
        <f t="shared" si="9"/>
        <v>0</v>
      </c>
      <c r="F15" s="34"/>
      <c r="G15" s="33">
        <f t="shared" si="0"/>
        <v>0</v>
      </c>
      <c r="H15" s="34"/>
      <c r="I15" s="33">
        <f t="shared" si="1"/>
        <v>0</v>
      </c>
      <c r="J15" s="34"/>
      <c r="K15" s="33">
        <f t="shared" si="2"/>
        <v>0</v>
      </c>
      <c r="L15" s="34"/>
      <c r="M15" s="33">
        <f t="shared" si="3"/>
        <v>0</v>
      </c>
      <c r="N15" s="34"/>
      <c r="O15" s="33">
        <f t="shared" si="4"/>
        <v>0</v>
      </c>
      <c r="P15" s="34"/>
      <c r="Q15" s="33">
        <f t="shared" si="5"/>
        <v>0</v>
      </c>
      <c r="R15" s="34"/>
      <c r="S15" s="33">
        <f t="shared" si="6"/>
        <v>0</v>
      </c>
      <c r="T15" s="34">
        <v>669539.01</v>
      </c>
      <c r="U15" s="33">
        <f t="shared" si="7"/>
        <v>18579.199253600167</v>
      </c>
      <c r="V15" s="34">
        <v>872549.71</v>
      </c>
      <c r="W15" s="33">
        <f t="shared" si="8"/>
        <v>5306.4722729370096</v>
      </c>
      <c r="X15" s="28">
        <f t="shared" si="10"/>
        <v>24367.431678691646</v>
      </c>
      <c r="Y15" s="19">
        <f t="shared" si="11"/>
        <v>1.136676130255611E-2</v>
      </c>
      <c r="Z15" s="19">
        <f t="shared" si="12"/>
        <v>1.0239752226996914E-2</v>
      </c>
      <c r="AB15" s="19">
        <f t="shared" si="13"/>
        <v>1.0239752226996914E-2</v>
      </c>
      <c r="AC15" s="35">
        <v>1546420.5899999999</v>
      </c>
      <c r="AD15" s="18" t="s">
        <v>18</v>
      </c>
      <c r="AE15" s="30">
        <f t="shared" si="14"/>
        <v>1.0200000000000001E-2</v>
      </c>
    </row>
    <row r="16" spans="1:31" ht="14.4">
      <c r="A16" s="31" t="s">
        <v>19</v>
      </c>
      <c r="B16" s="32">
        <v>4.3900000000000006</v>
      </c>
      <c r="C16" s="33">
        <f t="shared" si="9"/>
        <v>0.48822496241982299</v>
      </c>
      <c r="D16" s="34"/>
      <c r="E16" s="33">
        <f t="shared" si="9"/>
        <v>0</v>
      </c>
      <c r="F16" s="34"/>
      <c r="G16" s="33">
        <f t="shared" si="0"/>
        <v>0</v>
      </c>
      <c r="H16" s="34"/>
      <c r="I16" s="33">
        <f t="shared" si="1"/>
        <v>0</v>
      </c>
      <c r="J16" s="34"/>
      <c r="K16" s="33">
        <f t="shared" si="2"/>
        <v>0</v>
      </c>
      <c r="L16" s="34"/>
      <c r="M16" s="33">
        <f t="shared" si="3"/>
        <v>0</v>
      </c>
      <c r="N16" s="34"/>
      <c r="O16" s="33">
        <f t="shared" si="4"/>
        <v>0</v>
      </c>
      <c r="P16" s="34"/>
      <c r="Q16" s="33">
        <f t="shared" si="5"/>
        <v>0</v>
      </c>
      <c r="R16" s="34"/>
      <c r="S16" s="33">
        <f t="shared" si="6"/>
        <v>0</v>
      </c>
      <c r="T16" s="34">
        <v>650.78</v>
      </c>
      <c r="U16" s="33">
        <f t="shared" si="7"/>
        <v>18.058650966816579</v>
      </c>
      <c r="V16" s="34">
        <v>534.12</v>
      </c>
      <c r="W16" s="33">
        <f t="shared" si="8"/>
        <v>3.2482882498707331</v>
      </c>
      <c r="X16" s="28">
        <f t="shared" si="10"/>
        <v>21.795164179107132</v>
      </c>
      <c r="Y16" s="19">
        <f t="shared" si="11"/>
        <v>1.01668666620525E-5</v>
      </c>
      <c r="Z16" s="19">
        <f t="shared" si="12"/>
        <v>9.1588265798210954E-6</v>
      </c>
      <c r="AB16" s="19">
        <f t="shared" si="13"/>
        <v>9.1588265798210954E-6</v>
      </c>
      <c r="AC16" s="35">
        <v>1189.29</v>
      </c>
      <c r="AD16" s="18" t="s">
        <v>19</v>
      </c>
      <c r="AE16" s="30">
        <f t="shared" si="14"/>
        <v>0</v>
      </c>
    </row>
    <row r="17" spans="1:32" ht="14.4">
      <c r="A17" s="31" t="s">
        <v>20</v>
      </c>
      <c r="B17" s="32">
        <v>454.24</v>
      </c>
      <c r="C17" s="33">
        <f t="shared" si="9"/>
        <v>50.517381988514892</v>
      </c>
      <c r="D17" s="34"/>
      <c r="E17" s="33">
        <f t="shared" si="9"/>
        <v>0</v>
      </c>
      <c r="F17" s="34"/>
      <c r="G17" s="33">
        <f t="shared" si="0"/>
        <v>0</v>
      </c>
      <c r="H17" s="34"/>
      <c r="I17" s="33">
        <f t="shared" si="1"/>
        <v>0</v>
      </c>
      <c r="J17" s="34"/>
      <c r="K17" s="33">
        <f t="shared" si="2"/>
        <v>0</v>
      </c>
      <c r="L17" s="34"/>
      <c r="M17" s="33">
        <f t="shared" si="3"/>
        <v>0</v>
      </c>
      <c r="N17" s="34"/>
      <c r="O17" s="33">
        <f t="shared" si="4"/>
        <v>0</v>
      </c>
      <c r="P17" s="34"/>
      <c r="Q17" s="33">
        <f t="shared" si="5"/>
        <v>0</v>
      </c>
      <c r="R17" s="34"/>
      <c r="S17" s="33">
        <f t="shared" si="6"/>
        <v>0</v>
      </c>
      <c r="T17" s="34">
        <v>6167.16</v>
      </c>
      <c r="U17" s="33">
        <f t="shared" si="7"/>
        <v>171.13400826164377</v>
      </c>
      <c r="V17" s="34">
        <v>4623.5700000000006</v>
      </c>
      <c r="W17" s="33">
        <f t="shared" si="8"/>
        <v>28.118565310145339</v>
      </c>
      <c r="X17" s="28">
        <f t="shared" si="10"/>
        <v>249.76995556030306</v>
      </c>
      <c r="Y17" s="19">
        <f t="shared" si="11"/>
        <v>1.1651106701928998E-4</v>
      </c>
      <c r="Z17" s="19">
        <f t="shared" si="12"/>
        <v>1.0495904912794063E-4</v>
      </c>
      <c r="AB17" s="19">
        <f t="shared" si="13"/>
        <v>1.0495904912794063E-4</v>
      </c>
      <c r="AC17" s="35">
        <v>11244.970000000001</v>
      </c>
      <c r="AD17" s="18" t="s">
        <v>20</v>
      </c>
      <c r="AE17" s="30">
        <f>ROUND(AB17,4)+0.0003</f>
        <v>3.9999999999999996E-4</v>
      </c>
      <c r="AF17" s="2" t="s">
        <v>76</v>
      </c>
    </row>
    <row r="18" spans="1:32" ht="14.4">
      <c r="A18" s="31" t="s">
        <v>21</v>
      </c>
      <c r="B18" s="32">
        <v>4563.96</v>
      </c>
      <c r="C18" s="33">
        <f t="shared" si="9"/>
        <v>507.57157163680523</v>
      </c>
      <c r="D18" s="34"/>
      <c r="E18" s="33">
        <f t="shared" si="9"/>
        <v>0</v>
      </c>
      <c r="F18" s="34">
        <v>112985.3</v>
      </c>
      <c r="G18" s="33">
        <f t="shared" si="0"/>
        <v>4023.2660227760907</v>
      </c>
      <c r="H18" s="34">
        <v>445615.58</v>
      </c>
      <c r="I18" s="33">
        <f t="shared" si="1"/>
        <v>666.40387151594769</v>
      </c>
      <c r="J18" s="34">
        <v>603946.13999999978</v>
      </c>
      <c r="K18" s="33">
        <f t="shared" si="2"/>
        <v>77693.737209972562</v>
      </c>
      <c r="L18" s="34">
        <v>247251.22</v>
      </c>
      <c r="M18" s="33">
        <f t="shared" si="3"/>
        <v>109821.73094427162</v>
      </c>
      <c r="N18" s="34">
        <v>155785.80000000002</v>
      </c>
      <c r="O18" s="33">
        <f t="shared" si="4"/>
        <v>7879.2050623974601</v>
      </c>
      <c r="P18" s="34"/>
      <c r="Q18" s="33">
        <f t="shared" si="5"/>
        <v>0</v>
      </c>
      <c r="R18" s="34">
        <v>5886.8700000000008</v>
      </c>
      <c r="S18" s="33">
        <f t="shared" si="6"/>
        <v>496.52451311030308</v>
      </c>
      <c r="T18" s="34">
        <v>449578.37999999995</v>
      </c>
      <c r="U18" s="33">
        <f t="shared" si="7"/>
        <v>12475.458752031149</v>
      </c>
      <c r="V18" s="34">
        <v>989953.26000000013</v>
      </c>
      <c r="W18" s="33">
        <f t="shared" si="8"/>
        <v>6020.4701984183839</v>
      </c>
      <c r="X18" s="28">
        <f t="shared" si="10"/>
        <v>219584.36814613035</v>
      </c>
      <c r="Y18" s="19">
        <f t="shared" si="11"/>
        <v>0.1024302902087252</v>
      </c>
      <c r="Z18" s="19">
        <f t="shared" si="12"/>
        <v>9.2274374763273215E-2</v>
      </c>
      <c r="AB18" s="19">
        <f t="shared" si="13"/>
        <v>9.2274374763273215E-2</v>
      </c>
      <c r="AC18" s="35">
        <v>3015566.5100000002</v>
      </c>
      <c r="AD18" s="18" t="s">
        <v>21</v>
      </c>
      <c r="AE18" s="30">
        <v>0.11560000000000001</v>
      </c>
    </row>
    <row r="19" spans="1:32" ht="14.4">
      <c r="A19" s="31" t="s">
        <v>22</v>
      </c>
      <c r="B19" s="32">
        <v>104.92000000000002</v>
      </c>
      <c r="C19" s="33">
        <f t="shared" si="9"/>
        <v>11.668465388858275</v>
      </c>
      <c r="D19" s="34"/>
      <c r="E19" s="33">
        <f t="shared" si="9"/>
        <v>0</v>
      </c>
      <c r="F19" s="34"/>
      <c r="G19" s="33">
        <f t="shared" si="0"/>
        <v>0</v>
      </c>
      <c r="H19" s="34"/>
      <c r="I19" s="33">
        <f t="shared" si="1"/>
        <v>0</v>
      </c>
      <c r="J19" s="34"/>
      <c r="K19" s="33">
        <f t="shared" si="2"/>
        <v>0</v>
      </c>
      <c r="L19" s="34"/>
      <c r="M19" s="33">
        <f t="shared" si="3"/>
        <v>0</v>
      </c>
      <c r="N19" s="34"/>
      <c r="O19" s="33">
        <f t="shared" si="4"/>
        <v>0</v>
      </c>
      <c r="P19" s="34"/>
      <c r="Q19" s="33">
        <f t="shared" si="5"/>
        <v>0</v>
      </c>
      <c r="R19" s="34"/>
      <c r="S19" s="33">
        <f t="shared" si="6"/>
        <v>0</v>
      </c>
      <c r="T19" s="34">
        <v>1737.8200000000004</v>
      </c>
      <c r="U19" s="33">
        <f t="shared" si="7"/>
        <v>48.223185751180424</v>
      </c>
      <c r="V19" s="34">
        <v>1300.9000000000001</v>
      </c>
      <c r="W19" s="33">
        <f t="shared" si="8"/>
        <v>7.9115146114297108</v>
      </c>
      <c r="X19" s="28">
        <f t="shared" si="10"/>
        <v>67.803165751468441</v>
      </c>
      <c r="Y19" s="19">
        <f t="shared" si="11"/>
        <v>3.162838048822921E-5</v>
      </c>
      <c r="Z19" s="19">
        <f t="shared" si="12"/>
        <v>2.8492441331359794E-5</v>
      </c>
      <c r="AB19" s="19">
        <f t="shared" si="13"/>
        <v>2.8492441331359794E-5</v>
      </c>
      <c r="AC19" s="35">
        <v>3143.6400000000003</v>
      </c>
      <c r="AD19" s="18" t="s">
        <v>22</v>
      </c>
      <c r="AE19" s="30">
        <f t="shared" si="14"/>
        <v>0</v>
      </c>
    </row>
    <row r="20" spans="1:32" ht="14.4">
      <c r="A20" s="31" t="s">
        <v>23</v>
      </c>
      <c r="B20" s="32"/>
      <c r="C20" s="33">
        <f t="shared" si="9"/>
        <v>0</v>
      </c>
      <c r="D20" s="34"/>
      <c r="E20" s="33">
        <f t="shared" si="9"/>
        <v>0</v>
      </c>
      <c r="F20" s="34"/>
      <c r="G20" s="33">
        <f t="shared" si="0"/>
        <v>0</v>
      </c>
      <c r="H20" s="34"/>
      <c r="I20" s="33">
        <f t="shared" si="1"/>
        <v>0</v>
      </c>
      <c r="J20" s="34"/>
      <c r="K20" s="33">
        <f t="shared" si="2"/>
        <v>0</v>
      </c>
      <c r="L20" s="34"/>
      <c r="M20" s="33">
        <f t="shared" si="3"/>
        <v>0</v>
      </c>
      <c r="N20" s="34"/>
      <c r="O20" s="33">
        <f t="shared" si="4"/>
        <v>0</v>
      </c>
      <c r="P20" s="34"/>
      <c r="Q20" s="33">
        <f t="shared" si="5"/>
        <v>0</v>
      </c>
      <c r="R20" s="34"/>
      <c r="S20" s="33">
        <f t="shared" si="6"/>
        <v>0</v>
      </c>
      <c r="T20" s="34">
        <v>9.91</v>
      </c>
      <c r="U20" s="33">
        <f t="shared" si="7"/>
        <v>0.27499497692177433</v>
      </c>
      <c r="V20" s="34">
        <v>7.1499999999999995</v>
      </c>
      <c r="W20" s="33">
        <f t="shared" si="8"/>
        <v>4.3483226590608368E-2</v>
      </c>
      <c r="X20" s="28">
        <f t="shared" si="10"/>
        <v>0.31847820351238454</v>
      </c>
      <c r="Y20" s="19">
        <f t="shared" si="11"/>
        <v>1.4856164437542124E-7</v>
      </c>
      <c r="Z20" s="19">
        <f t="shared" si="12"/>
        <v>1.3383182670489037E-7</v>
      </c>
      <c r="AB20" s="19">
        <f t="shared" si="13"/>
        <v>1.3383182670489037E-7</v>
      </c>
      <c r="AC20" s="35">
        <v>17.059999999999999</v>
      </c>
      <c r="AD20" s="18" t="s">
        <v>23</v>
      </c>
      <c r="AE20" s="30">
        <f t="shared" si="14"/>
        <v>0</v>
      </c>
    </row>
    <row r="21" spans="1:32" ht="14.4">
      <c r="A21" s="31" t="s">
        <v>24</v>
      </c>
      <c r="B21" s="32">
        <v>81.419999999999987</v>
      </c>
      <c r="C21" s="33">
        <f t="shared" si="9"/>
        <v>9.0549604647430471</v>
      </c>
      <c r="D21" s="34"/>
      <c r="E21" s="33">
        <f t="shared" si="9"/>
        <v>0</v>
      </c>
      <c r="F21" s="34">
        <v>3195.06</v>
      </c>
      <c r="G21" s="33">
        <f t="shared" si="0"/>
        <v>113.7721131751739</v>
      </c>
      <c r="H21" s="34">
        <v>17797.870000000003</v>
      </c>
      <c r="I21" s="33">
        <f t="shared" si="1"/>
        <v>26.616146304259694</v>
      </c>
      <c r="J21" s="34">
        <v>35616.5</v>
      </c>
      <c r="K21" s="33">
        <f t="shared" si="2"/>
        <v>4581.8307429516626</v>
      </c>
      <c r="L21" s="34">
        <v>10088.770000000002</v>
      </c>
      <c r="M21" s="33">
        <f t="shared" si="3"/>
        <v>4481.1353590030394</v>
      </c>
      <c r="N21" s="34">
        <v>5616.3</v>
      </c>
      <c r="O21" s="33">
        <f t="shared" si="4"/>
        <v>284.05656607946844</v>
      </c>
      <c r="P21" s="34"/>
      <c r="Q21" s="33">
        <f t="shared" si="5"/>
        <v>0</v>
      </c>
      <c r="R21" s="34">
        <v>-88.989999999999981</v>
      </c>
      <c r="S21" s="33">
        <f t="shared" si="6"/>
        <v>-7.505808081660688</v>
      </c>
      <c r="T21" s="34">
        <v>3280.2499999999995</v>
      </c>
      <c r="U21" s="33">
        <f t="shared" si="7"/>
        <v>91.024447330741694</v>
      </c>
      <c r="V21" s="34">
        <v>9015.42</v>
      </c>
      <c r="W21" s="33">
        <f t="shared" si="8"/>
        <v>54.827909184545803</v>
      </c>
      <c r="X21" s="28">
        <f t="shared" si="10"/>
        <v>9634.8124364119576</v>
      </c>
      <c r="Y21" s="19">
        <f t="shared" si="11"/>
        <v>4.4943847428681512E-3</v>
      </c>
      <c r="Z21" s="19">
        <f t="shared" si="12"/>
        <v>4.0487685942183025E-3</v>
      </c>
      <c r="AB21" s="19">
        <f t="shared" si="13"/>
        <v>4.0487685942183025E-3</v>
      </c>
      <c r="AC21" s="35">
        <v>84602.6</v>
      </c>
      <c r="AD21" s="18" t="s">
        <v>24</v>
      </c>
      <c r="AE21" s="30">
        <v>0</v>
      </c>
    </row>
    <row r="22" spans="1:32" ht="14.4">
      <c r="A22" s="31" t="s">
        <v>25</v>
      </c>
      <c r="B22" s="32">
        <v>89.65</v>
      </c>
      <c r="C22" s="33">
        <f t="shared" si="9"/>
        <v>9.9702432530608487</v>
      </c>
      <c r="D22" s="34"/>
      <c r="E22" s="33">
        <f t="shared" si="9"/>
        <v>0</v>
      </c>
      <c r="F22" s="34">
        <v>3872.41</v>
      </c>
      <c r="G22" s="33">
        <f t="shared" si="0"/>
        <v>137.8917043124934</v>
      </c>
      <c r="H22" s="34">
        <v>19016.72</v>
      </c>
      <c r="I22" s="33">
        <f t="shared" si="1"/>
        <v>28.438897561738646</v>
      </c>
      <c r="J22" s="34">
        <v>68442.210000000006</v>
      </c>
      <c r="K22" s="33">
        <f t="shared" si="2"/>
        <v>8804.6445297419396</v>
      </c>
      <c r="L22" s="34">
        <v>12312.780000000004</v>
      </c>
      <c r="M22" s="33">
        <f t="shared" si="3"/>
        <v>5468.9752889227775</v>
      </c>
      <c r="N22" s="34">
        <v>7367.17</v>
      </c>
      <c r="O22" s="33">
        <f t="shared" si="4"/>
        <v>372.61061765284569</v>
      </c>
      <c r="P22" s="34"/>
      <c r="Q22" s="33">
        <f t="shared" si="5"/>
        <v>0</v>
      </c>
      <c r="R22" s="34">
        <v>204.37</v>
      </c>
      <c r="S22" s="33">
        <f t="shared" si="6"/>
        <v>17.237464857276045</v>
      </c>
      <c r="T22" s="34">
        <v>4182.2800000000007</v>
      </c>
      <c r="U22" s="33">
        <f t="shared" si="7"/>
        <v>116.05509506361237</v>
      </c>
      <c r="V22" s="34">
        <v>10787.800000000003</v>
      </c>
      <c r="W22" s="33">
        <f t="shared" si="8"/>
        <v>65.606762491491622</v>
      </c>
      <c r="X22" s="28">
        <f t="shared" si="10"/>
        <v>15021.430603857254</v>
      </c>
      <c r="Y22" s="19">
        <f t="shared" si="11"/>
        <v>7.0070994082756148E-3</v>
      </c>
      <c r="Z22" s="19">
        <f t="shared" si="12"/>
        <v>6.3123487738362136E-3</v>
      </c>
      <c r="AB22" s="19">
        <f t="shared" si="13"/>
        <v>6.3123487738362136E-3</v>
      </c>
      <c r="AC22" s="35">
        <v>126275.39</v>
      </c>
      <c r="AD22" s="18" t="s">
        <v>25</v>
      </c>
      <c r="AE22" s="30">
        <v>0</v>
      </c>
    </row>
    <row r="23" spans="1:32" ht="14.4">
      <c r="A23" s="31" t="s">
        <v>26</v>
      </c>
      <c r="B23" s="32">
        <v>10.619999999999997</v>
      </c>
      <c r="C23" s="33">
        <f t="shared" si="9"/>
        <v>1.181081799749093</v>
      </c>
      <c r="D23" s="34"/>
      <c r="E23" s="33">
        <f t="shared" si="9"/>
        <v>0</v>
      </c>
      <c r="F23" s="34"/>
      <c r="G23" s="33">
        <f t="shared" si="0"/>
        <v>0</v>
      </c>
      <c r="H23" s="34"/>
      <c r="I23" s="33">
        <f t="shared" si="1"/>
        <v>0</v>
      </c>
      <c r="J23" s="34"/>
      <c r="K23" s="33">
        <f t="shared" si="2"/>
        <v>0</v>
      </c>
      <c r="L23" s="34"/>
      <c r="M23" s="33">
        <f t="shared" si="3"/>
        <v>0</v>
      </c>
      <c r="N23" s="34"/>
      <c r="O23" s="33">
        <f t="shared" si="4"/>
        <v>0</v>
      </c>
      <c r="P23" s="34"/>
      <c r="Q23" s="33">
        <f t="shared" si="5"/>
        <v>0</v>
      </c>
      <c r="R23" s="34"/>
      <c r="S23" s="33">
        <f t="shared" si="6"/>
        <v>0</v>
      </c>
      <c r="T23" s="34">
        <v>139.32</v>
      </c>
      <c r="U23" s="33">
        <f t="shared" si="7"/>
        <v>3.8660242366035922</v>
      </c>
      <c r="V23" s="34">
        <v>105.85000000000001</v>
      </c>
      <c r="W23" s="33">
        <f t="shared" si="8"/>
        <v>0.64373420064557985</v>
      </c>
      <c r="X23" s="28">
        <f t="shared" si="10"/>
        <v>5.6908402369982127</v>
      </c>
      <c r="Y23" s="19">
        <f t="shared" si="11"/>
        <v>2.6546262009839242E-6</v>
      </c>
      <c r="Z23" s="19">
        <f t="shared" si="12"/>
        <v>2.3914212527060597E-6</v>
      </c>
      <c r="AB23" s="19">
        <f t="shared" si="13"/>
        <v>2.3914212527060597E-6</v>
      </c>
      <c r="AC23" s="35">
        <v>255.79000000000002</v>
      </c>
      <c r="AD23" s="18" t="s">
        <v>26</v>
      </c>
      <c r="AE23" s="30">
        <f t="shared" si="14"/>
        <v>0</v>
      </c>
    </row>
    <row r="24" spans="1:32" ht="14.4">
      <c r="A24" s="31" t="s">
        <v>27</v>
      </c>
      <c r="B24" s="32">
        <v>12.38</v>
      </c>
      <c r="C24" s="33">
        <f t="shared" si="9"/>
        <v>1.3768166366189996</v>
      </c>
      <c r="D24" s="34"/>
      <c r="E24" s="33">
        <f t="shared" si="9"/>
        <v>0</v>
      </c>
      <c r="F24" s="34"/>
      <c r="G24" s="33">
        <f t="shared" si="0"/>
        <v>0</v>
      </c>
      <c r="H24" s="34"/>
      <c r="I24" s="33">
        <f t="shared" si="1"/>
        <v>0</v>
      </c>
      <c r="J24" s="34"/>
      <c r="K24" s="33">
        <f t="shared" si="2"/>
        <v>0</v>
      </c>
      <c r="L24" s="34"/>
      <c r="M24" s="33">
        <f t="shared" si="3"/>
        <v>0</v>
      </c>
      <c r="N24" s="34"/>
      <c r="O24" s="33">
        <f t="shared" si="4"/>
        <v>0</v>
      </c>
      <c r="P24" s="34"/>
      <c r="Q24" s="33">
        <f t="shared" si="5"/>
        <v>0</v>
      </c>
      <c r="R24" s="34"/>
      <c r="S24" s="33">
        <f t="shared" si="6"/>
        <v>0</v>
      </c>
      <c r="T24" s="34">
        <v>332.34000000000003</v>
      </c>
      <c r="U24" s="33">
        <f t="shared" si="7"/>
        <v>9.2221827073847109</v>
      </c>
      <c r="V24" s="34">
        <v>259.23</v>
      </c>
      <c r="W24" s="33">
        <f t="shared" si="8"/>
        <v>1.5765254306410361</v>
      </c>
      <c r="X24" s="28">
        <f t="shared" si="10"/>
        <v>12.175524774644714</v>
      </c>
      <c r="Y24" s="19">
        <f t="shared" si="11"/>
        <v>5.6795597366039526E-6</v>
      </c>
      <c r="Z24" s="19">
        <f t="shared" si="12"/>
        <v>5.1164340407301556E-6</v>
      </c>
      <c r="AB24" s="19">
        <f t="shared" si="13"/>
        <v>5.1164340407301556E-6</v>
      </c>
      <c r="AC24" s="35">
        <v>603.95000000000005</v>
      </c>
      <c r="AD24" s="18" t="s">
        <v>27</v>
      </c>
      <c r="AE24" s="30">
        <f t="shared" si="14"/>
        <v>0</v>
      </c>
    </row>
    <row r="25" spans="1:32" ht="14.4">
      <c r="A25" s="31" t="s">
        <v>28</v>
      </c>
      <c r="B25" s="32">
        <v>35.799999999999997</v>
      </c>
      <c r="C25" s="33">
        <f t="shared" si="9"/>
        <v>3.9814245226946832</v>
      </c>
      <c r="D25" s="34"/>
      <c r="E25" s="33">
        <f t="shared" si="9"/>
        <v>0</v>
      </c>
      <c r="F25" s="34"/>
      <c r="G25" s="33">
        <f t="shared" si="0"/>
        <v>0</v>
      </c>
      <c r="H25" s="34"/>
      <c r="I25" s="33">
        <f t="shared" si="1"/>
        <v>0</v>
      </c>
      <c r="J25" s="34"/>
      <c r="K25" s="33">
        <f t="shared" si="2"/>
        <v>0</v>
      </c>
      <c r="L25" s="34"/>
      <c r="M25" s="33">
        <f t="shared" si="3"/>
        <v>0</v>
      </c>
      <c r="N25" s="34"/>
      <c r="O25" s="33">
        <f t="shared" si="4"/>
        <v>0</v>
      </c>
      <c r="P25" s="34"/>
      <c r="Q25" s="33">
        <f t="shared" si="5"/>
        <v>0</v>
      </c>
      <c r="R25" s="34"/>
      <c r="S25" s="33">
        <f t="shared" si="6"/>
        <v>0</v>
      </c>
      <c r="T25" s="34">
        <v>2920.29</v>
      </c>
      <c r="U25" s="33">
        <f t="shared" si="7"/>
        <v>81.0358305908061</v>
      </c>
      <c r="V25" s="34">
        <v>2137.02</v>
      </c>
      <c r="W25" s="33">
        <f t="shared" si="8"/>
        <v>12.996437047365299</v>
      </c>
      <c r="X25" s="28">
        <f t="shared" si="10"/>
        <v>98.013692160865503</v>
      </c>
      <c r="Y25" s="19">
        <f t="shared" si="11"/>
        <v>4.5720790679347959E-5</v>
      </c>
      <c r="Z25" s="19">
        <f t="shared" si="12"/>
        <v>4.118759563233135E-5</v>
      </c>
      <c r="AB25" s="19">
        <f t="shared" si="13"/>
        <v>4.118759563233135E-5</v>
      </c>
      <c r="AC25" s="35">
        <v>5093.1100000000006</v>
      </c>
      <c r="AD25" s="18" t="s">
        <v>28</v>
      </c>
      <c r="AE25" s="30">
        <f t="shared" si="14"/>
        <v>0</v>
      </c>
    </row>
    <row r="26" spans="1:32" ht="14.4">
      <c r="A26" s="31" t="s">
        <v>29</v>
      </c>
      <c r="B26" s="32">
        <v>4.3900000000000006</v>
      </c>
      <c r="C26" s="33">
        <f t="shared" si="9"/>
        <v>0.48822496241982299</v>
      </c>
      <c r="D26" s="34"/>
      <c r="E26" s="33">
        <f t="shared" si="9"/>
        <v>0</v>
      </c>
      <c r="F26" s="34"/>
      <c r="G26" s="33">
        <f t="shared" si="0"/>
        <v>0</v>
      </c>
      <c r="H26" s="34"/>
      <c r="I26" s="33">
        <f t="shared" si="1"/>
        <v>0</v>
      </c>
      <c r="J26" s="34"/>
      <c r="K26" s="33">
        <f t="shared" si="2"/>
        <v>0</v>
      </c>
      <c r="L26" s="34"/>
      <c r="M26" s="33">
        <f t="shared" si="3"/>
        <v>0</v>
      </c>
      <c r="N26" s="34"/>
      <c r="O26" s="33">
        <f t="shared" si="4"/>
        <v>0</v>
      </c>
      <c r="P26" s="34"/>
      <c r="Q26" s="33">
        <f t="shared" si="5"/>
        <v>0</v>
      </c>
      <c r="R26" s="34"/>
      <c r="S26" s="33">
        <f t="shared" si="6"/>
        <v>0</v>
      </c>
      <c r="T26" s="34">
        <v>78.959999999999994</v>
      </c>
      <c r="U26" s="33">
        <f t="shared" si="7"/>
        <v>2.1910800582990211</v>
      </c>
      <c r="V26" s="34">
        <v>58.36999999999999</v>
      </c>
      <c r="W26" s="33">
        <f t="shared" si="8"/>
        <v>0.35498124980333007</v>
      </c>
      <c r="X26" s="28">
        <f t="shared" si="10"/>
        <v>3.0342862705221876</v>
      </c>
      <c r="Y26" s="19">
        <f t="shared" si="11"/>
        <v>1.4154141567085648E-6</v>
      </c>
      <c r="Z26" s="19">
        <f t="shared" si="12"/>
        <v>1.275076503983615E-6</v>
      </c>
      <c r="AB26" s="19">
        <f t="shared" si="13"/>
        <v>1.275076503983615E-6</v>
      </c>
      <c r="AC26" s="35">
        <v>141.71999999999997</v>
      </c>
      <c r="AD26" s="18" t="s">
        <v>29</v>
      </c>
      <c r="AE26" s="30">
        <f t="shared" si="14"/>
        <v>0</v>
      </c>
    </row>
    <row r="27" spans="1:32" ht="14.4">
      <c r="A27" s="31" t="s">
        <v>30</v>
      </c>
      <c r="B27" s="32">
        <v>22.57</v>
      </c>
      <c r="C27" s="33">
        <f t="shared" si="9"/>
        <v>2.5100768569055587</v>
      </c>
      <c r="D27" s="34"/>
      <c r="E27" s="33">
        <f t="shared" si="9"/>
        <v>0</v>
      </c>
      <c r="F27" s="34"/>
      <c r="G27" s="33">
        <f t="shared" si="0"/>
        <v>0</v>
      </c>
      <c r="H27" s="34"/>
      <c r="I27" s="33">
        <f t="shared" si="1"/>
        <v>0</v>
      </c>
      <c r="J27" s="34"/>
      <c r="K27" s="33">
        <f t="shared" si="2"/>
        <v>0</v>
      </c>
      <c r="L27" s="34"/>
      <c r="M27" s="33">
        <f t="shared" si="3"/>
        <v>0</v>
      </c>
      <c r="N27" s="34"/>
      <c r="O27" s="33">
        <f t="shared" si="4"/>
        <v>0</v>
      </c>
      <c r="P27" s="34"/>
      <c r="Q27" s="33">
        <f t="shared" si="5"/>
        <v>0</v>
      </c>
      <c r="R27" s="34"/>
      <c r="S27" s="33">
        <f t="shared" si="6"/>
        <v>0</v>
      </c>
      <c r="T27" s="34">
        <v>1179.22</v>
      </c>
      <c r="U27" s="33">
        <f t="shared" si="7"/>
        <v>32.722459806830955</v>
      </c>
      <c r="V27" s="34">
        <v>873.42000000000007</v>
      </c>
      <c r="W27" s="33">
        <f t="shared" si="8"/>
        <v>5.3117650026250578</v>
      </c>
      <c r="X27" s="28">
        <f t="shared" si="10"/>
        <v>40.544301666362117</v>
      </c>
      <c r="Y27" s="19">
        <f t="shared" si="11"/>
        <v>1.8912842571889413E-5</v>
      </c>
      <c r="Z27" s="19">
        <f t="shared" si="12"/>
        <v>1.703764306203884E-5</v>
      </c>
      <c r="AB27" s="19">
        <f t="shared" si="13"/>
        <v>1.703764306203884E-5</v>
      </c>
      <c r="AC27" s="35">
        <v>2075.21</v>
      </c>
      <c r="AD27" s="18" t="s">
        <v>30</v>
      </c>
      <c r="AE27" s="30">
        <f t="shared" si="14"/>
        <v>0</v>
      </c>
    </row>
    <row r="28" spans="1:32" ht="14.4">
      <c r="A28" s="31" t="s">
        <v>31</v>
      </c>
      <c r="B28" s="32">
        <v>369930.26</v>
      </c>
      <c r="C28" s="33">
        <f t="shared" si="9"/>
        <v>41141.044939967047</v>
      </c>
      <c r="D28" s="34">
        <v>877332.24999999988</v>
      </c>
      <c r="E28" s="33">
        <f t="shared" si="9"/>
        <v>3994.379205941199</v>
      </c>
      <c r="F28" s="34">
        <v>148035.43999999997</v>
      </c>
      <c r="G28" s="33">
        <f t="shared" si="0"/>
        <v>5271.3579192931165</v>
      </c>
      <c r="H28" s="34">
        <v>302729.03000000003</v>
      </c>
      <c r="I28" s="33">
        <f t="shared" si="1"/>
        <v>452.72159831635031</v>
      </c>
      <c r="J28" s="34">
        <v>1060256.7300000002</v>
      </c>
      <c r="K28" s="33">
        <f t="shared" si="2"/>
        <v>136395.12251162808</v>
      </c>
      <c r="L28" s="34">
        <v>88220.97</v>
      </c>
      <c r="M28" s="33">
        <f t="shared" si="3"/>
        <v>39185.164105490192</v>
      </c>
      <c r="N28" s="34">
        <v>250363.74000000002</v>
      </c>
      <c r="O28" s="33">
        <f t="shared" si="4"/>
        <v>12662.689716577259</v>
      </c>
      <c r="P28" s="34">
        <v>313598.76999999996</v>
      </c>
      <c r="Q28" s="33">
        <f t="shared" si="5"/>
        <v>2011.3900189293383</v>
      </c>
      <c r="R28" s="34">
        <v>146050.63999999998</v>
      </c>
      <c r="S28" s="33">
        <f t="shared" si="6"/>
        <v>12318.553478410113</v>
      </c>
      <c r="T28" s="34">
        <v>188689.04</v>
      </c>
      <c r="U28" s="33">
        <f t="shared" si="7"/>
        <v>5235.9776185864539</v>
      </c>
      <c r="V28" s="34">
        <v>328565.53999999998</v>
      </c>
      <c r="W28" s="33">
        <f t="shared" si="8"/>
        <v>1998.1943812147688</v>
      </c>
      <c r="X28" s="28">
        <f t="shared" si="10"/>
        <v>260666.59549435368</v>
      </c>
      <c r="Y28" s="19">
        <f t="shared" si="11"/>
        <v>0.12159406085973498</v>
      </c>
      <c r="Z28" s="19">
        <f t="shared" si="12"/>
        <v>0.10953806650255585</v>
      </c>
      <c r="AB28" s="19">
        <f t="shared" si="13"/>
        <v>0.10953806650255585</v>
      </c>
      <c r="AC28" s="35">
        <v>4073772.4100000006</v>
      </c>
      <c r="AD28" s="18" t="s">
        <v>31</v>
      </c>
      <c r="AE28" s="30">
        <f t="shared" si="14"/>
        <v>0.1095</v>
      </c>
    </row>
    <row r="29" spans="1:32" ht="14.4">
      <c r="A29" s="31" t="s">
        <v>32</v>
      </c>
      <c r="B29" s="32">
        <v>150.51999999999998</v>
      </c>
      <c r="C29" s="33">
        <f t="shared" si="9"/>
        <v>16.739777071396752</v>
      </c>
      <c r="D29" s="34"/>
      <c r="E29" s="33">
        <f t="shared" si="9"/>
        <v>0</v>
      </c>
      <c r="F29" s="34"/>
      <c r="G29" s="33">
        <f t="shared" si="0"/>
        <v>0</v>
      </c>
      <c r="H29" s="34"/>
      <c r="I29" s="33">
        <f t="shared" si="1"/>
        <v>0</v>
      </c>
      <c r="J29" s="34"/>
      <c r="K29" s="33">
        <f t="shared" si="2"/>
        <v>0</v>
      </c>
      <c r="L29" s="34"/>
      <c r="M29" s="33">
        <f t="shared" si="3"/>
        <v>0</v>
      </c>
      <c r="N29" s="34"/>
      <c r="O29" s="33">
        <f t="shared" si="4"/>
        <v>0</v>
      </c>
      <c r="P29" s="34"/>
      <c r="Q29" s="33">
        <f t="shared" si="5"/>
        <v>0</v>
      </c>
      <c r="R29" s="34"/>
      <c r="S29" s="33">
        <f t="shared" si="6"/>
        <v>0</v>
      </c>
      <c r="T29" s="34">
        <v>61148.49</v>
      </c>
      <c r="U29" s="33">
        <f t="shared" si="7"/>
        <v>1696.8241772302067</v>
      </c>
      <c r="V29" s="34">
        <v>52744.739999999991</v>
      </c>
      <c r="W29" s="33">
        <f t="shared" si="8"/>
        <v>320.7708364870943</v>
      </c>
      <c r="X29" s="28">
        <f t="shared" si="10"/>
        <v>2034.3347907886928</v>
      </c>
      <c r="Y29" s="19">
        <f t="shared" si="11"/>
        <v>9.4896328350440554E-4</v>
      </c>
      <c r="Z29" s="19">
        <f t="shared" si="12"/>
        <v>8.5487401705333502E-4</v>
      </c>
      <c r="AB29" s="19">
        <f t="shared" si="13"/>
        <v>8.5487401705333502E-4</v>
      </c>
      <c r="AC29" s="35">
        <v>114043.74999999999</v>
      </c>
      <c r="AD29" s="18" t="s">
        <v>32</v>
      </c>
      <c r="AE29" s="30">
        <f t="shared" si="14"/>
        <v>8.9999999999999998E-4</v>
      </c>
    </row>
    <row r="30" spans="1:32" ht="14.4">
      <c r="A30" s="31" t="s">
        <v>33</v>
      </c>
      <c r="B30" s="32"/>
      <c r="C30" s="33">
        <f t="shared" si="9"/>
        <v>0</v>
      </c>
      <c r="D30" s="34"/>
      <c r="E30" s="33">
        <f t="shared" si="9"/>
        <v>0</v>
      </c>
      <c r="F30" s="34"/>
      <c r="G30" s="33">
        <f t="shared" si="0"/>
        <v>0</v>
      </c>
      <c r="H30" s="34"/>
      <c r="I30" s="33">
        <f t="shared" si="1"/>
        <v>0</v>
      </c>
      <c r="J30" s="34"/>
      <c r="K30" s="33">
        <f t="shared" si="2"/>
        <v>0</v>
      </c>
      <c r="L30" s="34"/>
      <c r="M30" s="33">
        <f t="shared" si="3"/>
        <v>0</v>
      </c>
      <c r="N30" s="34">
        <v>94065.589999999967</v>
      </c>
      <c r="O30" s="33">
        <f t="shared" si="4"/>
        <v>4757.5714405639255</v>
      </c>
      <c r="P30" s="34"/>
      <c r="Q30" s="33">
        <f t="shared" si="5"/>
        <v>0</v>
      </c>
      <c r="R30" s="34"/>
      <c r="S30" s="33">
        <f t="shared" si="6"/>
        <v>0</v>
      </c>
      <c r="T30" s="34">
        <v>7327.3700000000008</v>
      </c>
      <c r="U30" s="33">
        <f t="shared" si="7"/>
        <v>203.32895499972773</v>
      </c>
      <c r="V30" s="34">
        <v>5414.9800000000014</v>
      </c>
      <c r="W30" s="33">
        <f t="shared" si="8"/>
        <v>32.931580744561195</v>
      </c>
      <c r="X30" s="28">
        <f t="shared" si="10"/>
        <v>4993.8319763082254</v>
      </c>
      <c r="Y30" s="19">
        <f t="shared" si="11"/>
        <v>2.3294903134746547E-3</v>
      </c>
      <c r="Z30" s="19">
        <f t="shared" si="12"/>
        <v>2.0985224366245627E-3</v>
      </c>
      <c r="AB30" s="19">
        <f t="shared" si="13"/>
        <v>2.0985224366245627E-3</v>
      </c>
      <c r="AC30" s="35">
        <v>106807.93999999996</v>
      </c>
      <c r="AD30" s="18" t="s">
        <v>33</v>
      </c>
      <c r="AE30" s="30">
        <v>0</v>
      </c>
    </row>
    <row r="31" spans="1:32" ht="14.4">
      <c r="A31" s="31" t="s">
        <v>34</v>
      </c>
      <c r="B31" s="32"/>
      <c r="C31" s="33">
        <f t="shared" si="9"/>
        <v>0</v>
      </c>
      <c r="D31" s="34"/>
      <c r="E31" s="33">
        <f t="shared" si="9"/>
        <v>0</v>
      </c>
      <c r="F31" s="34"/>
      <c r="G31" s="33">
        <f t="shared" si="0"/>
        <v>0</v>
      </c>
      <c r="H31" s="34"/>
      <c r="I31" s="33">
        <f t="shared" si="1"/>
        <v>0</v>
      </c>
      <c r="J31" s="34">
        <v>157141.29999999999</v>
      </c>
      <c r="K31" s="33">
        <f t="shared" si="2"/>
        <v>20215.204731722377</v>
      </c>
      <c r="L31" s="34"/>
      <c r="M31" s="33">
        <f t="shared" si="3"/>
        <v>0</v>
      </c>
      <c r="N31" s="34">
        <v>110107.22</v>
      </c>
      <c r="O31" s="33">
        <f t="shared" si="4"/>
        <v>5568.9117058840457</v>
      </c>
      <c r="P31" s="34"/>
      <c r="Q31" s="33">
        <f t="shared" si="5"/>
        <v>0</v>
      </c>
      <c r="R31" s="34"/>
      <c r="S31" s="33">
        <f t="shared" si="6"/>
        <v>0</v>
      </c>
      <c r="T31" s="34">
        <v>3589.84</v>
      </c>
      <c r="U31" s="33">
        <f t="shared" si="7"/>
        <v>99.615334808563318</v>
      </c>
      <c r="V31" s="34">
        <v>2622.7300000000005</v>
      </c>
      <c r="W31" s="33">
        <f t="shared" si="8"/>
        <v>15.950316486151932</v>
      </c>
      <c r="X31" s="28">
        <f t="shared" si="10"/>
        <v>25899.682088901056</v>
      </c>
      <c r="Y31" s="19">
        <f t="shared" si="11"/>
        <v>1.2081515524431052E-2</v>
      </c>
      <c r="Z31" s="19">
        <f t="shared" si="12"/>
        <v>1.0883638901519896E-2</v>
      </c>
      <c r="AB31" s="19">
        <f t="shared" si="13"/>
        <v>1.0883638901519896E-2</v>
      </c>
      <c r="AC31" s="35">
        <v>273461.09000000003</v>
      </c>
      <c r="AD31" s="18" t="s">
        <v>34</v>
      </c>
      <c r="AE31" s="30">
        <v>0</v>
      </c>
    </row>
    <row r="32" spans="1:32" ht="14.4">
      <c r="A32" s="31" t="s">
        <v>35</v>
      </c>
      <c r="B32" s="32"/>
      <c r="C32" s="33">
        <f t="shared" si="9"/>
        <v>0</v>
      </c>
      <c r="D32" s="34"/>
      <c r="E32" s="33">
        <f t="shared" si="9"/>
        <v>0</v>
      </c>
      <c r="F32" s="34"/>
      <c r="G32" s="33">
        <f t="shared" si="0"/>
        <v>0</v>
      </c>
      <c r="H32" s="34"/>
      <c r="I32" s="33">
        <f t="shared" si="1"/>
        <v>0</v>
      </c>
      <c r="J32" s="34"/>
      <c r="K32" s="33">
        <f t="shared" si="2"/>
        <v>0</v>
      </c>
      <c r="L32" s="34"/>
      <c r="M32" s="33">
        <f t="shared" si="3"/>
        <v>0</v>
      </c>
      <c r="N32" s="34"/>
      <c r="O32" s="33">
        <f t="shared" si="4"/>
        <v>0</v>
      </c>
      <c r="P32" s="34"/>
      <c r="Q32" s="33">
        <f t="shared" si="5"/>
        <v>0</v>
      </c>
      <c r="R32" s="34"/>
      <c r="S32" s="33">
        <f t="shared" si="6"/>
        <v>0</v>
      </c>
      <c r="T32" s="34">
        <v>23.549999999999997</v>
      </c>
      <c r="U32" s="33">
        <f t="shared" si="7"/>
        <v>0.65349462225103783</v>
      </c>
      <c r="V32" s="34">
        <v>16.43</v>
      </c>
      <c r="W32" s="33">
        <f t="shared" si="8"/>
        <v>9.9920197606111261E-2</v>
      </c>
      <c r="X32" s="28">
        <f t="shared" si="10"/>
        <v>0.75341481985714864</v>
      </c>
      <c r="Y32" s="19">
        <f t="shared" si="11"/>
        <v>3.5144805296051367E-7</v>
      </c>
      <c r="Z32" s="19">
        <f t="shared" si="12"/>
        <v>3.1660214261443839E-7</v>
      </c>
      <c r="AB32" s="19">
        <f t="shared" si="13"/>
        <v>3.1660214261443839E-7</v>
      </c>
      <c r="AC32" s="35">
        <v>39.979999999999997</v>
      </c>
      <c r="AD32" s="18" t="s">
        <v>35</v>
      </c>
      <c r="AE32" s="30">
        <f t="shared" si="14"/>
        <v>0</v>
      </c>
    </row>
    <row r="33" spans="1:31" ht="14.4">
      <c r="A33" s="31" t="s">
        <v>36</v>
      </c>
      <c r="B33" s="32"/>
      <c r="C33" s="33">
        <f t="shared" si="9"/>
        <v>0</v>
      </c>
      <c r="D33" s="34"/>
      <c r="E33" s="33">
        <f t="shared" si="9"/>
        <v>0</v>
      </c>
      <c r="F33" s="34"/>
      <c r="G33" s="33">
        <f t="shared" si="0"/>
        <v>0</v>
      </c>
      <c r="H33" s="34"/>
      <c r="I33" s="33">
        <f t="shared" si="1"/>
        <v>0</v>
      </c>
      <c r="J33" s="34"/>
      <c r="K33" s="33">
        <f t="shared" si="2"/>
        <v>0</v>
      </c>
      <c r="L33" s="34"/>
      <c r="M33" s="33">
        <f t="shared" si="3"/>
        <v>0</v>
      </c>
      <c r="N33" s="34"/>
      <c r="O33" s="33">
        <f t="shared" si="4"/>
        <v>0</v>
      </c>
      <c r="P33" s="34"/>
      <c r="Q33" s="33">
        <f t="shared" si="5"/>
        <v>0</v>
      </c>
      <c r="R33" s="34"/>
      <c r="S33" s="33">
        <f t="shared" si="6"/>
        <v>0</v>
      </c>
      <c r="T33" s="34">
        <v>20.759999999999998</v>
      </c>
      <c r="U33" s="33">
        <f t="shared" si="7"/>
        <v>0.57607424025187026</v>
      </c>
      <c r="V33" s="34">
        <v>15.479999999999999</v>
      </c>
      <c r="W33" s="33">
        <f t="shared" si="8"/>
        <v>9.4142705961205247E-2</v>
      </c>
      <c r="X33" s="28">
        <f t="shared" si="10"/>
        <v>0.67021694621307404</v>
      </c>
      <c r="Y33" s="19">
        <f t="shared" si="11"/>
        <v>3.1263844909818341E-7</v>
      </c>
      <c r="Z33" s="19">
        <f t="shared" si="12"/>
        <v>2.8164049285332318E-7</v>
      </c>
      <c r="AB33" s="19">
        <f t="shared" si="13"/>
        <v>2.8164049285332318E-7</v>
      </c>
      <c r="AC33" s="35">
        <v>36.239999999999995</v>
      </c>
      <c r="AD33" s="18" t="s">
        <v>36</v>
      </c>
      <c r="AE33" s="30">
        <f t="shared" si="14"/>
        <v>0</v>
      </c>
    </row>
    <row r="34" spans="1:31" ht="14.4">
      <c r="A34" s="31" t="s">
        <v>37</v>
      </c>
      <c r="B34" s="32">
        <v>2.3000000000000003</v>
      </c>
      <c r="C34" s="33">
        <f t="shared" si="9"/>
        <v>0.25578984363680929</v>
      </c>
      <c r="D34" s="34">
        <v>0</v>
      </c>
      <c r="E34" s="33">
        <f t="shared" si="9"/>
        <v>0</v>
      </c>
      <c r="F34" s="34"/>
      <c r="G34" s="33">
        <f t="shared" si="0"/>
        <v>0</v>
      </c>
      <c r="H34" s="34"/>
      <c r="I34" s="33">
        <f t="shared" si="1"/>
        <v>0</v>
      </c>
      <c r="J34" s="34"/>
      <c r="K34" s="33">
        <f t="shared" si="2"/>
        <v>0</v>
      </c>
      <c r="L34" s="34"/>
      <c r="M34" s="33">
        <f t="shared" si="3"/>
        <v>0</v>
      </c>
      <c r="N34" s="34"/>
      <c r="O34" s="33">
        <f t="shared" si="4"/>
        <v>0</v>
      </c>
      <c r="P34" s="34"/>
      <c r="Q34" s="33">
        <f t="shared" si="5"/>
        <v>0</v>
      </c>
      <c r="R34" s="34"/>
      <c r="S34" s="33">
        <f t="shared" si="6"/>
        <v>0</v>
      </c>
      <c r="T34" s="34">
        <v>111.01000000000002</v>
      </c>
      <c r="U34" s="33">
        <f t="shared" si="7"/>
        <v>3.0804432278593517</v>
      </c>
      <c r="V34" s="34">
        <v>84.54</v>
      </c>
      <c r="W34" s="33">
        <f t="shared" si="8"/>
        <v>0.51413594069510937</v>
      </c>
      <c r="X34" s="28">
        <f t="shared" si="10"/>
        <v>3.8503690121912655</v>
      </c>
      <c r="Y34" s="19">
        <f t="shared" si="11"/>
        <v>1.7960951349094662E-6</v>
      </c>
      <c r="Z34" s="19">
        <f t="shared" si="12"/>
        <v>1.6180131409508625E-6</v>
      </c>
      <c r="AB34" s="19">
        <f t="shared" si="13"/>
        <v>1.6180131409508625E-6</v>
      </c>
      <c r="AC34" s="35">
        <v>197.85000000000002</v>
      </c>
      <c r="AD34" s="18" t="s">
        <v>37</v>
      </c>
      <c r="AE34" s="30">
        <f t="shared" si="14"/>
        <v>0</v>
      </c>
    </row>
    <row r="35" spans="1:31" ht="14.4">
      <c r="A35" s="31" t="s">
        <v>38</v>
      </c>
      <c r="B35" s="32">
        <v>0.69</v>
      </c>
      <c r="C35" s="33">
        <f t="shared" si="9"/>
        <v>7.6736953091042767E-2</v>
      </c>
      <c r="D35" s="34">
        <v>0</v>
      </c>
      <c r="E35" s="33">
        <f t="shared" si="9"/>
        <v>0</v>
      </c>
      <c r="F35" s="34"/>
      <c r="G35" s="33">
        <f t="shared" si="0"/>
        <v>0</v>
      </c>
      <c r="H35" s="34"/>
      <c r="I35" s="33">
        <f t="shared" si="1"/>
        <v>0</v>
      </c>
      <c r="J35" s="34"/>
      <c r="K35" s="33">
        <f t="shared" si="2"/>
        <v>0</v>
      </c>
      <c r="L35" s="34"/>
      <c r="M35" s="33">
        <f t="shared" si="3"/>
        <v>0</v>
      </c>
      <c r="N35" s="34"/>
      <c r="O35" s="33">
        <f t="shared" si="4"/>
        <v>0</v>
      </c>
      <c r="P35" s="34"/>
      <c r="Q35" s="33">
        <f t="shared" si="5"/>
        <v>0</v>
      </c>
      <c r="R35" s="34"/>
      <c r="S35" s="33">
        <f t="shared" si="6"/>
        <v>0</v>
      </c>
      <c r="T35" s="34">
        <v>60.19</v>
      </c>
      <c r="U35" s="33">
        <f t="shared" si="7"/>
        <v>1.6702268073583852</v>
      </c>
      <c r="V35" s="34">
        <v>45.120000000000012</v>
      </c>
      <c r="W35" s="33">
        <f t="shared" si="8"/>
        <v>0.27440044528227275</v>
      </c>
      <c r="X35" s="28">
        <f t="shared" si="10"/>
        <v>2.0213642057317003</v>
      </c>
      <c r="Y35" s="19">
        <f t="shared" si="11"/>
        <v>9.4291284920991809E-7</v>
      </c>
      <c r="Z35" s="19">
        <f t="shared" si="12"/>
        <v>8.4942348049395956E-7</v>
      </c>
      <c r="AB35" s="19">
        <f t="shared" si="13"/>
        <v>8.4942348049395956E-7</v>
      </c>
      <c r="AC35" s="35">
        <v>106</v>
      </c>
      <c r="AD35" s="18" t="s">
        <v>38</v>
      </c>
      <c r="AE35" s="30">
        <f t="shared" si="14"/>
        <v>0</v>
      </c>
    </row>
    <row r="36" spans="1:31" ht="14.4">
      <c r="A36" s="31" t="s">
        <v>39</v>
      </c>
      <c r="B36" s="32">
        <v>0.12999999999999998</v>
      </c>
      <c r="C36" s="33">
        <f t="shared" si="9"/>
        <v>1.4457686814254434E-2</v>
      </c>
      <c r="D36" s="34"/>
      <c r="E36" s="33">
        <f t="shared" si="9"/>
        <v>0</v>
      </c>
      <c r="F36" s="34"/>
      <c r="G36" s="33">
        <f t="shared" si="0"/>
        <v>0</v>
      </c>
      <c r="H36" s="34"/>
      <c r="I36" s="33">
        <f t="shared" si="1"/>
        <v>0</v>
      </c>
      <c r="J36" s="34"/>
      <c r="K36" s="33">
        <f t="shared" si="2"/>
        <v>0</v>
      </c>
      <c r="L36" s="34"/>
      <c r="M36" s="33">
        <f t="shared" si="3"/>
        <v>0</v>
      </c>
      <c r="N36" s="34"/>
      <c r="O36" s="33">
        <f t="shared" si="4"/>
        <v>0</v>
      </c>
      <c r="P36" s="34"/>
      <c r="Q36" s="33">
        <f t="shared" si="5"/>
        <v>0</v>
      </c>
      <c r="R36" s="34"/>
      <c r="S36" s="33">
        <f t="shared" si="6"/>
        <v>0</v>
      </c>
      <c r="T36" s="34">
        <v>160.07</v>
      </c>
      <c r="U36" s="33">
        <f t="shared" si="7"/>
        <v>4.4418209844468635</v>
      </c>
      <c r="V36" s="34">
        <v>125.63</v>
      </c>
      <c r="W36" s="33">
        <f t="shared" si="8"/>
        <v>0.76402765826267538</v>
      </c>
      <c r="X36" s="28">
        <f t="shared" si="10"/>
        <v>5.2203063295237939</v>
      </c>
      <c r="Y36" s="19">
        <f t="shared" si="11"/>
        <v>2.4351345991793012E-6</v>
      </c>
      <c r="Z36" s="19">
        <f t="shared" si="12"/>
        <v>2.1936921407310777E-6</v>
      </c>
      <c r="AB36" s="19">
        <f t="shared" si="13"/>
        <v>2.1936921407310777E-6</v>
      </c>
      <c r="AC36" s="35">
        <v>285.83</v>
      </c>
      <c r="AD36" s="18" t="s">
        <v>39</v>
      </c>
      <c r="AE36" s="30">
        <f t="shared" si="14"/>
        <v>0</v>
      </c>
    </row>
    <row r="37" spans="1:31" ht="14.4">
      <c r="A37" s="36" t="s">
        <v>75</v>
      </c>
      <c r="B37" s="37">
        <f>SUM(B5:B36)</f>
        <v>2279110.4099999992</v>
      </c>
      <c r="C37" s="37">
        <f t="shared" ref="C37:W37" si="15">SUM(C5:C36)</f>
        <v>253466.65017605398</v>
      </c>
      <c r="D37" s="37">
        <f t="shared" si="15"/>
        <v>6429652.3600000013</v>
      </c>
      <c r="E37" s="37">
        <f t="shared" si="15"/>
        <v>29273.367858316808</v>
      </c>
      <c r="F37" s="37">
        <f t="shared" si="15"/>
        <v>1553545.3099999998</v>
      </c>
      <c r="G37" s="37">
        <f t="shared" si="15"/>
        <v>55319.816476711123</v>
      </c>
      <c r="H37" s="37">
        <f t="shared" si="15"/>
        <v>2118701.34</v>
      </c>
      <c r="I37" s="37">
        <f t="shared" si="15"/>
        <v>3168.4502044610417</v>
      </c>
      <c r="J37" s="37">
        <f t="shared" si="15"/>
        <v>7203406.9100000001</v>
      </c>
      <c r="K37" s="37">
        <f t="shared" si="15"/>
        <v>926671.38079902425</v>
      </c>
      <c r="L37" s="37">
        <f t="shared" si="15"/>
        <v>1035465.7900000002</v>
      </c>
      <c r="M37" s="37">
        <f t="shared" si="15"/>
        <v>459923.49559034599</v>
      </c>
      <c r="N37" s="37">
        <f t="shared" si="15"/>
        <v>2825874.89</v>
      </c>
      <c r="O37" s="37">
        <f t="shared" si="15"/>
        <v>142924.75783408925</v>
      </c>
      <c r="P37" s="37">
        <f t="shared" si="15"/>
        <v>2203268.5399999996</v>
      </c>
      <c r="Q37" s="37">
        <f t="shared" si="15"/>
        <v>14131.536135734896</v>
      </c>
      <c r="R37" s="37">
        <f t="shared" si="15"/>
        <v>2035412.07</v>
      </c>
      <c r="S37" s="37">
        <f t="shared" si="15"/>
        <v>171675.60809659192</v>
      </c>
      <c r="T37" s="37">
        <f t="shared" si="15"/>
        <v>2325387.8599999989</v>
      </c>
      <c r="U37" s="37">
        <f t="shared" si="15"/>
        <v>64527.747819866207</v>
      </c>
      <c r="V37" s="37">
        <f t="shared" si="15"/>
        <v>3726284.16</v>
      </c>
      <c r="W37" s="37">
        <f t="shared" si="15"/>
        <v>22661.658527311163</v>
      </c>
      <c r="X37" s="37">
        <f>SUM(X5:X36)</f>
        <v>2143744.4695185074</v>
      </c>
      <c r="Y37" s="38">
        <f>SUM(Y5:Y36)</f>
        <v>1.0000000000000002</v>
      </c>
      <c r="Z37" s="38">
        <f>SUM(Z5:Z36)</f>
        <v>0.9008504669394477</v>
      </c>
      <c r="AA37" s="38">
        <f>SUM(AA5:AA36)</f>
        <v>9.9149533060552603E-2</v>
      </c>
      <c r="AB37" s="38">
        <f>SUM(AB5:AB36)</f>
        <v>1.0000000000000004</v>
      </c>
      <c r="AC37" s="39">
        <v>33736402.75</v>
      </c>
      <c r="AE37" s="30">
        <f>SUM(AE5:AE36)</f>
        <v>1</v>
      </c>
    </row>
  </sheetData>
  <pageMargins left="0.75" right="0.75" top="1" bottom="1" header="0.5" footer="0.5"/>
  <pageSetup scale="87" fitToWidth="3" orientation="landscape" r:id="rId1"/>
  <headerFooter alignWithMargins="0">
    <oddHeader>&amp;RKY PSC Case No. 2016-00162,
Attachment C to Staff Post Hearing Supp. DR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D1"/>
    </sheetView>
  </sheetViews>
  <sheetFormatPr defaultRowHeight="13.2"/>
  <cols>
    <col min="1" max="1" width="11.5546875" style="42" customWidth="1"/>
    <col min="2" max="2" width="22.6640625" style="42" customWidth="1"/>
    <col min="3" max="3" width="28.21875" style="44" bestFit="1" customWidth="1"/>
    <col min="4" max="4" width="10.44140625" style="44" customWidth="1"/>
    <col min="5" max="5" width="11.21875" style="44" bestFit="1" customWidth="1"/>
    <col min="6" max="6" width="1.6640625" style="45" bestFit="1" customWidth="1"/>
    <col min="7" max="7" width="11.21875" style="41" customWidth="1"/>
    <col min="8" max="8" width="2.44140625" style="41" customWidth="1"/>
    <col min="9" max="11" width="8.88671875" style="41"/>
    <col min="12" max="12" width="12.33203125" style="41" customWidth="1"/>
    <col min="13" max="257" width="8.88671875" style="41"/>
    <col min="258" max="258" width="22.6640625" style="41" customWidth="1"/>
    <col min="259" max="259" width="23.44140625" style="41" bestFit="1" customWidth="1"/>
    <col min="260" max="260" width="10.44140625" style="41" customWidth="1"/>
    <col min="261" max="261" width="11.21875" style="41" bestFit="1" customWidth="1"/>
    <col min="262" max="262" width="1.6640625" style="41" bestFit="1" customWidth="1"/>
    <col min="263" max="263" width="11.21875" style="41" customWidth="1"/>
    <col min="264" max="264" width="2.44140625" style="41" customWidth="1"/>
    <col min="265" max="267" width="8.88671875" style="41"/>
    <col min="268" max="268" width="12.33203125" style="41" customWidth="1"/>
    <col min="269" max="513" width="8.88671875" style="41"/>
    <col min="514" max="514" width="22.6640625" style="41" customWidth="1"/>
    <col min="515" max="515" width="23.44140625" style="41" bestFit="1" customWidth="1"/>
    <col min="516" max="516" width="10.44140625" style="41" customWidth="1"/>
    <col min="517" max="517" width="11.21875" style="41" bestFit="1" customWidth="1"/>
    <col min="518" max="518" width="1.6640625" style="41" bestFit="1" customWidth="1"/>
    <col min="519" max="519" width="11.21875" style="41" customWidth="1"/>
    <col min="520" max="520" width="2.44140625" style="41" customWidth="1"/>
    <col min="521" max="523" width="8.88671875" style="41"/>
    <col min="524" max="524" width="12.33203125" style="41" customWidth="1"/>
    <col min="525" max="769" width="8.88671875" style="41"/>
    <col min="770" max="770" width="22.6640625" style="41" customWidth="1"/>
    <col min="771" max="771" width="23.44140625" style="41" bestFit="1" customWidth="1"/>
    <col min="772" max="772" width="10.44140625" style="41" customWidth="1"/>
    <col min="773" max="773" width="11.21875" style="41" bestFit="1" customWidth="1"/>
    <col min="774" max="774" width="1.6640625" style="41" bestFit="1" customWidth="1"/>
    <col min="775" max="775" width="11.21875" style="41" customWidth="1"/>
    <col min="776" max="776" width="2.44140625" style="41" customWidth="1"/>
    <col min="777" max="779" width="8.88671875" style="41"/>
    <col min="780" max="780" width="12.33203125" style="41" customWidth="1"/>
    <col min="781" max="1025" width="8.88671875" style="41"/>
    <col min="1026" max="1026" width="22.6640625" style="41" customWidth="1"/>
    <col min="1027" max="1027" width="23.44140625" style="41" bestFit="1" customWidth="1"/>
    <col min="1028" max="1028" width="10.44140625" style="41" customWidth="1"/>
    <col min="1029" max="1029" width="11.21875" style="41" bestFit="1" customWidth="1"/>
    <col min="1030" max="1030" width="1.6640625" style="41" bestFit="1" customWidth="1"/>
    <col min="1031" max="1031" width="11.21875" style="41" customWidth="1"/>
    <col min="1032" max="1032" width="2.44140625" style="41" customWidth="1"/>
    <col min="1033" max="1035" width="8.88671875" style="41"/>
    <col min="1036" max="1036" width="12.33203125" style="41" customWidth="1"/>
    <col min="1037" max="1281" width="8.88671875" style="41"/>
    <col min="1282" max="1282" width="22.6640625" style="41" customWidth="1"/>
    <col min="1283" max="1283" width="23.44140625" style="41" bestFit="1" customWidth="1"/>
    <col min="1284" max="1284" width="10.44140625" style="41" customWidth="1"/>
    <col min="1285" max="1285" width="11.21875" style="41" bestFit="1" customWidth="1"/>
    <col min="1286" max="1286" width="1.6640625" style="41" bestFit="1" customWidth="1"/>
    <col min="1287" max="1287" width="11.21875" style="41" customWidth="1"/>
    <col min="1288" max="1288" width="2.44140625" style="41" customWidth="1"/>
    <col min="1289" max="1291" width="8.88671875" style="41"/>
    <col min="1292" max="1292" width="12.33203125" style="41" customWidth="1"/>
    <col min="1293" max="1537" width="8.88671875" style="41"/>
    <col min="1538" max="1538" width="22.6640625" style="41" customWidth="1"/>
    <col min="1539" max="1539" width="23.44140625" style="41" bestFit="1" customWidth="1"/>
    <col min="1540" max="1540" width="10.44140625" style="41" customWidth="1"/>
    <col min="1541" max="1541" width="11.21875" style="41" bestFit="1" customWidth="1"/>
    <col min="1542" max="1542" width="1.6640625" style="41" bestFit="1" customWidth="1"/>
    <col min="1543" max="1543" width="11.21875" style="41" customWidth="1"/>
    <col min="1544" max="1544" width="2.44140625" style="41" customWidth="1"/>
    <col min="1545" max="1547" width="8.88671875" style="41"/>
    <col min="1548" max="1548" width="12.33203125" style="41" customWidth="1"/>
    <col min="1549" max="1793" width="8.88671875" style="41"/>
    <col min="1794" max="1794" width="22.6640625" style="41" customWidth="1"/>
    <col min="1795" max="1795" width="23.44140625" style="41" bestFit="1" customWidth="1"/>
    <col min="1796" max="1796" width="10.44140625" style="41" customWidth="1"/>
    <col min="1797" max="1797" width="11.21875" style="41" bestFit="1" customWidth="1"/>
    <col min="1798" max="1798" width="1.6640625" style="41" bestFit="1" customWidth="1"/>
    <col min="1799" max="1799" width="11.21875" style="41" customWidth="1"/>
    <col min="1800" max="1800" width="2.44140625" style="41" customWidth="1"/>
    <col min="1801" max="1803" width="8.88671875" style="41"/>
    <col min="1804" max="1804" width="12.33203125" style="41" customWidth="1"/>
    <col min="1805" max="2049" width="8.88671875" style="41"/>
    <col min="2050" max="2050" width="22.6640625" style="41" customWidth="1"/>
    <col min="2051" max="2051" width="23.44140625" style="41" bestFit="1" customWidth="1"/>
    <col min="2052" max="2052" width="10.44140625" style="41" customWidth="1"/>
    <col min="2053" max="2053" width="11.21875" style="41" bestFit="1" customWidth="1"/>
    <col min="2054" max="2054" width="1.6640625" style="41" bestFit="1" customWidth="1"/>
    <col min="2055" max="2055" width="11.21875" style="41" customWidth="1"/>
    <col min="2056" max="2056" width="2.44140625" style="41" customWidth="1"/>
    <col min="2057" max="2059" width="8.88671875" style="41"/>
    <col min="2060" max="2060" width="12.33203125" style="41" customWidth="1"/>
    <col min="2061" max="2305" width="8.88671875" style="41"/>
    <col min="2306" max="2306" width="22.6640625" style="41" customWidth="1"/>
    <col min="2307" max="2307" width="23.44140625" style="41" bestFit="1" customWidth="1"/>
    <col min="2308" max="2308" width="10.44140625" style="41" customWidth="1"/>
    <col min="2309" max="2309" width="11.21875" style="41" bestFit="1" customWidth="1"/>
    <col min="2310" max="2310" width="1.6640625" style="41" bestFit="1" customWidth="1"/>
    <col min="2311" max="2311" width="11.21875" style="41" customWidth="1"/>
    <col min="2312" max="2312" width="2.44140625" style="41" customWidth="1"/>
    <col min="2313" max="2315" width="8.88671875" style="41"/>
    <col min="2316" max="2316" width="12.33203125" style="41" customWidth="1"/>
    <col min="2317" max="2561" width="8.88671875" style="41"/>
    <col min="2562" max="2562" width="22.6640625" style="41" customWidth="1"/>
    <col min="2563" max="2563" width="23.44140625" style="41" bestFit="1" customWidth="1"/>
    <col min="2564" max="2564" width="10.44140625" style="41" customWidth="1"/>
    <col min="2565" max="2565" width="11.21875" style="41" bestFit="1" customWidth="1"/>
    <col min="2566" max="2566" width="1.6640625" style="41" bestFit="1" customWidth="1"/>
    <col min="2567" max="2567" width="11.21875" style="41" customWidth="1"/>
    <col min="2568" max="2568" width="2.44140625" style="41" customWidth="1"/>
    <col min="2569" max="2571" width="8.88671875" style="41"/>
    <col min="2572" max="2572" width="12.33203125" style="41" customWidth="1"/>
    <col min="2573" max="2817" width="8.88671875" style="41"/>
    <col min="2818" max="2818" width="22.6640625" style="41" customWidth="1"/>
    <col min="2819" max="2819" width="23.44140625" style="41" bestFit="1" customWidth="1"/>
    <col min="2820" max="2820" width="10.44140625" style="41" customWidth="1"/>
    <col min="2821" max="2821" width="11.21875" style="41" bestFit="1" customWidth="1"/>
    <col min="2822" max="2822" width="1.6640625" style="41" bestFit="1" customWidth="1"/>
    <col min="2823" max="2823" width="11.21875" style="41" customWidth="1"/>
    <col min="2824" max="2824" width="2.44140625" style="41" customWidth="1"/>
    <col min="2825" max="2827" width="8.88671875" style="41"/>
    <col min="2828" max="2828" width="12.33203125" style="41" customWidth="1"/>
    <col min="2829" max="3073" width="8.88671875" style="41"/>
    <col min="3074" max="3074" width="22.6640625" style="41" customWidth="1"/>
    <col min="3075" max="3075" width="23.44140625" style="41" bestFit="1" customWidth="1"/>
    <col min="3076" max="3076" width="10.44140625" style="41" customWidth="1"/>
    <col min="3077" max="3077" width="11.21875" style="41" bestFit="1" customWidth="1"/>
    <col min="3078" max="3078" width="1.6640625" style="41" bestFit="1" customWidth="1"/>
    <col min="3079" max="3079" width="11.21875" style="41" customWidth="1"/>
    <col min="3080" max="3080" width="2.44140625" style="41" customWidth="1"/>
    <col min="3081" max="3083" width="8.88671875" style="41"/>
    <col min="3084" max="3084" width="12.33203125" style="41" customWidth="1"/>
    <col min="3085" max="3329" width="8.88671875" style="41"/>
    <col min="3330" max="3330" width="22.6640625" style="41" customWidth="1"/>
    <col min="3331" max="3331" width="23.44140625" style="41" bestFit="1" customWidth="1"/>
    <col min="3332" max="3332" width="10.44140625" style="41" customWidth="1"/>
    <col min="3333" max="3333" width="11.21875" style="41" bestFit="1" customWidth="1"/>
    <col min="3334" max="3334" width="1.6640625" style="41" bestFit="1" customWidth="1"/>
    <col min="3335" max="3335" width="11.21875" style="41" customWidth="1"/>
    <col min="3336" max="3336" width="2.44140625" style="41" customWidth="1"/>
    <col min="3337" max="3339" width="8.88671875" style="41"/>
    <col min="3340" max="3340" width="12.33203125" style="41" customWidth="1"/>
    <col min="3341" max="3585" width="8.88671875" style="41"/>
    <col min="3586" max="3586" width="22.6640625" style="41" customWidth="1"/>
    <col min="3587" max="3587" width="23.44140625" style="41" bestFit="1" customWidth="1"/>
    <col min="3588" max="3588" width="10.44140625" style="41" customWidth="1"/>
    <col min="3589" max="3589" width="11.21875" style="41" bestFit="1" customWidth="1"/>
    <col min="3590" max="3590" width="1.6640625" style="41" bestFit="1" customWidth="1"/>
    <col min="3591" max="3591" width="11.21875" style="41" customWidth="1"/>
    <col min="3592" max="3592" width="2.44140625" style="41" customWidth="1"/>
    <col min="3593" max="3595" width="8.88671875" style="41"/>
    <col min="3596" max="3596" width="12.33203125" style="41" customWidth="1"/>
    <col min="3597" max="3841" width="8.88671875" style="41"/>
    <col min="3842" max="3842" width="22.6640625" style="41" customWidth="1"/>
    <col min="3843" max="3843" width="23.44140625" style="41" bestFit="1" customWidth="1"/>
    <col min="3844" max="3844" width="10.44140625" style="41" customWidth="1"/>
    <col min="3845" max="3845" width="11.21875" style="41" bestFit="1" customWidth="1"/>
    <col min="3846" max="3846" width="1.6640625" style="41" bestFit="1" customWidth="1"/>
    <col min="3847" max="3847" width="11.21875" style="41" customWidth="1"/>
    <col min="3848" max="3848" width="2.44140625" style="41" customWidth="1"/>
    <col min="3849" max="3851" width="8.88671875" style="41"/>
    <col min="3852" max="3852" width="12.33203125" style="41" customWidth="1"/>
    <col min="3853" max="4097" width="8.88671875" style="41"/>
    <col min="4098" max="4098" width="22.6640625" style="41" customWidth="1"/>
    <col min="4099" max="4099" width="23.44140625" style="41" bestFit="1" customWidth="1"/>
    <col min="4100" max="4100" width="10.44140625" style="41" customWidth="1"/>
    <col min="4101" max="4101" width="11.21875" style="41" bestFit="1" customWidth="1"/>
    <col min="4102" max="4102" width="1.6640625" style="41" bestFit="1" customWidth="1"/>
    <col min="4103" max="4103" width="11.21875" style="41" customWidth="1"/>
    <col min="4104" max="4104" width="2.44140625" style="41" customWidth="1"/>
    <col min="4105" max="4107" width="8.88671875" style="41"/>
    <col min="4108" max="4108" width="12.33203125" style="41" customWidth="1"/>
    <col min="4109" max="4353" width="8.88671875" style="41"/>
    <col min="4354" max="4354" width="22.6640625" style="41" customWidth="1"/>
    <col min="4355" max="4355" width="23.44140625" style="41" bestFit="1" customWidth="1"/>
    <col min="4356" max="4356" width="10.44140625" style="41" customWidth="1"/>
    <col min="4357" max="4357" width="11.21875" style="41" bestFit="1" customWidth="1"/>
    <col min="4358" max="4358" width="1.6640625" style="41" bestFit="1" customWidth="1"/>
    <col min="4359" max="4359" width="11.21875" style="41" customWidth="1"/>
    <col min="4360" max="4360" width="2.44140625" style="41" customWidth="1"/>
    <col min="4361" max="4363" width="8.88671875" style="41"/>
    <col min="4364" max="4364" width="12.33203125" style="41" customWidth="1"/>
    <col min="4365" max="4609" width="8.88671875" style="41"/>
    <col min="4610" max="4610" width="22.6640625" style="41" customWidth="1"/>
    <col min="4611" max="4611" width="23.44140625" style="41" bestFit="1" customWidth="1"/>
    <col min="4612" max="4612" width="10.44140625" style="41" customWidth="1"/>
    <col min="4613" max="4613" width="11.21875" style="41" bestFit="1" customWidth="1"/>
    <col min="4614" max="4614" width="1.6640625" style="41" bestFit="1" customWidth="1"/>
    <col min="4615" max="4615" width="11.21875" style="41" customWidth="1"/>
    <col min="4616" max="4616" width="2.44140625" style="41" customWidth="1"/>
    <col min="4617" max="4619" width="8.88671875" style="41"/>
    <col min="4620" max="4620" width="12.33203125" style="41" customWidth="1"/>
    <col min="4621" max="4865" width="8.88671875" style="41"/>
    <col min="4866" max="4866" width="22.6640625" style="41" customWidth="1"/>
    <col min="4867" max="4867" width="23.44140625" style="41" bestFit="1" customWidth="1"/>
    <col min="4868" max="4868" width="10.44140625" style="41" customWidth="1"/>
    <col min="4869" max="4869" width="11.21875" style="41" bestFit="1" customWidth="1"/>
    <col min="4870" max="4870" width="1.6640625" style="41" bestFit="1" customWidth="1"/>
    <col min="4871" max="4871" width="11.21875" style="41" customWidth="1"/>
    <col min="4872" max="4872" width="2.44140625" style="41" customWidth="1"/>
    <col min="4873" max="4875" width="8.88671875" style="41"/>
    <col min="4876" max="4876" width="12.33203125" style="41" customWidth="1"/>
    <col min="4877" max="5121" width="8.88671875" style="41"/>
    <col min="5122" max="5122" width="22.6640625" style="41" customWidth="1"/>
    <col min="5123" max="5123" width="23.44140625" style="41" bestFit="1" customWidth="1"/>
    <col min="5124" max="5124" width="10.44140625" style="41" customWidth="1"/>
    <col min="5125" max="5125" width="11.21875" style="41" bestFit="1" customWidth="1"/>
    <col min="5126" max="5126" width="1.6640625" style="41" bestFit="1" customWidth="1"/>
    <col min="5127" max="5127" width="11.21875" style="41" customWidth="1"/>
    <col min="5128" max="5128" width="2.44140625" style="41" customWidth="1"/>
    <col min="5129" max="5131" width="8.88671875" style="41"/>
    <col min="5132" max="5132" width="12.33203125" style="41" customWidth="1"/>
    <col min="5133" max="5377" width="8.88671875" style="41"/>
    <col min="5378" max="5378" width="22.6640625" style="41" customWidth="1"/>
    <col min="5379" max="5379" width="23.44140625" style="41" bestFit="1" customWidth="1"/>
    <col min="5380" max="5380" width="10.44140625" style="41" customWidth="1"/>
    <col min="5381" max="5381" width="11.21875" style="41" bestFit="1" customWidth="1"/>
    <col min="5382" max="5382" width="1.6640625" style="41" bestFit="1" customWidth="1"/>
    <col min="5383" max="5383" width="11.21875" style="41" customWidth="1"/>
    <col min="5384" max="5384" width="2.44140625" style="41" customWidth="1"/>
    <col min="5385" max="5387" width="8.88671875" style="41"/>
    <col min="5388" max="5388" width="12.33203125" style="41" customWidth="1"/>
    <col min="5389" max="5633" width="8.88671875" style="41"/>
    <col min="5634" max="5634" width="22.6640625" style="41" customWidth="1"/>
    <col min="5635" max="5635" width="23.44140625" style="41" bestFit="1" customWidth="1"/>
    <col min="5636" max="5636" width="10.44140625" style="41" customWidth="1"/>
    <col min="5637" max="5637" width="11.21875" style="41" bestFit="1" customWidth="1"/>
    <col min="5638" max="5638" width="1.6640625" style="41" bestFit="1" customWidth="1"/>
    <col min="5639" max="5639" width="11.21875" style="41" customWidth="1"/>
    <col min="5640" max="5640" width="2.44140625" style="41" customWidth="1"/>
    <col min="5641" max="5643" width="8.88671875" style="41"/>
    <col min="5644" max="5644" width="12.33203125" style="41" customWidth="1"/>
    <col min="5645" max="5889" width="8.88671875" style="41"/>
    <col min="5890" max="5890" width="22.6640625" style="41" customWidth="1"/>
    <col min="5891" max="5891" width="23.44140625" style="41" bestFit="1" customWidth="1"/>
    <col min="5892" max="5892" width="10.44140625" style="41" customWidth="1"/>
    <col min="5893" max="5893" width="11.21875" style="41" bestFit="1" customWidth="1"/>
    <col min="5894" max="5894" width="1.6640625" style="41" bestFit="1" customWidth="1"/>
    <col min="5895" max="5895" width="11.21875" style="41" customWidth="1"/>
    <col min="5896" max="5896" width="2.44140625" style="41" customWidth="1"/>
    <col min="5897" max="5899" width="8.88671875" style="41"/>
    <col min="5900" max="5900" width="12.33203125" style="41" customWidth="1"/>
    <col min="5901" max="6145" width="8.88671875" style="41"/>
    <col min="6146" max="6146" width="22.6640625" style="41" customWidth="1"/>
    <col min="6147" max="6147" width="23.44140625" style="41" bestFit="1" customWidth="1"/>
    <col min="6148" max="6148" width="10.44140625" style="41" customWidth="1"/>
    <col min="6149" max="6149" width="11.21875" style="41" bestFit="1" customWidth="1"/>
    <col min="6150" max="6150" width="1.6640625" style="41" bestFit="1" customWidth="1"/>
    <col min="6151" max="6151" width="11.21875" style="41" customWidth="1"/>
    <col min="6152" max="6152" width="2.44140625" style="41" customWidth="1"/>
    <col min="6153" max="6155" width="8.88671875" style="41"/>
    <col min="6156" max="6156" width="12.33203125" style="41" customWidth="1"/>
    <col min="6157" max="6401" width="8.88671875" style="41"/>
    <col min="6402" max="6402" width="22.6640625" style="41" customWidth="1"/>
    <col min="6403" max="6403" width="23.44140625" style="41" bestFit="1" customWidth="1"/>
    <col min="6404" max="6404" width="10.44140625" style="41" customWidth="1"/>
    <col min="6405" max="6405" width="11.21875" style="41" bestFit="1" customWidth="1"/>
    <col min="6406" max="6406" width="1.6640625" style="41" bestFit="1" customWidth="1"/>
    <col min="6407" max="6407" width="11.21875" style="41" customWidth="1"/>
    <col min="6408" max="6408" width="2.44140625" style="41" customWidth="1"/>
    <col min="6409" max="6411" width="8.88671875" style="41"/>
    <col min="6412" max="6412" width="12.33203125" style="41" customWidth="1"/>
    <col min="6413" max="6657" width="8.88671875" style="41"/>
    <col min="6658" max="6658" width="22.6640625" style="41" customWidth="1"/>
    <col min="6659" max="6659" width="23.44140625" style="41" bestFit="1" customWidth="1"/>
    <col min="6660" max="6660" width="10.44140625" style="41" customWidth="1"/>
    <col min="6661" max="6661" width="11.21875" style="41" bestFit="1" customWidth="1"/>
    <col min="6662" max="6662" width="1.6640625" style="41" bestFit="1" customWidth="1"/>
    <col min="6663" max="6663" width="11.21875" style="41" customWidth="1"/>
    <col min="6664" max="6664" width="2.44140625" style="41" customWidth="1"/>
    <col min="6665" max="6667" width="8.88671875" style="41"/>
    <col min="6668" max="6668" width="12.33203125" style="41" customWidth="1"/>
    <col min="6669" max="6913" width="8.88671875" style="41"/>
    <col min="6914" max="6914" width="22.6640625" style="41" customWidth="1"/>
    <col min="6915" max="6915" width="23.44140625" style="41" bestFit="1" customWidth="1"/>
    <col min="6916" max="6916" width="10.44140625" style="41" customWidth="1"/>
    <col min="6917" max="6917" width="11.21875" style="41" bestFit="1" customWidth="1"/>
    <col min="6918" max="6918" width="1.6640625" style="41" bestFit="1" customWidth="1"/>
    <col min="6919" max="6919" width="11.21875" style="41" customWidth="1"/>
    <col min="6920" max="6920" width="2.44140625" style="41" customWidth="1"/>
    <col min="6921" max="6923" width="8.88671875" style="41"/>
    <col min="6924" max="6924" width="12.33203125" style="41" customWidth="1"/>
    <col min="6925" max="7169" width="8.88671875" style="41"/>
    <col min="7170" max="7170" width="22.6640625" style="41" customWidth="1"/>
    <col min="7171" max="7171" width="23.44140625" style="41" bestFit="1" customWidth="1"/>
    <col min="7172" max="7172" width="10.44140625" style="41" customWidth="1"/>
    <col min="7173" max="7173" width="11.21875" style="41" bestFit="1" customWidth="1"/>
    <col min="7174" max="7174" width="1.6640625" style="41" bestFit="1" customWidth="1"/>
    <col min="7175" max="7175" width="11.21875" style="41" customWidth="1"/>
    <col min="7176" max="7176" width="2.44140625" style="41" customWidth="1"/>
    <col min="7177" max="7179" width="8.88671875" style="41"/>
    <col min="7180" max="7180" width="12.33203125" style="41" customWidth="1"/>
    <col min="7181" max="7425" width="8.88671875" style="41"/>
    <col min="7426" max="7426" width="22.6640625" style="41" customWidth="1"/>
    <col min="7427" max="7427" width="23.44140625" style="41" bestFit="1" customWidth="1"/>
    <col min="7428" max="7428" width="10.44140625" style="41" customWidth="1"/>
    <col min="7429" max="7429" width="11.21875" style="41" bestFit="1" customWidth="1"/>
    <col min="7430" max="7430" width="1.6640625" style="41" bestFit="1" customWidth="1"/>
    <col min="7431" max="7431" width="11.21875" style="41" customWidth="1"/>
    <col min="7432" max="7432" width="2.44140625" style="41" customWidth="1"/>
    <col min="7433" max="7435" width="8.88671875" style="41"/>
    <col min="7436" max="7436" width="12.33203125" style="41" customWidth="1"/>
    <col min="7437" max="7681" width="8.88671875" style="41"/>
    <col min="7682" max="7682" width="22.6640625" style="41" customWidth="1"/>
    <col min="7683" max="7683" width="23.44140625" style="41" bestFit="1" customWidth="1"/>
    <col min="7684" max="7684" width="10.44140625" style="41" customWidth="1"/>
    <col min="7685" max="7685" width="11.21875" style="41" bestFit="1" customWidth="1"/>
    <col min="7686" max="7686" width="1.6640625" style="41" bestFit="1" customWidth="1"/>
    <col min="7687" max="7687" width="11.21875" style="41" customWidth="1"/>
    <col min="7688" max="7688" width="2.44140625" style="41" customWidth="1"/>
    <col min="7689" max="7691" width="8.88671875" style="41"/>
    <col min="7692" max="7692" width="12.33203125" style="41" customWidth="1"/>
    <col min="7693" max="7937" width="8.88671875" style="41"/>
    <col min="7938" max="7938" width="22.6640625" style="41" customWidth="1"/>
    <col min="7939" max="7939" width="23.44140625" style="41" bestFit="1" customWidth="1"/>
    <col min="7940" max="7940" width="10.44140625" style="41" customWidth="1"/>
    <col min="7941" max="7941" width="11.21875" style="41" bestFit="1" customWidth="1"/>
    <col min="7942" max="7942" width="1.6640625" style="41" bestFit="1" customWidth="1"/>
    <col min="7943" max="7943" width="11.21875" style="41" customWidth="1"/>
    <col min="7944" max="7944" width="2.44140625" style="41" customWidth="1"/>
    <col min="7945" max="7947" width="8.88671875" style="41"/>
    <col min="7948" max="7948" width="12.33203125" style="41" customWidth="1"/>
    <col min="7949" max="8193" width="8.88671875" style="41"/>
    <col min="8194" max="8194" width="22.6640625" style="41" customWidth="1"/>
    <col min="8195" max="8195" width="23.44140625" style="41" bestFit="1" customWidth="1"/>
    <col min="8196" max="8196" width="10.44140625" style="41" customWidth="1"/>
    <col min="8197" max="8197" width="11.21875" style="41" bestFit="1" customWidth="1"/>
    <col min="8198" max="8198" width="1.6640625" style="41" bestFit="1" customWidth="1"/>
    <col min="8199" max="8199" width="11.21875" style="41" customWidth="1"/>
    <col min="8200" max="8200" width="2.44140625" style="41" customWidth="1"/>
    <col min="8201" max="8203" width="8.88671875" style="41"/>
    <col min="8204" max="8204" width="12.33203125" style="41" customWidth="1"/>
    <col min="8205" max="8449" width="8.88671875" style="41"/>
    <col min="8450" max="8450" width="22.6640625" style="41" customWidth="1"/>
    <col min="8451" max="8451" width="23.44140625" style="41" bestFit="1" customWidth="1"/>
    <col min="8452" max="8452" width="10.44140625" style="41" customWidth="1"/>
    <col min="8453" max="8453" width="11.21875" style="41" bestFit="1" customWidth="1"/>
    <col min="8454" max="8454" width="1.6640625" style="41" bestFit="1" customWidth="1"/>
    <col min="8455" max="8455" width="11.21875" style="41" customWidth="1"/>
    <col min="8456" max="8456" width="2.44140625" style="41" customWidth="1"/>
    <col min="8457" max="8459" width="8.88671875" style="41"/>
    <col min="8460" max="8460" width="12.33203125" style="41" customWidth="1"/>
    <col min="8461" max="8705" width="8.88671875" style="41"/>
    <col min="8706" max="8706" width="22.6640625" style="41" customWidth="1"/>
    <col min="8707" max="8707" width="23.44140625" style="41" bestFit="1" customWidth="1"/>
    <col min="8708" max="8708" width="10.44140625" style="41" customWidth="1"/>
    <col min="8709" max="8709" width="11.21875" style="41" bestFit="1" customWidth="1"/>
    <col min="8710" max="8710" width="1.6640625" style="41" bestFit="1" customWidth="1"/>
    <col min="8711" max="8711" width="11.21875" style="41" customWidth="1"/>
    <col min="8712" max="8712" width="2.44140625" style="41" customWidth="1"/>
    <col min="8713" max="8715" width="8.88671875" style="41"/>
    <col min="8716" max="8716" width="12.33203125" style="41" customWidth="1"/>
    <col min="8717" max="8961" width="8.88671875" style="41"/>
    <col min="8962" max="8962" width="22.6640625" style="41" customWidth="1"/>
    <col min="8963" max="8963" width="23.44140625" style="41" bestFit="1" customWidth="1"/>
    <col min="8964" max="8964" width="10.44140625" style="41" customWidth="1"/>
    <col min="8965" max="8965" width="11.21875" style="41" bestFit="1" customWidth="1"/>
    <col min="8966" max="8966" width="1.6640625" style="41" bestFit="1" customWidth="1"/>
    <col min="8967" max="8967" width="11.21875" style="41" customWidth="1"/>
    <col min="8968" max="8968" width="2.44140625" style="41" customWidth="1"/>
    <col min="8969" max="8971" width="8.88671875" style="41"/>
    <col min="8972" max="8972" width="12.33203125" style="41" customWidth="1"/>
    <col min="8973" max="9217" width="8.88671875" style="41"/>
    <col min="9218" max="9218" width="22.6640625" style="41" customWidth="1"/>
    <col min="9219" max="9219" width="23.44140625" style="41" bestFit="1" customWidth="1"/>
    <col min="9220" max="9220" width="10.44140625" style="41" customWidth="1"/>
    <col min="9221" max="9221" width="11.21875" style="41" bestFit="1" customWidth="1"/>
    <col min="9222" max="9222" width="1.6640625" style="41" bestFit="1" customWidth="1"/>
    <col min="9223" max="9223" width="11.21875" style="41" customWidth="1"/>
    <col min="9224" max="9224" width="2.44140625" style="41" customWidth="1"/>
    <col min="9225" max="9227" width="8.88671875" style="41"/>
    <col min="9228" max="9228" width="12.33203125" style="41" customWidth="1"/>
    <col min="9229" max="9473" width="8.88671875" style="41"/>
    <col min="9474" max="9474" width="22.6640625" style="41" customWidth="1"/>
    <col min="9475" max="9475" width="23.44140625" style="41" bestFit="1" customWidth="1"/>
    <col min="9476" max="9476" width="10.44140625" style="41" customWidth="1"/>
    <col min="9477" max="9477" width="11.21875" style="41" bestFit="1" customWidth="1"/>
    <col min="9478" max="9478" width="1.6640625" style="41" bestFit="1" customWidth="1"/>
    <col min="9479" max="9479" width="11.21875" style="41" customWidth="1"/>
    <col min="9480" max="9480" width="2.44140625" style="41" customWidth="1"/>
    <col min="9481" max="9483" width="8.88671875" style="41"/>
    <col min="9484" max="9484" width="12.33203125" style="41" customWidth="1"/>
    <col min="9485" max="9729" width="8.88671875" style="41"/>
    <col min="9730" max="9730" width="22.6640625" style="41" customWidth="1"/>
    <col min="9731" max="9731" width="23.44140625" style="41" bestFit="1" customWidth="1"/>
    <col min="9732" max="9732" width="10.44140625" style="41" customWidth="1"/>
    <col min="9733" max="9733" width="11.21875" style="41" bestFit="1" customWidth="1"/>
    <col min="9734" max="9734" width="1.6640625" style="41" bestFit="1" customWidth="1"/>
    <col min="9735" max="9735" width="11.21875" style="41" customWidth="1"/>
    <col min="9736" max="9736" width="2.44140625" style="41" customWidth="1"/>
    <col min="9737" max="9739" width="8.88671875" style="41"/>
    <col min="9740" max="9740" width="12.33203125" style="41" customWidth="1"/>
    <col min="9741" max="9985" width="8.88671875" style="41"/>
    <col min="9986" max="9986" width="22.6640625" style="41" customWidth="1"/>
    <col min="9987" max="9987" width="23.44140625" style="41" bestFit="1" customWidth="1"/>
    <col min="9988" max="9988" width="10.44140625" style="41" customWidth="1"/>
    <col min="9989" max="9989" width="11.21875" style="41" bestFit="1" customWidth="1"/>
    <col min="9990" max="9990" width="1.6640625" style="41" bestFit="1" customWidth="1"/>
    <col min="9991" max="9991" width="11.21875" style="41" customWidth="1"/>
    <col min="9992" max="9992" width="2.44140625" style="41" customWidth="1"/>
    <col min="9993" max="9995" width="8.88671875" style="41"/>
    <col min="9996" max="9996" width="12.33203125" style="41" customWidth="1"/>
    <col min="9997" max="10241" width="8.88671875" style="41"/>
    <col min="10242" max="10242" width="22.6640625" style="41" customWidth="1"/>
    <col min="10243" max="10243" width="23.44140625" style="41" bestFit="1" customWidth="1"/>
    <col min="10244" max="10244" width="10.44140625" style="41" customWidth="1"/>
    <col min="10245" max="10245" width="11.21875" style="41" bestFit="1" customWidth="1"/>
    <col min="10246" max="10246" width="1.6640625" style="41" bestFit="1" customWidth="1"/>
    <col min="10247" max="10247" width="11.21875" style="41" customWidth="1"/>
    <col min="10248" max="10248" width="2.44140625" style="41" customWidth="1"/>
    <col min="10249" max="10251" width="8.88671875" style="41"/>
    <col min="10252" max="10252" width="12.33203125" style="41" customWidth="1"/>
    <col min="10253" max="10497" width="8.88671875" style="41"/>
    <col min="10498" max="10498" width="22.6640625" style="41" customWidth="1"/>
    <col min="10499" max="10499" width="23.44140625" style="41" bestFit="1" customWidth="1"/>
    <col min="10500" max="10500" width="10.44140625" style="41" customWidth="1"/>
    <col min="10501" max="10501" width="11.21875" style="41" bestFit="1" customWidth="1"/>
    <col min="10502" max="10502" width="1.6640625" style="41" bestFit="1" customWidth="1"/>
    <col min="10503" max="10503" width="11.21875" style="41" customWidth="1"/>
    <col min="10504" max="10504" width="2.44140625" style="41" customWidth="1"/>
    <col min="10505" max="10507" width="8.88671875" style="41"/>
    <col min="10508" max="10508" width="12.33203125" style="41" customWidth="1"/>
    <col min="10509" max="10753" width="8.88671875" style="41"/>
    <col min="10754" max="10754" width="22.6640625" style="41" customWidth="1"/>
    <col min="10755" max="10755" width="23.44140625" style="41" bestFit="1" customWidth="1"/>
    <col min="10756" max="10756" width="10.44140625" style="41" customWidth="1"/>
    <col min="10757" max="10757" width="11.21875" style="41" bestFit="1" customWidth="1"/>
    <col min="10758" max="10758" width="1.6640625" style="41" bestFit="1" customWidth="1"/>
    <col min="10759" max="10759" width="11.21875" style="41" customWidth="1"/>
    <col min="10760" max="10760" width="2.44140625" style="41" customWidth="1"/>
    <col min="10761" max="10763" width="8.88671875" style="41"/>
    <col min="10764" max="10764" width="12.33203125" style="41" customWidth="1"/>
    <col min="10765" max="11009" width="8.88671875" style="41"/>
    <col min="11010" max="11010" width="22.6640625" style="41" customWidth="1"/>
    <col min="11011" max="11011" width="23.44140625" style="41" bestFit="1" customWidth="1"/>
    <col min="11012" max="11012" width="10.44140625" style="41" customWidth="1"/>
    <col min="11013" max="11013" width="11.21875" style="41" bestFit="1" customWidth="1"/>
    <col min="11014" max="11014" width="1.6640625" style="41" bestFit="1" customWidth="1"/>
    <col min="11015" max="11015" width="11.21875" style="41" customWidth="1"/>
    <col min="11016" max="11016" width="2.44140625" style="41" customWidth="1"/>
    <col min="11017" max="11019" width="8.88671875" style="41"/>
    <col min="11020" max="11020" width="12.33203125" style="41" customWidth="1"/>
    <col min="11021" max="11265" width="8.88671875" style="41"/>
    <col min="11266" max="11266" width="22.6640625" style="41" customWidth="1"/>
    <col min="11267" max="11267" width="23.44140625" style="41" bestFit="1" customWidth="1"/>
    <col min="11268" max="11268" width="10.44140625" style="41" customWidth="1"/>
    <col min="11269" max="11269" width="11.21875" style="41" bestFit="1" customWidth="1"/>
    <col min="11270" max="11270" width="1.6640625" style="41" bestFit="1" customWidth="1"/>
    <col min="11271" max="11271" width="11.21875" style="41" customWidth="1"/>
    <col min="11272" max="11272" width="2.44140625" style="41" customWidth="1"/>
    <col min="11273" max="11275" width="8.88671875" style="41"/>
    <col min="11276" max="11276" width="12.33203125" style="41" customWidth="1"/>
    <col min="11277" max="11521" width="8.88671875" style="41"/>
    <col min="11522" max="11522" width="22.6640625" style="41" customWidth="1"/>
    <col min="11523" max="11523" width="23.44140625" style="41" bestFit="1" customWidth="1"/>
    <col min="11524" max="11524" width="10.44140625" style="41" customWidth="1"/>
    <col min="11525" max="11525" width="11.21875" style="41" bestFit="1" customWidth="1"/>
    <col min="11526" max="11526" width="1.6640625" style="41" bestFit="1" customWidth="1"/>
    <col min="11527" max="11527" width="11.21875" style="41" customWidth="1"/>
    <col min="11528" max="11528" width="2.44140625" style="41" customWidth="1"/>
    <col min="11529" max="11531" width="8.88671875" style="41"/>
    <col min="11532" max="11532" width="12.33203125" style="41" customWidth="1"/>
    <col min="11533" max="11777" width="8.88671875" style="41"/>
    <col min="11778" max="11778" width="22.6640625" style="41" customWidth="1"/>
    <col min="11779" max="11779" width="23.44140625" style="41" bestFit="1" customWidth="1"/>
    <col min="11780" max="11780" width="10.44140625" style="41" customWidth="1"/>
    <col min="11781" max="11781" width="11.21875" style="41" bestFit="1" customWidth="1"/>
    <col min="11782" max="11782" width="1.6640625" style="41" bestFit="1" customWidth="1"/>
    <col min="11783" max="11783" width="11.21875" style="41" customWidth="1"/>
    <col min="11784" max="11784" width="2.44140625" style="41" customWidth="1"/>
    <col min="11785" max="11787" width="8.88671875" style="41"/>
    <col min="11788" max="11788" width="12.33203125" style="41" customWidth="1"/>
    <col min="11789" max="12033" width="8.88671875" style="41"/>
    <col min="12034" max="12034" width="22.6640625" style="41" customWidth="1"/>
    <col min="12035" max="12035" width="23.44140625" style="41" bestFit="1" customWidth="1"/>
    <col min="12036" max="12036" width="10.44140625" style="41" customWidth="1"/>
    <col min="12037" max="12037" width="11.21875" style="41" bestFit="1" customWidth="1"/>
    <col min="12038" max="12038" width="1.6640625" style="41" bestFit="1" customWidth="1"/>
    <col min="12039" max="12039" width="11.21875" style="41" customWidth="1"/>
    <col min="12040" max="12040" width="2.44140625" style="41" customWidth="1"/>
    <col min="12041" max="12043" width="8.88671875" style="41"/>
    <col min="12044" max="12044" width="12.33203125" style="41" customWidth="1"/>
    <col min="12045" max="12289" width="8.88671875" style="41"/>
    <col min="12290" max="12290" width="22.6640625" style="41" customWidth="1"/>
    <col min="12291" max="12291" width="23.44140625" style="41" bestFit="1" customWidth="1"/>
    <col min="12292" max="12292" width="10.44140625" style="41" customWidth="1"/>
    <col min="12293" max="12293" width="11.21875" style="41" bestFit="1" customWidth="1"/>
    <col min="12294" max="12294" width="1.6640625" style="41" bestFit="1" customWidth="1"/>
    <col min="12295" max="12295" width="11.21875" style="41" customWidth="1"/>
    <col min="12296" max="12296" width="2.44140625" style="41" customWidth="1"/>
    <col min="12297" max="12299" width="8.88671875" style="41"/>
    <col min="12300" max="12300" width="12.33203125" style="41" customWidth="1"/>
    <col min="12301" max="12545" width="8.88671875" style="41"/>
    <col min="12546" max="12546" width="22.6640625" style="41" customWidth="1"/>
    <col min="12547" max="12547" width="23.44140625" style="41" bestFit="1" customWidth="1"/>
    <col min="12548" max="12548" width="10.44140625" style="41" customWidth="1"/>
    <col min="12549" max="12549" width="11.21875" style="41" bestFit="1" customWidth="1"/>
    <col min="12550" max="12550" width="1.6640625" style="41" bestFit="1" customWidth="1"/>
    <col min="12551" max="12551" width="11.21875" style="41" customWidth="1"/>
    <col min="12552" max="12552" width="2.44140625" style="41" customWidth="1"/>
    <col min="12553" max="12555" width="8.88671875" style="41"/>
    <col min="12556" max="12556" width="12.33203125" style="41" customWidth="1"/>
    <col min="12557" max="12801" width="8.88671875" style="41"/>
    <col min="12802" max="12802" width="22.6640625" style="41" customWidth="1"/>
    <col min="12803" max="12803" width="23.44140625" style="41" bestFit="1" customWidth="1"/>
    <col min="12804" max="12804" width="10.44140625" style="41" customWidth="1"/>
    <col min="12805" max="12805" width="11.21875" style="41" bestFit="1" customWidth="1"/>
    <col min="12806" max="12806" width="1.6640625" style="41" bestFit="1" customWidth="1"/>
    <col min="12807" max="12807" width="11.21875" style="41" customWidth="1"/>
    <col min="12808" max="12808" width="2.44140625" style="41" customWidth="1"/>
    <col min="12809" max="12811" width="8.88671875" style="41"/>
    <col min="12812" max="12812" width="12.33203125" style="41" customWidth="1"/>
    <col min="12813" max="13057" width="8.88671875" style="41"/>
    <col min="13058" max="13058" width="22.6640625" style="41" customWidth="1"/>
    <col min="13059" max="13059" width="23.44140625" style="41" bestFit="1" customWidth="1"/>
    <col min="13060" max="13060" width="10.44140625" style="41" customWidth="1"/>
    <col min="13061" max="13061" width="11.21875" style="41" bestFit="1" customWidth="1"/>
    <col min="13062" max="13062" width="1.6640625" style="41" bestFit="1" customWidth="1"/>
    <col min="13063" max="13063" width="11.21875" style="41" customWidth="1"/>
    <col min="13064" max="13064" width="2.44140625" style="41" customWidth="1"/>
    <col min="13065" max="13067" width="8.88671875" style="41"/>
    <col min="13068" max="13068" width="12.33203125" style="41" customWidth="1"/>
    <col min="13069" max="13313" width="8.88671875" style="41"/>
    <col min="13314" max="13314" width="22.6640625" style="41" customWidth="1"/>
    <col min="13315" max="13315" width="23.44140625" style="41" bestFit="1" customWidth="1"/>
    <col min="13316" max="13316" width="10.44140625" style="41" customWidth="1"/>
    <col min="13317" max="13317" width="11.21875" style="41" bestFit="1" customWidth="1"/>
    <col min="13318" max="13318" width="1.6640625" style="41" bestFit="1" customWidth="1"/>
    <col min="13319" max="13319" width="11.21875" style="41" customWidth="1"/>
    <col min="13320" max="13320" width="2.44140625" style="41" customWidth="1"/>
    <col min="13321" max="13323" width="8.88671875" style="41"/>
    <col min="13324" max="13324" width="12.33203125" style="41" customWidth="1"/>
    <col min="13325" max="13569" width="8.88671875" style="41"/>
    <col min="13570" max="13570" width="22.6640625" style="41" customWidth="1"/>
    <col min="13571" max="13571" width="23.44140625" style="41" bestFit="1" customWidth="1"/>
    <col min="13572" max="13572" width="10.44140625" style="41" customWidth="1"/>
    <col min="13573" max="13573" width="11.21875" style="41" bestFit="1" customWidth="1"/>
    <col min="13574" max="13574" width="1.6640625" style="41" bestFit="1" customWidth="1"/>
    <col min="13575" max="13575" width="11.21875" style="41" customWidth="1"/>
    <col min="13576" max="13576" width="2.44140625" style="41" customWidth="1"/>
    <col min="13577" max="13579" width="8.88671875" style="41"/>
    <col min="13580" max="13580" width="12.33203125" style="41" customWidth="1"/>
    <col min="13581" max="13825" width="8.88671875" style="41"/>
    <col min="13826" max="13826" width="22.6640625" style="41" customWidth="1"/>
    <col min="13827" max="13827" width="23.44140625" style="41" bestFit="1" customWidth="1"/>
    <col min="13828" max="13828" width="10.44140625" style="41" customWidth="1"/>
    <col min="13829" max="13829" width="11.21875" style="41" bestFit="1" customWidth="1"/>
    <col min="13830" max="13830" width="1.6640625" style="41" bestFit="1" customWidth="1"/>
    <col min="13831" max="13831" width="11.21875" style="41" customWidth="1"/>
    <col min="13832" max="13832" width="2.44140625" style="41" customWidth="1"/>
    <col min="13833" max="13835" width="8.88671875" style="41"/>
    <col min="13836" max="13836" width="12.33203125" style="41" customWidth="1"/>
    <col min="13837" max="14081" width="8.88671875" style="41"/>
    <col min="14082" max="14082" width="22.6640625" style="41" customWidth="1"/>
    <col min="14083" max="14083" width="23.44140625" style="41" bestFit="1" customWidth="1"/>
    <col min="14084" max="14084" width="10.44140625" style="41" customWidth="1"/>
    <col min="14085" max="14085" width="11.21875" style="41" bestFit="1" customWidth="1"/>
    <col min="14086" max="14086" width="1.6640625" style="41" bestFit="1" customWidth="1"/>
    <col min="14087" max="14087" width="11.21875" style="41" customWidth="1"/>
    <col min="14088" max="14088" width="2.44140625" style="41" customWidth="1"/>
    <col min="14089" max="14091" width="8.88671875" style="41"/>
    <col min="14092" max="14092" width="12.33203125" style="41" customWidth="1"/>
    <col min="14093" max="14337" width="8.88671875" style="41"/>
    <col min="14338" max="14338" width="22.6640625" style="41" customWidth="1"/>
    <col min="14339" max="14339" width="23.44140625" style="41" bestFit="1" customWidth="1"/>
    <col min="14340" max="14340" width="10.44140625" style="41" customWidth="1"/>
    <col min="14341" max="14341" width="11.21875" style="41" bestFit="1" customWidth="1"/>
    <col min="14342" max="14342" width="1.6640625" style="41" bestFit="1" customWidth="1"/>
    <col min="14343" max="14343" width="11.21875" style="41" customWidth="1"/>
    <col min="14344" max="14344" width="2.44140625" style="41" customWidth="1"/>
    <col min="14345" max="14347" width="8.88671875" style="41"/>
    <col min="14348" max="14348" width="12.33203125" style="41" customWidth="1"/>
    <col min="14349" max="14593" width="8.88671875" style="41"/>
    <col min="14594" max="14594" width="22.6640625" style="41" customWidth="1"/>
    <col min="14595" max="14595" width="23.44140625" style="41" bestFit="1" customWidth="1"/>
    <col min="14596" max="14596" width="10.44140625" style="41" customWidth="1"/>
    <col min="14597" max="14597" width="11.21875" style="41" bestFit="1" customWidth="1"/>
    <col min="14598" max="14598" width="1.6640625" style="41" bestFit="1" customWidth="1"/>
    <col min="14599" max="14599" width="11.21875" style="41" customWidth="1"/>
    <col min="14600" max="14600" width="2.44140625" style="41" customWidth="1"/>
    <col min="14601" max="14603" width="8.88671875" style="41"/>
    <col min="14604" max="14604" width="12.33203125" style="41" customWidth="1"/>
    <col min="14605" max="14849" width="8.88671875" style="41"/>
    <col min="14850" max="14850" width="22.6640625" style="41" customWidth="1"/>
    <col min="14851" max="14851" width="23.44140625" style="41" bestFit="1" customWidth="1"/>
    <col min="14852" max="14852" width="10.44140625" style="41" customWidth="1"/>
    <col min="14853" max="14853" width="11.21875" style="41" bestFit="1" customWidth="1"/>
    <col min="14854" max="14854" width="1.6640625" style="41" bestFit="1" customWidth="1"/>
    <col min="14855" max="14855" width="11.21875" style="41" customWidth="1"/>
    <col min="14856" max="14856" width="2.44140625" style="41" customWidth="1"/>
    <col min="14857" max="14859" width="8.88671875" style="41"/>
    <col min="14860" max="14860" width="12.33203125" style="41" customWidth="1"/>
    <col min="14861" max="15105" width="8.88671875" style="41"/>
    <col min="15106" max="15106" width="22.6640625" style="41" customWidth="1"/>
    <col min="15107" max="15107" width="23.44140625" style="41" bestFit="1" customWidth="1"/>
    <col min="15108" max="15108" width="10.44140625" style="41" customWidth="1"/>
    <col min="15109" max="15109" width="11.21875" style="41" bestFit="1" customWidth="1"/>
    <col min="15110" max="15110" width="1.6640625" style="41" bestFit="1" customWidth="1"/>
    <col min="15111" max="15111" width="11.21875" style="41" customWidth="1"/>
    <col min="15112" max="15112" width="2.44140625" style="41" customWidth="1"/>
    <col min="15113" max="15115" width="8.88671875" style="41"/>
    <col min="15116" max="15116" width="12.33203125" style="41" customWidth="1"/>
    <col min="15117" max="15361" width="8.88671875" style="41"/>
    <col min="15362" max="15362" width="22.6640625" style="41" customWidth="1"/>
    <col min="15363" max="15363" width="23.44140625" style="41" bestFit="1" customWidth="1"/>
    <col min="15364" max="15364" width="10.44140625" style="41" customWidth="1"/>
    <col min="15365" max="15365" width="11.21875" style="41" bestFit="1" customWidth="1"/>
    <col min="15366" max="15366" width="1.6640625" style="41" bestFit="1" customWidth="1"/>
    <col min="15367" max="15367" width="11.21875" style="41" customWidth="1"/>
    <col min="15368" max="15368" width="2.44140625" style="41" customWidth="1"/>
    <col min="15369" max="15371" width="8.88671875" style="41"/>
    <col min="15372" max="15372" width="12.33203125" style="41" customWidth="1"/>
    <col min="15373" max="15617" width="8.88671875" style="41"/>
    <col min="15618" max="15618" width="22.6640625" style="41" customWidth="1"/>
    <col min="15619" max="15619" width="23.44140625" style="41" bestFit="1" customWidth="1"/>
    <col min="15620" max="15620" width="10.44140625" style="41" customWidth="1"/>
    <col min="15621" max="15621" width="11.21875" style="41" bestFit="1" customWidth="1"/>
    <col min="15622" max="15622" width="1.6640625" style="41" bestFit="1" customWidth="1"/>
    <col min="15623" max="15623" width="11.21875" style="41" customWidth="1"/>
    <col min="15624" max="15624" width="2.44140625" style="41" customWidth="1"/>
    <col min="15625" max="15627" width="8.88671875" style="41"/>
    <col min="15628" max="15628" width="12.33203125" style="41" customWidth="1"/>
    <col min="15629" max="15873" width="8.88671875" style="41"/>
    <col min="15874" max="15874" width="22.6640625" style="41" customWidth="1"/>
    <col min="15875" max="15875" width="23.44140625" style="41" bestFit="1" customWidth="1"/>
    <col min="15876" max="15876" width="10.44140625" style="41" customWidth="1"/>
    <col min="15877" max="15877" width="11.21875" style="41" bestFit="1" customWidth="1"/>
    <col min="15878" max="15878" width="1.6640625" style="41" bestFit="1" customWidth="1"/>
    <col min="15879" max="15879" width="11.21875" style="41" customWidth="1"/>
    <col min="15880" max="15880" width="2.44140625" style="41" customWidth="1"/>
    <col min="15881" max="15883" width="8.88671875" style="41"/>
    <col min="15884" max="15884" width="12.33203125" style="41" customWidth="1"/>
    <col min="15885" max="16129" width="8.88671875" style="41"/>
    <col min="16130" max="16130" width="22.6640625" style="41" customWidth="1"/>
    <col min="16131" max="16131" width="23.44140625" style="41" bestFit="1" customWidth="1"/>
    <col min="16132" max="16132" width="10.44140625" style="41" customWidth="1"/>
    <col min="16133" max="16133" width="11.21875" style="41" bestFit="1" customWidth="1"/>
    <col min="16134" max="16134" width="1.6640625" style="41" bestFit="1" customWidth="1"/>
    <col min="16135" max="16135" width="11.21875" style="41" customWidth="1"/>
    <col min="16136" max="16136" width="2.44140625" style="41" customWidth="1"/>
    <col min="16137" max="16139" width="8.88671875" style="41"/>
    <col min="16140" max="16140" width="12.33203125" style="41" customWidth="1"/>
    <col min="16141" max="16384" width="8.88671875" style="41"/>
  </cols>
  <sheetData>
    <row r="1" spans="1:9">
      <c r="A1" s="219" t="s">
        <v>0</v>
      </c>
      <c r="B1" s="219"/>
      <c r="C1" s="219"/>
      <c r="D1" s="219"/>
      <c r="E1" s="40"/>
      <c r="F1" s="40"/>
    </row>
    <row r="2" spans="1:9">
      <c r="A2" s="219" t="s">
        <v>1</v>
      </c>
      <c r="B2" s="219"/>
      <c r="C2" s="219"/>
      <c r="D2" s="219"/>
      <c r="E2" s="40"/>
      <c r="F2" s="40"/>
    </row>
    <row r="4" spans="1:9">
      <c r="B4" s="43" t="s">
        <v>2</v>
      </c>
      <c r="C4" s="43" t="s">
        <v>3</v>
      </c>
      <c r="D4" s="43"/>
    </row>
    <row r="5" spans="1:9">
      <c r="B5" s="43" t="s">
        <v>5</v>
      </c>
      <c r="C5" s="40" t="s">
        <v>77</v>
      </c>
      <c r="D5" s="40" t="s">
        <v>6</v>
      </c>
    </row>
    <row r="6" spans="1:9">
      <c r="A6" s="46" t="s">
        <v>7</v>
      </c>
      <c r="B6" s="47">
        <v>0</v>
      </c>
      <c r="C6" s="47">
        <v>0</v>
      </c>
      <c r="D6" s="47">
        <f>C6-B6</f>
        <v>0</v>
      </c>
      <c r="E6" s="48"/>
      <c r="F6" s="41"/>
      <c r="I6" s="45"/>
    </row>
    <row r="7" spans="1:9">
      <c r="A7" s="49" t="s">
        <v>8</v>
      </c>
      <c r="B7" s="47">
        <v>8.9999999999999998E-4</v>
      </c>
      <c r="C7" s="47">
        <v>2.3999999999999998E-3</v>
      </c>
      <c r="D7" s="47">
        <f t="shared" ref="D7:D38" si="0">C7-B7</f>
        <v>1.4999999999999998E-3</v>
      </c>
      <c r="E7" s="48"/>
      <c r="F7" s="41"/>
      <c r="I7" s="45"/>
    </row>
    <row r="8" spans="1:9">
      <c r="A8" s="49" t="s">
        <v>9</v>
      </c>
      <c r="B8" s="47">
        <v>0</v>
      </c>
      <c r="C8" s="47">
        <v>0</v>
      </c>
      <c r="D8" s="47">
        <f t="shared" si="0"/>
        <v>0</v>
      </c>
      <c r="E8" s="48"/>
      <c r="F8" s="41"/>
      <c r="I8" s="45"/>
    </row>
    <row r="9" spans="1:9">
      <c r="A9" s="49" t="s">
        <v>10</v>
      </c>
      <c r="B9" s="47">
        <v>0</v>
      </c>
      <c r="C9" s="47">
        <v>0</v>
      </c>
      <c r="D9" s="47">
        <f t="shared" si="0"/>
        <v>0</v>
      </c>
      <c r="E9" s="48"/>
      <c r="F9" s="41"/>
      <c r="I9" s="45"/>
    </row>
    <row r="10" spans="1:9">
      <c r="A10" s="49" t="s">
        <v>11</v>
      </c>
      <c r="B10" s="47">
        <v>1E-4</v>
      </c>
      <c r="C10" s="47">
        <v>2.0000000000000001E-4</v>
      </c>
      <c r="D10" s="50">
        <f t="shared" si="0"/>
        <v>1E-4</v>
      </c>
      <c r="E10" s="51"/>
      <c r="F10" s="41"/>
    </row>
    <row r="11" spans="1:9">
      <c r="A11" s="49" t="s">
        <v>12</v>
      </c>
      <c r="B11" s="47">
        <v>5.33E-2</v>
      </c>
      <c r="C11" s="47">
        <v>4.99E-2</v>
      </c>
      <c r="D11" s="50">
        <f t="shared" si="0"/>
        <v>-3.4000000000000002E-3</v>
      </c>
      <c r="E11" s="52"/>
      <c r="F11" s="41"/>
    </row>
    <row r="12" spans="1:9">
      <c r="A12" s="49" t="s">
        <v>13</v>
      </c>
      <c r="B12" s="47">
        <v>0.45879999999999999</v>
      </c>
      <c r="C12" s="47">
        <v>0.42080000000000001</v>
      </c>
      <c r="D12" s="50">
        <f t="shared" si="0"/>
        <v>-3.7999999999999978E-2</v>
      </c>
      <c r="E12" s="52"/>
      <c r="F12" s="41"/>
    </row>
    <row r="13" spans="1:9">
      <c r="A13" s="49" t="s">
        <v>14</v>
      </c>
      <c r="B13" s="47">
        <v>1.2800000000000001E-2</v>
      </c>
      <c r="C13" s="47">
        <v>1.32E-2</v>
      </c>
      <c r="D13" s="50">
        <f t="shared" si="0"/>
        <v>3.9999999999999931E-4</v>
      </c>
      <c r="E13" s="52"/>
      <c r="F13" s="41"/>
    </row>
    <row r="14" spans="1:9">
      <c r="A14" s="49" t="s">
        <v>15</v>
      </c>
      <c r="B14" s="47">
        <v>0.14360000000000001</v>
      </c>
      <c r="C14" s="47">
        <v>0.1507</v>
      </c>
      <c r="D14" s="50">
        <f t="shared" si="0"/>
        <v>7.0999999999999952E-3</v>
      </c>
      <c r="E14" s="52"/>
      <c r="F14" s="41"/>
    </row>
    <row r="15" spans="1:9">
      <c r="A15" s="49" t="s">
        <v>16</v>
      </c>
      <c r="B15" s="47">
        <v>9.3899999999999997E-2</v>
      </c>
      <c r="C15" s="47">
        <v>8.9499999999999996E-2</v>
      </c>
      <c r="D15" s="50">
        <f t="shared" si="0"/>
        <v>-4.4000000000000011E-3</v>
      </c>
      <c r="E15" s="52"/>
      <c r="F15" s="41"/>
    </row>
    <row r="16" spans="1:9">
      <c r="A16" s="49" t="s">
        <v>17</v>
      </c>
      <c r="B16" s="47">
        <v>0</v>
      </c>
      <c r="C16" s="47">
        <v>1E-4</v>
      </c>
      <c r="D16" s="50">
        <f t="shared" si="0"/>
        <v>1E-4</v>
      </c>
      <c r="E16" s="52"/>
      <c r="F16" s="41"/>
    </row>
    <row r="17" spans="1:6">
      <c r="A17" s="49" t="s">
        <v>18</v>
      </c>
      <c r="B17" s="47">
        <v>1.0200000000000001E-2</v>
      </c>
      <c r="C17" s="47">
        <v>2.3900000000000001E-2</v>
      </c>
      <c r="D17" s="50">
        <f t="shared" si="0"/>
        <v>1.37E-2</v>
      </c>
      <c r="E17" s="52"/>
      <c r="F17" s="41"/>
    </row>
    <row r="18" spans="1:6">
      <c r="A18" s="49" t="s">
        <v>19</v>
      </c>
      <c r="B18" s="47">
        <v>0</v>
      </c>
      <c r="C18" s="47">
        <v>0</v>
      </c>
      <c r="D18" s="50">
        <f t="shared" si="0"/>
        <v>0</v>
      </c>
      <c r="E18" s="52"/>
      <c r="F18" s="41"/>
    </row>
    <row r="19" spans="1:6">
      <c r="A19" s="49" t="s">
        <v>20</v>
      </c>
      <c r="B19" s="47">
        <v>3.9999999999999996E-4</v>
      </c>
      <c r="C19" s="47">
        <v>0</v>
      </c>
      <c r="D19" s="50">
        <f t="shared" si="0"/>
        <v>-3.9999999999999996E-4</v>
      </c>
      <c r="E19" s="52"/>
      <c r="F19" s="41"/>
    </row>
    <row r="20" spans="1:6">
      <c r="A20" s="49" t="s">
        <v>21</v>
      </c>
      <c r="B20" s="47">
        <v>0.11560000000000001</v>
      </c>
      <c r="C20" s="47">
        <v>0.126</v>
      </c>
      <c r="D20" s="50">
        <f t="shared" si="0"/>
        <v>1.0399999999999993E-2</v>
      </c>
      <c r="E20" s="52"/>
      <c r="F20" s="41"/>
    </row>
    <row r="21" spans="1:6">
      <c r="A21" s="49" t="s">
        <v>22</v>
      </c>
      <c r="B21" s="47">
        <v>0</v>
      </c>
      <c r="C21" s="47">
        <v>2.0000000000000001E-4</v>
      </c>
      <c r="D21" s="50">
        <f t="shared" si="0"/>
        <v>2.0000000000000001E-4</v>
      </c>
      <c r="E21" s="52"/>
      <c r="F21" s="41"/>
    </row>
    <row r="22" spans="1:6">
      <c r="A22" s="49" t="s">
        <v>23</v>
      </c>
      <c r="B22" s="47">
        <v>0</v>
      </c>
      <c r="C22" s="47">
        <v>0</v>
      </c>
      <c r="D22" s="50">
        <f t="shared" si="0"/>
        <v>0</v>
      </c>
      <c r="E22" s="52"/>
      <c r="F22" s="41"/>
    </row>
    <row r="23" spans="1:6">
      <c r="A23" s="49" t="s">
        <v>24</v>
      </c>
      <c r="B23" s="47">
        <v>0</v>
      </c>
      <c r="C23" s="47">
        <v>0</v>
      </c>
      <c r="D23" s="50">
        <f t="shared" si="0"/>
        <v>0</v>
      </c>
      <c r="E23" s="52"/>
      <c r="F23" s="41"/>
    </row>
    <row r="24" spans="1:6">
      <c r="A24" s="49" t="s">
        <v>25</v>
      </c>
      <c r="B24" s="47">
        <v>0</v>
      </c>
      <c r="C24" s="47">
        <v>0</v>
      </c>
      <c r="D24" s="50">
        <f t="shared" si="0"/>
        <v>0</v>
      </c>
      <c r="E24" s="52"/>
      <c r="F24" s="41"/>
    </row>
    <row r="25" spans="1:6">
      <c r="A25" s="49" t="s">
        <v>26</v>
      </c>
      <c r="B25" s="47">
        <v>0</v>
      </c>
      <c r="C25" s="47">
        <v>0</v>
      </c>
      <c r="D25" s="50">
        <f t="shared" si="0"/>
        <v>0</v>
      </c>
      <c r="E25" s="52"/>
      <c r="F25" s="41"/>
    </row>
    <row r="26" spans="1:6">
      <c r="A26" s="49" t="s">
        <v>27</v>
      </c>
      <c r="B26" s="47">
        <v>0</v>
      </c>
      <c r="C26" s="47">
        <v>0</v>
      </c>
      <c r="D26" s="50">
        <f t="shared" si="0"/>
        <v>0</v>
      </c>
      <c r="E26" s="52"/>
      <c r="F26" s="41"/>
    </row>
    <row r="27" spans="1:6">
      <c r="A27" s="49" t="s">
        <v>28</v>
      </c>
      <c r="B27" s="47">
        <v>0</v>
      </c>
      <c r="C27" s="47">
        <v>2.9999999999999997E-4</v>
      </c>
      <c r="D27" s="47">
        <f t="shared" si="0"/>
        <v>2.9999999999999997E-4</v>
      </c>
      <c r="E27" s="45"/>
      <c r="F27" s="41"/>
    </row>
    <row r="28" spans="1:6">
      <c r="A28" s="49" t="s">
        <v>29</v>
      </c>
      <c r="B28" s="47">
        <v>0</v>
      </c>
      <c r="C28" s="47">
        <v>0</v>
      </c>
      <c r="D28" s="47">
        <f t="shared" si="0"/>
        <v>0</v>
      </c>
      <c r="E28" s="45"/>
      <c r="F28" s="41"/>
    </row>
    <row r="29" spans="1:6">
      <c r="A29" s="49" t="s">
        <v>30</v>
      </c>
      <c r="B29" s="47">
        <v>0</v>
      </c>
      <c r="C29" s="47">
        <v>0</v>
      </c>
      <c r="D29" s="47">
        <f t="shared" si="0"/>
        <v>0</v>
      </c>
      <c r="E29" s="45"/>
      <c r="F29" s="41"/>
    </row>
    <row r="30" spans="1:6">
      <c r="A30" s="49" t="s">
        <v>31</v>
      </c>
      <c r="B30" s="47">
        <v>0.1095</v>
      </c>
      <c r="C30" s="47">
        <v>0.1198</v>
      </c>
      <c r="D30" s="47">
        <f t="shared" si="0"/>
        <v>1.0300000000000004E-2</v>
      </c>
      <c r="E30" s="41"/>
      <c r="F30" s="41"/>
    </row>
    <row r="31" spans="1:6">
      <c r="A31" s="49" t="s">
        <v>32</v>
      </c>
      <c r="B31" s="47">
        <v>8.9999999999999998E-4</v>
      </c>
      <c r="C31" s="47">
        <v>2.8999999999999998E-3</v>
      </c>
      <c r="D31" s="47">
        <f t="shared" si="0"/>
        <v>2E-3</v>
      </c>
      <c r="E31" s="45"/>
      <c r="F31" s="41"/>
    </row>
    <row r="32" spans="1:6">
      <c r="A32" s="46" t="s">
        <v>33</v>
      </c>
      <c r="B32" s="47">
        <v>0</v>
      </c>
      <c r="C32" s="47">
        <v>0</v>
      </c>
      <c r="D32" s="47">
        <f t="shared" si="0"/>
        <v>0</v>
      </c>
      <c r="E32" s="45"/>
      <c r="F32" s="41"/>
    </row>
    <row r="33" spans="1:10">
      <c r="A33" s="46" t="s">
        <v>34</v>
      </c>
      <c r="B33" s="47">
        <v>0</v>
      </c>
      <c r="C33" s="47">
        <v>0</v>
      </c>
      <c r="D33" s="47">
        <f t="shared" si="0"/>
        <v>0</v>
      </c>
      <c r="E33" s="45"/>
      <c r="F33" s="41"/>
    </row>
    <row r="34" spans="1:10">
      <c r="A34" s="46" t="s">
        <v>35</v>
      </c>
      <c r="B34" s="47">
        <v>0</v>
      </c>
      <c r="C34" s="47">
        <v>0</v>
      </c>
      <c r="D34" s="47">
        <f t="shared" si="0"/>
        <v>0</v>
      </c>
      <c r="E34" s="45"/>
      <c r="F34" s="41"/>
    </row>
    <row r="35" spans="1:10">
      <c r="A35" s="46" t="s">
        <v>36</v>
      </c>
      <c r="B35" s="47">
        <v>0</v>
      </c>
      <c r="C35" s="47">
        <v>0</v>
      </c>
      <c r="D35" s="47">
        <f t="shared" si="0"/>
        <v>0</v>
      </c>
      <c r="E35" s="48"/>
      <c r="F35" s="41"/>
      <c r="I35" s="45"/>
    </row>
    <row r="36" spans="1:10">
      <c r="A36" s="46" t="s">
        <v>37</v>
      </c>
      <c r="B36" s="47">
        <v>0</v>
      </c>
      <c r="C36" s="47">
        <v>0</v>
      </c>
      <c r="D36" s="47">
        <f t="shared" si="0"/>
        <v>0</v>
      </c>
      <c r="E36" s="48"/>
      <c r="F36" s="41"/>
      <c r="I36" s="45"/>
    </row>
    <row r="37" spans="1:10">
      <c r="A37" s="46" t="s">
        <v>38</v>
      </c>
      <c r="B37" s="47">
        <v>0</v>
      </c>
      <c r="C37" s="44">
        <v>0</v>
      </c>
      <c r="D37" s="47">
        <f t="shared" si="0"/>
        <v>0</v>
      </c>
      <c r="E37" s="48"/>
      <c r="F37" s="41"/>
      <c r="I37" s="45"/>
    </row>
    <row r="38" spans="1:10">
      <c r="A38" s="46" t="s">
        <v>39</v>
      </c>
      <c r="B38" s="47">
        <v>0</v>
      </c>
      <c r="C38" s="44">
        <v>1E-4</v>
      </c>
      <c r="D38" s="47">
        <f t="shared" si="0"/>
        <v>1E-4</v>
      </c>
      <c r="E38" s="48"/>
      <c r="F38" s="41"/>
      <c r="I38" s="45"/>
    </row>
    <row r="39" spans="1:10" ht="13.8" thickBot="1">
      <c r="A39" s="53" t="s">
        <v>40</v>
      </c>
      <c r="B39" s="54">
        <f>SUM(B6:B38)</f>
        <v>1</v>
      </c>
      <c r="C39" s="54">
        <f>SUM(C6:C38)</f>
        <v>1</v>
      </c>
      <c r="D39" s="54">
        <f>SUM(D6:D38)</f>
        <v>9.2834811019071317E-18</v>
      </c>
      <c r="F39" s="48"/>
      <c r="J39" s="45"/>
    </row>
    <row r="40" spans="1:10" ht="13.8" thickTop="1">
      <c r="F40" s="48"/>
      <c r="J40" s="45"/>
    </row>
    <row r="41" spans="1:10">
      <c r="C41" s="42"/>
      <c r="D41" s="42"/>
      <c r="E41" s="42"/>
      <c r="J41" s="45"/>
    </row>
    <row r="42" spans="1:10">
      <c r="A42" s="55" t="s">
        <v>41</v>
      </c>
      <c r="B42" s="220" t="s">
        <v>78</v>
      </c>
      <c r="C42" s="220"/>
      <c r="D42" s="220"/>
      <c r="E42" s="42"/>
    </row>
    <row r="43" spans="1:10">
      <c r="A43" s="55"/>
      <c r="B43" s="220" t="s">
        <v>43</v>
      </c>
      <c r="C43" s="220"/>
      <c r="D43" s="220"/>
      <c r="E43" s="42"/>
    </row>
    <row r="44" spans="1:10">
      <c r="A44" s="55"/>
      <c r="B44" s="220" t="s">
        <v>44</v>
      </c>
      <c r="C44" s="220"/>
      <c r="D44" s="220"/>
      <c r="E44" s="42"/>
    </row>
    <row r="45" spans="1:10">
      <c r="A45" s="55" t="s">
        <v>41</v>
      </c>
      <c r="B45" s="218" t="s">
        <v>45</v>
      </c>
      <c r="C45" s="218"/>
      <c r="D45" s="218"/>
      <c r="E45" s="218"/>
    </row>
    <row r="46" spans="1:10">
      <c r="A46" s="55"/>
      <c r="B46" s="218" t="s">
        <v>46</v>
      </c>
      <c r="C46" s="218"/>
      <c r="D46" s="218"/>
      <c r="E46" s="218"/>
    </row>
    <row r="47" spans="1:10">
      <c r="A47" s="55" t="s">
        <v>41</v>
      </c>
      <c r="B47" s="218" t="s">
        <v>47</v>
      </c>
      <c r="C47" s="218"/>
      <c r="D47" s="218"/>
      <c r="E47" s="218"/>
    </row>
    <row r="48" spans="1:10">
      <c r="A48" s="55"/>
      <c r="B48" s="218" t="s">
        <v>48</v>
      </c>
      <c r="C48" s="218"/>
      <c r="D48" s="218"/>
      <c r="E48" s="218"/>
    </row>
    <row r="49" spans="1:9">
      <c r="A49" s="55" t="s">
        <v>41</v>
      </c>
      <c r="B49" s="218" t="s">
        <v>49</v>
      </c>
      <c r="C49" s="218"/>
      <c r="D49" s="218"/>
      <c r="E49" s="218"/>
    </row>
    <row r="50" spans="1:9">
      <c r="A50" s="55"/>
      <c r="B50" s="218" t="s">
        <v>50</v>
      </c>
      <c r="C50" s="218"/>
      <c r="D50" s="218"/>
      <c r="E50" s="218"/>
    </row>
    <row r="51" spans="1:9">
      <c r="A51" s="55" t="s">
        <v>41</v>
      </c>
      <c r="B51" s="218" t="s">
        <v>51</v>
      </c>
      <c r="C51" s="218"/>
      <c r="D51" s="218"/>
      <c r="E51" s="218"/>
      <c r="G51" s="45"/>
    </row>
    <row r="52" spans="1:9">
      <c r="A52" s="55"/>
      <c r="B52" s="218" t="s">
        <v>52</v>
      </c>
      <c r="C52" s="218"/>
      <c r="D52" s="218"/>
      <c r="E52" s="218"/>
    </row>
    <row r="53" spans="1:9">
      <c r="A53" s="56" t="s">
        <v>41</v>
      </c>
      <c r="B53" s="221" t="s">
        <v>53</v>
      </c>
      <c r="C53" s="221"/>
      <c r="D53" s="221"/>
      <c r="E53" s="221"/>
      <c r="F53" s="48"/>
      <c r="G53" s="57"/>
      <c r="H53" s="57"/>
      <c r="I53" s="57"/>
    </row>
    <row r="54" spans="1:9">
      <c r="A54" s="55"/>
      <c r="B54" s="58" t="s">
        <v>54</v>
      </c>
      <c r="C54" s="58"/>
      <c r="D54" s="58"/>
      <c r="E54" s="58"/>
      <c r="F54" s="48"/>
      <c r="G54" s="57"/>
      <c r="H54" s="57"/>
      <c r="I54" s="57"/>
    </row>
    <row r="55" spans="1:9">
      <c r="A55" s="55" t="s">
        <v>41</v>
      </c>
      <c r="B55" s="58" t="s">
        <v>55</v>
      </c>
      <c r="C55" s="58"/>
      <c r="D55" s="58"/>
      <c r="E55" s="58"/>
      <c r="F55" s="48"/>
      <c r="G55" s="57"/>
      <c r="H55" s="57"/>
      <c r="I55" s="57"/>
    </row>
    <row r="56" spans="1:9">
      <c r="A56" s="47"/>
      <c r="B56" s="58" t="s">
        <v>56</v>
      </c>
      <c r="C56" s="58"/>
      <c r="D56" s="58"/>
      <c r="E56" s="58"/>
      <c r="F56" s="48"/>
      <c r="G56" s="57"/>
      <c r="H56" s="57"/>
      <c r="I56" s="57"/>
    </row>
    <row r="57" spans="1:9">
      <c r="A57" s="55" t="s">
        <v>41</v>
      </c>
      <c r="B57" s="58" t="s">
        <v>79</v>
      </c>
      <c r="C57" s="58"/>
      <c r="D57" s="58"/>
      <c r="E57" s="58"/>
      <c r="F57" s="48"/>
      <c r="G57" s="57"/>
      <c r="H57" s="57"/>
      <c r="I57" s="57"/>
    </row>
    <row r="58" spans="1:9">
      <c r="A58" s="55"/>
      <c r="B58" s="58" t="s">
        <v>80</v>
      </c>
      <c r="C58" s="58"/>
      <c r="D58" s="58"/>
      <c r="E58" s="58"/>
      <c r="F58" s="48"/>
      <c r="G58" s="57"/>
      <c r="H58" s="57"/>
      <c r="I58" s="57"/>
    </row>
    <row r="59" spans="1:9">
      <c r="A59" s="47"/>
      <c r="B59" s="58"/>
      <c r="C59" s="58"/>
      <c r="D59" s="58"/>
      <c r="E59" s="58"/>
      <c r="F59" s="48"/>
      <c r="G59" s="57"/>
      <c r="H59" s="57"/>
      <c r="I59" s="57"/>
    </row>
    <row r="60" spans="1:9">
      <c r="A60" s="47"/>
      <c r="B60" s="49"/>
      <c r="C60" s="49"/>
      <c r="D60" s="49"/>
      <c r="E60" s="49"/>
      <c r="F60" s="57"/>
      <c r="G60" s="57"/>
      <c r="H60" s="57"/>
      <c r="I60" s="57"/>
    </row>
    <row r="61" spans="1:9">
      <c r="A61" s="59" t="s">
        <v>57</v>
      </c>
      <c r="B61" s="60"/>
      <c r="C61" s="61"/>
      <c r="D61" s="49" t="s">
        <v>81</v>
      </c>
      <c r="E61" s="62"/>
      <c r="F61" s="48"/>
      <c r="G61" s="57"/>
      <c r="H61" s="57"/>
      <c r="I61" s="57"/>
    </row>
    <row r="62" spans="1:9">
      <c r="A62" s="47"/>
      <c r="B62" s="49"/>
      <c r="C62" s="47"/>
      <c r="D62" s="47"/>
      <c r="E62" s="47"/>
      <c r="F62" s="48"/>
      <c r="G62" s="57"/>
      <c r="H62" s="57"/>
      <c r="I62" s="57"/>
    </row>
    <row r="63" spans="1:9">
      <c r="A63" s="47"/>
      <c r="B63" s="49"/>
      <c r="C63" s="47"/>
      <c r="D63" s="47"/>
      <c r="E63" s="47"/>
      <c r="F63" s="48"/>
      <c r="G63" s="57"/>
      <c r="H63" s="57"/>
      <c r="I63" s="57"/>
    </row>
    <row r="64" spans="1:9">
      <c r="A64" s="59" t="s">
        <v>58</v>
      </c>
      <c r="B64" s="60"/>
      <c r="C64" s="62"/>
      <c r="D64" s="47" t="s">
        <v>81</v>
      </c>
      <c r="E64" s="62"/>
    </row>
    <row r="65" spans="1:4">
      <c r="A65" s="49"/>
      <c r="D65" s="47"/>
    </row>
  </sheetData>
  <mergeCells count="14">
    <mergeCell ref="B52:E52"/>
    <mergeCell ref="B53:E53"/>
    <mergeCell ref="B46:E46"/>
    <mergeCell ref="B47:E47"/>
    <mergeCell ref="B48:E48"/>
    <mergeCell ref="B49:E49"/>
    <mergeCell ref="B50:E50"/>
    <mergeCell ref="B51:E51"/>
    <mergeCell ref="B45:E45"/>
    <mergeCell ref="A1:D1"/>
    <mergeCell ref="A2:D2"/>
    <mergeCell ref="B42:D42"/>
    <mergeCell ref="B43:D43"/>
    <mergeCell ref="B44:D44"/>
  </mergeCells>
  <pageMargins left="0.75" right="0.75" top="1" bottom="1" header="0.5" footer="0.5"/>
  <pageSetup scale="54" fitToWidth="3" orientation="landscape" r:id="rId1"/>
  <headerFooter alignWithMargins="0">
    <oddHeader>&amp;RKY PSC Case No. 2016-00162,
Attachment C to Staff Post Hearing Supp. DR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zoomScale="80" zoomScaleNormal="80" workbookViewId="0">
      <pane xSplit="1" ySplit="4" topLeftCell="B5" activePane="bottomRight" state="frozen"/>
      <selection activeCell="I9" sqref="I9"/>
      <selection pane="topRight" activeCell="I9" sqref="I9"/>
      <selection pane="bottomLeft" activeCell="I9" sqref="I9"/>
      <selection pane="bottomRight" activeCell="B5" sqref="B5"/>
    </sheetView>
  </sheetViews>
  <sheetFormatPr defaultRowHeight="13.8"/>
  <cols>
    <col min="1" max="1" width="12.44140625" style="63" bestFit="1" customWidth="1"/>
    <col min="2" max="2" width="15.109375" style="63" bestFit="1" customWidth="1"/>
    <col min="3" max="3" width="13.33203125" style="63" bestFit="1" customWidth="1"/>
    <col min="4" max="4" width="15.109375" style="63" bestFit="1" customWidth="1"/>
    <col min="5" max="5" width="12.109375" style="63" bestFit="1" customWidth="1"/>
    <col min="6" max="6" width="15.109375" style="63" bestFit="1" customWidth="1"/>
    <col min="7" max="7" width="11" style="63" bestFit="1" customWidth="1"/>
    <col min="8" max="10" width="15.109375" style="63" bestFit="1" customWidth="1"/>
    <col min="11" max="11" width="13.33203125" style="63" bestFit="1" customWidth="1"/>
    <col min="12" max="12" width="15.109375" style="63" bestFit="1" customWidth="1"/>
    <col min="13" max="13" width="12.109375" style="63" bestFit="1" customWidth="1"/>
    <col min="14" max="14" width="15.109375" style="63" bestFit="1" customWidth="1"/>
    <col min="15" max="15" width="12.109375" style="63" bestFit="1" customWidth="1"/>
    <col min="16" max="16" width="15.109375" style="63" bestFit="1" customWidth="1"/>
    <col min="17" max="17" width="13.33203125" style="63" bestFit="1" customWidth="1"/>
    <col min="18" max="18" width="15.109375" style="63" bestFit="1" customWidth="1"/>
    <col min="19" max="19" width="13.33203125" style="63" bestFit="1" customWidth="1"/>
    <col min="20" max="20" width="15.109375" style="63" bestFit="1" customWidth="1"/>
    <col min="21" max="21" width="12.109375" style="63" bestFit="1" customWidth="1"/>
    <col min="22" max="22" width="15.109375" style="63" bestFit="1" customWidth="1"/>
    <col min="23" max="23" width="12.109375" style="63" bestFit="1" customWidth="1"/>
    <col min="24" max="24" width="13.77734375" style="63" bestFit="1" customWidth="1"/>
    <col min="25" max="25" width="11.88671875" style="63" bestFit="1" customWidth="1"/>
    <col min="26" max="26" width="9.6640625" style="63" bestFit="1" customWidth="1"/>
    <col min="27" max="27" width="16.5546875" style="63" bestFit="1" customWidth="1"/>
    <col min="28" max="28" width="8.88671875" style="63"/>
    <col min="29" max="29" width="4" style="63" bestFit="1" customWidth="1"/>
    <col min="30" max="30" width="20.44140625" style="63" customWidth="1"/>
    <col min="31" max="16384" width="8.88671875" style="63"/>
  </cols>
  <sheetData>
    <row r="1" spans="1:30">
      <c r="A1" s="63" t="s">
        <v>59</v>
      </c>
      <c r="B1" s="63" t="s">
        <v>60</v>
      </c>
      <c r="D1" s="63" t="s">
        <v>61</v>
      </c>
      <c r="F1" s="63" t="s">
        <v>63</v>
      </c>
      <c r="H1" s="63" t="s">
        <v>64</v>
      </c>
      <c r="J1" s="63" t="s">
        <v>65</v>
      </c>
      <c r="L1" s="63" t="s">
        <v>66</v>
      </c>
      <c r="N1" s="63" t="s">
        <v>67</v>
      </c>
      <c r="P1" s="63" t="s">
        <v>68</v>
      </c>
      <c r="R1" s="63" t="s">
        <v>82</v>
      </c>
      <c r="T1" s="63" t="s">
        <v>69</v>
      </c>
    </row>
    <row r="2" spans="1:30" ht="14.4">
      <c r="A2" s="63" t="s">
        <v>71</v>
      </c>
      <c r="B2" s="64">
        <v>0.10299999999999999</v>
      </c>
      <c r="C2" s="64"/>
      <c r="D2" s="64">
        <v>4.1999999999999997E-3</v>
      </c>
      <c r="E2" s="64"/>
      <c r="F2" s="64">
        <v>1.4E-3</v>
      </c>
      <c r="G2" s="64"/>
      <c r="H2" s="64">
        <v>0.15210000000000001</v>
      </c>
      <c r="I2" s="64"/>
      <c r="J2" s="64">
        <v>0.2858</v>
      </c>
      <c r="K2" s="64"/>
      <c r="L2" s="64">
        <v>4.6800000000000001E-2</v>
      </c>
      <c r="M2" s="64"/>
      <c r="N2" s="64">
        <v>5.8999999999999999E-3</v>
      </c>
      <c r="O2" s="64"/>
      <c r="P2" s="64">
        <v>7.8100000000000003E-2</v>
      </c>
      <c r="Q2" s="64"/>
      <c r="R2" s="64">
        <v>0.19969999999999999</v>
      </c>
      <c r="S2" s="64"/>
      <c r="T2" s="64">
        <v>3.1300000000000001E-2</v>
      </c>
      <c r="U2" s="64"/>
      <c r="V2" s="64"/>
      <c r="W2" s="64"/>
      <c r="X2" s="64"/>
      <c r="Y2" s="64"/>
      <c r="Z2" s="64"/>
    </row>
    <row r="3" spans="1:30" ht="14.4">
      <c r="X3" s="64">
        <v>0.9083</v>
      </c>
      <c r="AC3" s="222" t="s">
        <v>83</v>
      </c>
      <c r="AD3" s="222"/>
    </row>
    <row r="4" spans="1:30" s="66" customFormat="1">
      <c r="A4" s="65" t="s">
        <v>72</v>
      </c>
      <c r="B4" s="65" t="s">
        <v>60</v>
      </c>
      <c r="C4" s="65"/>
      <c r="D4" s="65" t="s">
        <v>61</v>
      </c>
      <c r="E4" s="65"/>
      <c r="F4" s="65" t="s">
        <v>63</v>
      </c>
      <c r="G4" s="65"/>
      <c r="H4" s="65" t="s">
        <v>64</v>
      </c>
      <c r="I4" s="65"/>
      <c r="J4" s="65" t="s">
        <v>65</v>
      </c>
      <c r="K4" s="65"/>
      <c r="L4" s="65" t="s">
        <v>66</v>
      </c>
      <c r="M4" s="65"/>
      <c r="N4" s="65" t="s">
        <v>67</v>
      </c>
      <c r="O4" s="65"/>
      <c r="P4" s="65" t="s">
        <v>68</v>
      </c>
      <c r="Q4" s="65"/>
      <c r="R4" s="65" t="s">
        <v>82</v>
      </c>
      <c r="S4" s="65"/>
      <c r="T4" s="65" t="s">
        <v>69</v>
      </c>
      <c r="U4" s="65"/>
      <c r="V4" s="65" t="s">
        <v>40</v>
      </c>
      <c r="W4" s="65" t="s">
        <v>71</v>
      </c>
      <c r="X4" s="65" t="s">
        <v>84</v>
      </c>
      <c r="Y4" s="65" t="s">
        <v>85</v>
      </c>
      <c r="Z4" s="65" t="s">
        <v>86</v>
      </c>
      <c r="AA4" s="65" t="s">
        <v>75</v>
      </c>
      <c r="AC4" s="67" t="s">
        <v>72</v>
      </c>
      <c r="AD4" s="68" t="s">
        <v>71</v>
      </c>
    </row>
    <row r="5" spans="1:30" ht="14.4">
      <c r="A5" s="63" t="s">
        <v>7</v>
      </c>
      <c r="B5" s="69">
        <v>104.45000000000002</v>
      </c>
      <c r="C5" s="70">
        <f>B$2*B5</f>
        <v>10.758350000000002</v>
      </c>
      <c r="D5" s="69"/>
      <c r="E5" s="70">
        <f>D$2*D5</f>
        <v>0</v>
      </c>
      <c r="F5" s="69"/>
      <c r="G5" s="70">
        <f>F$2*F5</f>
        <v>0</v>
      </c>
      <c r="H5" s="69"/>
      <c r="I5" s="70">
        <f>H$2*H5</f>
        <v>0</v>
      </c>
      <c r="J5" s="69"/>
      <c r="K5" s="70">
        <f>J$2*J5</f>
        <v>0</v>
      </c>
      <c r="L5" s="69"/>
      <c r="M5" s="70">
        <f>L$2*L5</f>
        <v>0</v>
      </c>
      <c r="N5" s="69"/>
      <c r="O5" s="70">
        <f>N$2*N5</f>
        <v>0</v>
      </c>
      <c r="P5" s="69"/>
      <c r="Q5" s="70">
        <f>P$2*P5</f>
        <v>0</v>
      </c>
      <c r="R5" s="69">
        <v>-3236.6200000000003</v>
      </c>
      <c r="S5" s="70">
        <f>R$2*R5</f>
        <v>-646.35301400000003</v>
      </c>
      <c r="T5" s="69">
        <v>1581.5299999999997</v>
      </c>
      <c r="U5" s="70">
        <f>T$2*T5</f>
        <v>49.501888999999991</v>
      </c>
      <c r="V5" s="69">
        <f>SUM(B5:U5)-AA5</f>
        <v>-586.09277499999962</v>
      </c>
      <c r="W5" s="64">
        <f>V5/$V$37</f>
        <v>-2.1828558194726417E-4</v>
      </c>
      <c r="X5" s="64">
        <f>$X$3*W5</f>
        <v>-1.9826879408270005E-4</v>
      </c>
      <c r="Y5" s="69"/>
      <c r="Z5" s="71">
        <f>ROUND(SUM(X5:Y5),4)</f>
        <v>-2.0000000000000001E-4</v>
      </c>
      <c r="AA5" s="69">
        <v>-1550.6400000000008</v>
      </c>
      <c r="AC5" s="63" t="s">
        <v>7</v>
      </c>
      <c r="AD5" s="72">
        <v>0</v>
      </c>
    </row>
    <row r="6" spans="1:30" ht="14.4">
      <c r="A6" s="63" t="s">
        <v>8</v>
      </c>
      <c r="B6" s="69">
        <v>363.06000000000006</v>
      </c>
      <c r="C6" s="70">
        <f t="shared" ref="C6:E36" si="0">B$2*B6</f>
        <v>37.395180000000003</v>
      </c>
      <c r="D6" s="69"/>
      <c r="E6" s="70">
        <f t="shared" si="0"/>
        <v>0</v>
      </c>
      <c r="F6" s="69"/>
      <c r="G6" s="70">
        <f t="shared" ref="G6:G36" si="1">F$2*F6</f>
        <v>0</v>
      </c>
      <c r="H6" s="69"/>
      <c r="I6" s="70">
        <f t="shared" ref="I6:I36" si="2">H$2*H6</f>
        <v>0</v>
      </c>
      <c r="J6" s="69"/>
      <c r="K6" s="70">
        <f t="shared" ref="K6:K36" si="3">J$2*J6</f>
        <v>0</v>
      </c>
      <c r="L6" s="69"/>
      <c r="M6" s="70">
        <f t="shared" ref="M6:M36" si="4">L$2*L6</f>
        <v>0</v>
      </c>
      <c r="N6" s="69"/>
      <c r="O6" s="70">
        <f t="shared" ref="O6:O36" si="5">N$2*N6</f>
        <v>0</v>
      </c>
      <c r="P6" s="69"/>
      <c r="Q6" s="70">
        <f t="shared" ref="Q6:Q36" si="6">P$2*P6</f>
        <v>0</v>
      </c>
      <c r="R6" s="69">
        <v>27406.3</v>
      </c>
      <c r="S6" s="70">
        <f t="shared" ref="S6:U21" si="7">R$2*R6</f>
        <v>5473.0381099999995</v>
      </c>
      <c r="T6" s="69">
        <v>50708.31</v>
      </c>
      <c r="U6" s="70">
        <f t="shared" si="7"/>
        <v>1587.1701029999999</v>
      </c>
      <c r="V6" s="69">
        <f t="shared" ref="V6:V36" si="8">SUM(B6:U6)-AA6</f>
        <v>7097.6033929999976</v>
      </c>
      <c r="W6" s="64">
        <f t="shared" ref="W6:W36" si="9">V6/$V$37</f>
        <v>2.6434458044153203E-3</v>
      </c>
      <c r="X6" s="64">
        <f t="shared" ref="X6:X36" si="10">$X$3*W6</f>
        <v>2.4010418241504354E-3</v>
      </c>
      <c r="Y6" s="69"/>
      <c r="Z6" s="64">
        <f t="shared" ref="Z6:Z36" si="11">ROUND(SUM(X6:Y6),4)</f>
        <v>2.3999999999999998E-3</v>
      </c>
      <c r="AA6" s="69">
        <v>78477.67</v>
      </c>
      <c r="AC6" s="63" t="s">
        <v>8</v>
      </c>
      <c r="AD6" s="73">
        <f t="shared" ref="AD6:AD36" si="12">Z6</f>
        <v>2.3999999999999998E-3</v>
      </c>
    </row>
    <row r="7" spans="1:30" ht="14.4">
      <c r="A7" s="63" t="s">
        <v>10</v>
      </c>
      <c r="B7" s="69">
        <v>5.35</v>
      </c>
      <c r="C7" s="70">
        <f t="shared" si="0"/>
        <v>0.55104999999999993</v>
      </c>
      <c r="D7" s="69"/>
      <c r="E7" s="70">
        <f t="shared" si="0"/>
        <v>0</v>
      </c>
      <c r="F7" s="69"/>
      <c r="G7" s="70">
        <f t="shared" si="1"/>
        <v>0</v>
      </c>
      <c r="H7" s="69"/>
      <c r="I7" s="70">
        <f t="shared" si="2"/>
        <v>0</v>
      </c>
      <c r="J7" s="69"/>
      <c r="K7" s="70">
        <f t="shared" si="3"/>
        <v>0</v>
      </c>
      <c r="L7" s="69"/>
      <c r="M7" s="70">
        <f t="shared" si="4"/>
        <v>0</v>
      </c>
      <c r="N7" s="69"/>
      <c r="O7" s="70">
        <f t="shared" si="5"/>
        <v>0</v>
      </c>
      <c r="P7" s="69"/>
      <c r="Q7" s="70">
        <f t="shared" si="6"/>
        <v>0</v>
      </c>
      <c r="R7" s="69">
        <v>-84.329999999999984</v>
      </c>
      <c r="S7" s="70">
        <f t="shared" si="7"/>
        <v>-16.840700999999996</v>
      </c>
      <c r="T7" s="69">
        <v>1447.3399999999997</v>
      </c>
      <c r="U7" s="70">
        <f t="shared" si="7"/>
        <v>45.30174199999999</v>
      </c>
      <c r="V7" s="69">
        <f t="shared" si="8"/>
        <v>29.012091000000055</v>
      </c>
      <c r="W7" s="64">
        <f t="shared" si="9"/>
        <v>1.0805322019951537E-5</v>
      </c>
      <c r="X7" s="64">
        <f t="shared" si="10"/>
        <v>9.8144739907219818E-6</v>
      </c>
      <c r="Y7" s="69"/>
      <c r="Z7" s="64">
        <f t="shared" si="11"/>
        <v>0</v>
      </c>
      <c r="AA7" s="69">
        <v>1368.3599999999997</v>
      </c>
      <c r="AC7" s="63" t="s">
        <v>10</v>
      </c>
      <c r="AD7" s="73">
        <f t="shared" si="12"/>
        <v>0</v>
      </c>
    </row>
    <row r="8" spans="1:30" ht="14.4">
      <c r="A8" s="63" t="s">
        <v>11</v>
      </c>
      <c r="B8" s="69">
        <v>24.160000000000004</v>
      </c>
      <c r="C8" s="70">
        <f t="shared" si="0"/>
        <v>2.48848</v>
      </c>
      <c r="D8" s="69"/>
      <c r="E8" s="70">
        <f t="shared" si="0"/>
        <v>0</v>
      </c>
      <c r="F8" s="69"/>
      <c r="G8" s="70">
        <f t="shared" si="1"/>
        <v>0</v>
      </c>
      <c r="H8" s="69"/>
      <c r="I8" s="70">
        <f t="shared" si="2"/>
        <v>0</v>
      </c>
      <c r="J8" s="69"/>
      <c r="K8" s="70">
        <f t="shared" si="3"/>
        <v>0</v>
      </c>
      <c r="L8" s="69"/>
      <c r="M8" s="70">
        <f t="shared" si="4"/>
        <v>0</v>
      </c>
      <c r="N8" s="69"/>
      <c r="O8" s="70">
        <f t="shared" si="5"/>
        <v>0</v>
      </c>
      <c r="P8" s="69"/>
      <c r="Q8" s="70">
        <f t="shared" si="6"/>
        <v>0</v>
      </c>
      <c r="R8" s="69">
        <v>2091.94</v>
      </c>
      <c r="S8" s="70">
        <f t="shared" si="7"/>
        <v>417.76041799999996</v>
      </c>
      <c r="T8" s="69">
        <v>6689.29</v>
      </c>
      <c r="U8" s="70">
        <f t="shared" si="7"/>
        <v>209.37477699999999</v>
      </c>
      <c r="V8" s="69">
        <f t="shared" si="8"/>
        <v>629.62367499999891</v>
      </c>
      <c r="W8" s="64">
        <f t="shared" si="9"/>
        <v>2.3449831864102058E-4</v>
      </c>
      <c r="X8" s="64">
        <f t="shared" si="10"/>
        <v>2.1299482282163899E-4</v>
      </c>
      <c r="Y8" s="69"/>
      <c r="Z8" s="64">
        <f t="shared" si="11"/>
        <v>2.0000000000000001E-4</v>
      </c>
      <c r="AA8" s="69">
        <v>8805.39</v>
      </c>
      <c r="AC8" s="63" t="s">
        <v>11</v>
      </c>
      <c r="AD8" s="73">
        <f t="shared" si="12"/>
        <v>2.0000000000000001E-4</v>
      </c>
    </row>
    <row r="9" spans="1:30" ht="14.4">
      <c r="A9" s="63" t="s">
        <v>12</v>
      </c>
      <c r="B9" s="69">
        <v>246081.47999999998</v>
      </c>
      <c r="C9" s="70">
        <f t="shared" si="0"/>
        <v>25346.392439999996</v>
      </c>
      <c r="D9" s="69">
        <v>457414.55</v>
      </c>
      <c r="E9" s="70">
        <f t="shared" si="0"/>
        <v>1921.1411099999998</v>
      </c>
      <c r="F9" s="69">
        <v>76751.59</v>
      </c>
      <c r="G9" s="70">
        <f t="shared" si="1"/>
        <v>107.452226</v>
      </c>
      <c r="H9" s="69">
        <v>443923.42</v>
      </c>
      <c r="I9" s="70">
        <f t="shared" si="2"/>
        <v>67520.752181999997</v>
      </c>
      <c r="J9" s="69">
        <v>46870.809999999983</v>
      </c>
      <c r="K9" s="70">
        <f t="shared" si="3"/>
        <v>13395.677497999995</v>
      </c>
      <c r="L9" s="69">
        <v>277639.14</v>
      </c>
      <c r="M9" s="70">
        <f t="shared" si="4"/>
        <v>12993.511752</v>
      </c>
      <c r="N9" s="69">
        <v>121267.37</v>
      </c>
      <c r="O9" s="70">
        <f t="shared" si="5"/>
        <v>715.47748300000001</v>
      </c>
      <c r="P9" s="69">
        <v>228280.68</v>
      </c>
      <c r="Q9" s="70">
        <f t="shared" si="6"/>
        <v>17828.721108000002</v>
      </c>
      <c r="R9" s="69">
        <v>27203.53</v>
      </c>
      <c r="S9" s="70">
        <f t="shared" si="7"/>
        <v>5432.5449409999992</v>
      </c>
      <c r="T9" s="69">
        <v>75448.56</v>
      </c>
      <c r="U9" s="70">
        <f t="shared" si="7"/>
        <v>2361.5399280000001</v>
      </c>
      <c r="V9" s="69">
        <f t="shared" si="8"/>
        <v>147623.21066799946</v>
      </c>
      <c r="W9" s="64">
        <f t="shared" si="9"/>
        <v>5.4981088019022004E-2</v>
      </c>
      <c r="X9" s="64">
        <f t="shared" si="10"/>
        <v>4.9939322247677685E-2</v>
      </c>
      <c r="Y9" s="69"/>
      <c r="Z9" s="64">
        <f t="shared" si="11"/>
        <v>4.99E-2</v>
      </c>
      <c r="AA9" s="69">
        <v>2000881.1300000004</v>
      </c>
      <c r="AC9" s="63" t="s">
        <v>12</v>
      </c>
      <c r="AD9" s="73">
        <f t="shared" si="12"/>
        <v>4.99E-2</v>
      </c>
    </row>
    <row r="10" spans="1:30" ht="14.4">
      <c r="A10" s="63" t="s">
        <v>13</v>
      </c>
      <c r="B10" s="69">
        <v>1811358.9199999997</v>
      </c>
      <c r="C10" s="70">
        <f t="shared" si="0"/>
        <v>186569.96875999996</v>
      </c>
      <c r="D10" s="69">
        <v>4368759.71</v>
      </c>
      <c r="E10" s="70">
        <f t="shared" si="0"/>
        <v>18348.790782</v>
      </c>
      <c r="F10" s="69">
        <v>702495.4</v>
      </c>
      <c r="G10" s="70">
        <f t="shared" si="1"/>
        <v>983.49356</v>
      </c>
      <c r="H10" s="69">
        <v>2642786.4000000004</v>
      </c>
      <c r="I10" s="70">
        <f t="shared" si="2"/>
        <v>401967.81144000008</v>
      </c>
      <c r="J10" s="69">
        <v>485151.81999999995</v>
      </c>
      <c r="K10" s="70">
        <f t="shared" si="3"/>
        <v>138656.39015599998</v>
      </c>
      <c r="L10" s="69">
        <v>648550.93999999994</v>
      </c>
      <c r="M10" s="70">
        <f t="shared" si="4"/>
        <v>30352.183991999998</v>
      </c>
      <c r="N10" s="69">
        <v>976997.6100000001</v>
      </c>
      <c r="O10" s="70">
        <f t="shared" si="5"/>
        <v>5764.2858990000004</v>
      </c>
      <c r="P10" s="69">
        <v>1633608.78</v>
      </c>
      <c r="Q10" s="70">
        <f t="shared" si="6"/>
        <v>127584.84571800001</v>
      </c>
      <c r="R10" s="69">
        <v>238136.65999999997</v>
      </c>
      <c r="S10" s="70">
        <f t="shared" si="7"/>
        <v>47555.891001999989</v>
      </c>
      <c r="T10" s="69">
        <v>503953.19</v>
      </c>
      <c r="U10" s="70">
        <f t="shared" si="7"/>
        <v>15773.734847000002</v>
      </c>
      <c r="V10" s="69">
        <f t="shared" si="8"/>
        <v>973557.39615600184</v>
      </c>
      <c r="W10" s="64">
        <f t="shared" si="9"/>
        <v>0.3625936913809869</v>
      </c>
      <c r="X10" s="64">
        <f t="shared" si="10"/>
        <v>0.3293438498813504</v>
      </c>
      <c r="Y10" s="64">
        <v>9.1700000000000004E-2</v>
      </c>
      <c r="Z10" s="64">
        <f t="shared" si="11"/>
        <v>0.42099999999999999</v>
      </c>
      <c r="AA10" s="69">
        <v>14011799.429999998</v>
      </c>
      <c r="AC10" s="63" t="s">
        <v>13</v>
      </c>
      <c r="AD10" s="73">
        <f>Z10-0.0002</f>
        <v>0.42080000000000001</v>
      </c>
    </row>
    <row r="11" spans="1:30" ht="14.4">
      <c r="A11" s="63" t="s">
        <v>14</v>
      </c>
      <c r="B11" s="69">
        <v>62637.960000000006</v>
      </c>
      <c r="C11" s="70">
        <f t="shared" si="0"/>
        <v>6451.7098800000003</v>
      </c>
      <c r="D11" s="69">
        <v>325510.89</v>
      </c>
      <c r="E11" s="70">
        <f t="shared" si="0"/>
        <v>1367.1457379999999</v>
      </c>
      <c r="F11" s="69">
        <v>26311.29</v>
      </c>
      <c r="G11" s="70">
        <f t="shared" si="1"/>
        <v>36.835805999999998</v>
      </c>
      <c r="H11" s="69">
        <v>144023.4</v>
      </c>
      <c r="I11" s="70">
        <f t="shared" si="2"/>
        <v>21905.959140000003</v>
      </c>
      <c r="J11" s="69">
        <v>11235.050000000001</v>
      </c>
      <c r="K11" s="70">
        <f t="shared" si="3"/>
        <v>3210.9772900000003</v>
      </c>
      <c r="L11" s="69">
        <v>14687.939999999999</v>
      </c>
      <c r="M11" s="70">
        <f t="shared" si="4"/>
        <v>687.39559199999997</v>
      </c>
      <c r="N11" s="69">
        <v>14555.570000000002</v>
      </c>
      <c r="O11" s="70">
        <f t="shared" si="5"/>
        <v>85.877863000000005</v>
      </c>
      <c r="P11" s="69">
        <v>34914.790000000008</v>
      </c>
      <c r="Q11" s="70">
        <f t="shared" si="6"/>
        <v>2726.8450990000006</v>
      </c>
      <c r="R11" s="69">
        <v>9783.4599999999991</v>
      </c>
      <c r="S11" s="70">
        <f t="shared" si="7"/>
        <v>1953.7569619999997</v>
      </c>
      <c r="T11" s="69">
        <v>21424.710000000006</v>
      </c>
      <c r="U11" s="70">
        <f t="shared" si="7"/>
        <v>670.59342300000026</v>
      </c>
      <c r="V11" s="69">
        <f t="shared" si="8"/>
        <v>39097.096793000004</v>
      </c>
      <c r="W11" s="64">
        <f t="shared" si="9"/>
        <v>1.4561402033847844E-2</v>
      </c>
      <c r="X11" s="64">
        <f t="shared" si="10"/>
        <v>1.3226121467343997E-2</v>
      </c>
      <c r="Y11" s="69"/>
      <c r="Z11" s="64">
        <f t="shared" si="11"/>
        <v>1.32E-2</v>
      </c>
      <c r="AA11" s="69">
        <v>665085.05999999994</v>
      </c>
      <c r="AC11" s="63" t="s">
        <v>14</v>
      </c>
      <c r="AD11" s="73">
        <f t="shared" si="12"/>
        <v>1.32E-2</v>
      </c>
    </row>
    <row r="12" spans="1:30" ht="14.4">
      <c r="A12" s="63" t="s">
        <v>15</v>
      </c>
      <c r="B12" s="69">
        <v>852809.05</v>
      </c>
      <c r="C12" s="70">
        <f t="shared" si="0"/>
        <v>87839.332150000002</v>
      </c>
      <c r="D12" s="69">
        <v>1527607.3099999998</v>
      </c>
      <c r="E12" s="70">
        <f t="shared" si="0"/>
        <v>6415.9507019999992</v>
      </c>
      <c r="F12" s="69">
        <v>321450.23999999999</v>
      </c>
      <c r="G12" s="70">
        <f t="shared" si="1"/>
        <v>450.03033599999998</v>
      </c>
      <c r="H12" s="69">
        <v>1449476.8199999994</v>
      </c>
      <c r="I12" s="70">
        <f t="shared" si="2"/>
        <v>220465.42432199992</v>
      </c>
      <c r="J12" s="69">
        <v>143803.25000000003</v>
      </c>
      <c r="K12" s="70">
        <f t="shared" si="3"/>
        <v>41098.968850000005</v>
      </c>
      <c r="L12" s="69">
        <v>324081.94</v>
      </c>
      <c r="M12" s="70">
        <f t="shared" si="4"/>
        <v>15167.034792</v>
      </c>
      <c r="N12" s="69">
        <v>430564.6</v>
      </c>
      <c r="O12" s="70">
        <f t="shared" si="5"/>
        <v>2540.3311399999998</v>
      </c>
      <c r="P12" s="69">
        <v>537221.71</v>
      </c>
      <c r="Q12" s="70">
        <f t="shared" si="6"/>
        <v>41957.015550999997</v>
      </c>
      <c r="R12" s="69">
        <v>116821.44</v>
      </c>
      <c r="S12" s="70">
        <f t="shared" si="7"/>
        <v>23329.241567999998</v>
      </c>
      <c r="T12" s="69">
        <v>198460.96</v>
      </c>
      <c r="U12" s="70">
        <f t="shared" si="7"/>
        <v>6211.8280480000003</v>
      </c>
      <c r="V12" s="69">
        <f t="shared" si="8"/>
        <v>445475.15745900106</v>
      </c>
      <c r="W12" s="64">
        <f t="shared" si="9"/>
        <v>0.16591367124255585</v>
      </c>
      <c r="X12" s="64">
        <f t="shared" si="10"/>
        <v>0.15069938758961349</v>
      </c>
      <c r="Y12" s="69"/>
      <c r="Z12" s="64">
        <f t="shared" si="11"/>
        <v>0.1507</v>
      </c>
      <c r="AA12" s="69">
        <v>5902297.3199999994</v>
      </c>
      <c r="AC12" s="63" t="s">
        <v>15</v>
      </c>
      <c r="AD12" s="73">
        <f t="shared" si="12"/>
        <v>0.1507</v>
      </c>
    </row>
    <row r="13" spans="1:30" ht="14.4">
      <c r="A13" s="63" t="s">
        <v>16</v>
      </c>
      <c r="B13" s="69">
        <v>363712.26999999996</v>
      </c>
      <c r="C13" s="70">
        <f t="shared" si="0"/>
        <v>37462.363809999995</v>
      </c>
      <c r="D13" s="69">
        <v>766973.97000000009</v>
      </c>
      <c r="E13" s="70">
        <f t="shared" si="0"/>
        <v>3221.2906740000003</v>
      </c>
      <c r="F13" s="69">
        <v>177615.65999999997</v>
      </c>
      <c r="G13" s="70">
        <f t="shared" si="1"/>
        <v>248.66192399999997</v>
      </c>
      <c r="H13" s="69">
        <v>918131.5299999998</v>
      </c>
      <c r="I13" s="70">
        <f t="shared" si="2"/>
        <v>139647.80571299998</v>
      </c>
      <c r="J13" s="69">
        <v>84217.199999999983</v>
      </c>
      <c r="K13" s="70">
        <f t="shared" si="3"/>
        <v>24069.275759999993</v>
      </c>
      <c r="L13" s="69">
        <v>333463.34000000008</v>
      </c>
      <c r="M13" s="70">
        <f t="shared" si="4"/>
        <v>15606.084312000005</v>
      </c>
      <c r="N13" s="69">
        <v>263089.64</v>
      </c>
      <c r="O13" s="70">
        <f t="shared" si="5"/>
        <v>1552.2288760000001</v>
      </c>
      <c r="P13" s="69">
        <v>365212.27</v>
      </c>
      <c r="Q13" s="70">
        <f t="shared" si="6"/>
        <v>28523.078287000004</v>
      </c>
      <c r="R13" s="69">
        <v>53919.790000000008</v>
      </c>
      <c r="S13" s="70">
        <f t="shared" si="7"/>
        <v>10767.782063000001</v>
      </c>
      <c r="T13" s="69">
        <v>108990.54999999999</v>
      </c>
      <c r="U13" s="70">
        <f t="shared" si="7"/>
        <v>3411.4042149999996</v>
      </c>
      <c r="V13" s="69">
        <f t="shared" si="8"/>
        <v>264509.9756339998</v>
      </c>
      <c r="W13" s="64">
        <f t="shared" si="9"/>
        <v>9.8514631855211574E-2</v>
      </c>
      <c r="X13" s="64">
        <f t="shared" si="10"/>
        <v>8.9480840114088675E-2</v>
      </c>
      <c r="Y13" s="69"/>
      <c r="Z13" s="64">
        <f t="shared" si="11"/>
        <v>8.9499999999999996E-2</v>
      </c>
      <c r="AA13" s="69">
        <v>3435326.2199999997</v>
      </c>
      <c r="AC13" s="63" t="s">
        <v>16</v>
      </c>
      <c r="AD13" s="73">
        <f t="shared" si="12"/>
        <v>8.9499999999999996E-2</v>
      </c>
    </row>
    <row r="14" spans="1:30" ht="14.4">
      <c r="A14" s="63" t="s">
        <v>17</v>
      </c>
      <c r="B14" s="69">
        <v>7.4</v>
      </c>
      <c r="C14" s="70">
        <f t="shared" si="0"/>
        <v>0.76219999999999999</v>
      </c>
      <c r="D14" s="69"/>
      <c r="E14" s="70">
        <f t="shared" si="0"/>
        <v>0</v>
      </c>
      <c r="F14" s="69"/>
      <c r="G14" s="70">
        <f t="shared" si="1"/>
        <v>0</v>
      </c>
      <c r="H14" s="69"/>
      <c r="I14" s="70">
        <f t="shared" si="2"/>
        <v>0</v>
      </c>
      <c r="J14" s="69"/>
      <c r="K14" s="70">
        <f t="shared" si="3"/>
        <v>0</v>
      </c>
      <c r="L14" s="69"/>
      <c r="M14" s="70">
        <f t="shared" si="4"/>
        <v>0</v>
      </c>
      <c r="N14" s="69"/>
      <c r="O14" s="70">
        <f t="shared" si="5"/>
        <v>0</v>
      </c>
      <c r="P14" s="69"/>
      <c r="Q14" s="70">
        <f t="shared" si="6"/>
        <v>0</v>
      </c>
      <c r="R14" s="69">
        <v>1257.56</v>
      </c>
      <c r="S14" s="70">
        <f t="shared" si="7"/>
        <v>251.13473199999999</v>
      </c>
      <c r="T14" s="69">
        <v>1161.7400000000002</v>
      </c>
      <c r="U14" s="70">
        <f t="shared" si="7"/>
        <v>36.362462000000008</v>
      </c>
      <c r="V14" s="69">
        <f t="shared" si="8"/>
        <v>288.25939400000016</v>
      </c>
      <c r="W14" s="64">
        <f t="shared" si="9"/>
        <v>1.0735991340458989E-4</v>
      </c>
      <c r="X14" s="64">
        <f t="shared" si="10"/>
        <v>9.7515009345388996E-5</v>
      </c>
      <c r="Y14" s="69"/>
      <c r="Z14" s="64">
        <f t="shared" si="11"/>
        <v>1E-4</v>
      </c>
      <c r="AA14" s="69">
        <v>2426.7000000000003</v>
      </c>
      <c r="AC14" s="63" t="s">
        <v>17</v>
      </c>
      <c r="AD14" s="73">
        <f t="shared" si="12"/>
        <v>1E-4</v>
      </c>
    </row>
    <row r="15" spans="1:30" ht="14.4">
      <c r="A15" s="63" t="s">
        <v>18</v>
      </c>
      <c r="B15" s="69">
        <v>2240.02</v>
      </c>
      <c r="C15" s="70">
        <f t="shared" si="0"/>
        <v>230.72206</v>
      </c>
      <c r="D15" s="69"/>
      <c r="E15" s="70">
        <f t="shared" si="0"/>
        <v>0</v>
      </c>
      <c r="F15" s="69"/>
      <c r="G15" s="70">
        <f t="shared" si="1"/>
        <v>0</v>
      </c>
      <c r="H15" s="69"/>
      <c r="I15" s="70">
        <f t="shared" si="2"/>
        <v>0</v>
      </c>
      <c r="J15" s="69"/>
      <c r="K15" s="70">
        <f t="shared" si="3"/>
        <v>0</v>
      </c>
      <c r="L15" s="69"/>
      <c r="M15" s="70">
        <f t="shared" si="4"/>
        <v>0</v>
      </c>
      <c r="N15" s="69"/>
      <c r="O15" s="70">
        <f t="shared" si="5"/>
        <v>0</v>
      </c>
      <c r="P15" s="69"/>
      <c r="Q15" s="70">
        <f t="shared" si="6"/>
        <v>0</v>
      </c>
      <c r="R15" s="69">
        <v>241793.99</v>
      </c>
      <c r="S15" s="70">
        <f t="shared" si="7"/>
        <v>48286.259802999994</v>
      </c>
      <c r="T15" s="69">
        <v>704715.27</v>
      </c>
      <c r="U15" s="70">
        <f t="shared" si="7"/>
        <v>22057.587951000001</v>
      </c>
      <c r="V15" s="69">
        <f t="shared" si="8"/>
        <v>70574.569813999929</v>
      </c>
      <c r="W15" s="64">
        <f t="shared" si="9"/>
        <v>2.628493593446329E-2</v>
      </c>
      <c r="X15" s="64">
        <f t="shared" si="10"/>
        <v>2.3874607309273006E-2</v>
      </c>
      <c r="Y15" s="69"/>
      <c r="Z15" s="64">
        <f t="shared" si="11"/>
        <v>2.3900000000000001E-2</v>
      </c>
      <c r="AA15" s="69">
        <v>948749.28</v>
      </c>
      <c r="AC15" s="63" t="s">
        <v>18</v>
      </c>
      <c r="AD15" s="73">
        <f t="shared" si="12"/>
        <v>2.3900000000000001E-2</v>
      </c>
    </row>
    <row r="16" spans="1:30" ht="14.4">
      <c r="A16" s="63" t="s">
        <v>19</v>
      </c>
      <c r="B16" s="69">
        <v>2.63</v>
      </c>
      <c r="C16" s="70">
        <f t="shared" si="0"/>
        <v>0.27088999999999996</v>
      </c>
      <c r="D16" s="69"/>
      <c r="E16" s="70">
        <f t="shared" si="0"/>
        <v>0</v>
      </c>
      <c r="F16" s="69"/>
      <c r="G16" s="70">
        <f t="shared" si="1"/>
        <v>0</v>
      </c>
      <c r="H16" s="69"/>
      <c r="I16" s="70">
        <f t="shared" si="2"/>
        <v>0</v>
      </c>
      <c r="J16" s="69"/>
      <c r="K16" s="70">
        <f t="shared" si="3"/>
        <v>0</v>
      </c>
      <c r="L16" s="69"/>
      <c r="M16" s="70">
        <f t="shared" si="4"/>
        <v>0</v>
      </c>
      <c r="N16" s="69"/>
      <c r="O16" s="70">
        <f t="shared" si="5"/>
        <v>0</v>
      </c>
      <c r="P16" s="69"/>
      <c r="Q16" s="70">
        <f t="shared" si="6"/>
        <v>0</v>
      </c>
      <c r="R16" s="69">
        <v>427.82000000000005</v>
      </c>
      <c r="S16" s="70">
        <f t="shared" si="7"/>
        <v>85.435654</v>
      </c>
      <c r="T16" s="69">
        <v>681.93000000000006</v>
      </c>
      <c r="U16" s="70">
        <f t="shared" si="7"/>
        <v>21.344409000000002</v>
      </c>
      <c r="V16" s="69">
        <f t="shared" si="8"/>
        <v>107.05095300000016</v>
      </c>
      <c r="W16" s="64">
        <f t="shared" si="9"/>
        <v>3.9870274076683979E-5</v>
      </c>
      <c r="X16" s="64">
        <f t="shared" si="10"/>
        <v>3.6214169943852057E-5</v>
      </c>
      <c r="Y16" s="69"/>
      <c r="Z16" s="64">
        <f t="shared" si="11"/>
        <v>0</v>
      </c>
      <c r="AA16" s="69">
        <v>1112.3800000000001</v>
      </c>
      <c r="AC16" s="63" t="s">
        <v>19</v>
      </c>
      <c r="AD16" s="73">
        <f t="shared" si="12"/>
        <v>0</v>
      </c>
    </row>
    <row r="17" spans="1:30" ht="14.4">
      <c r="A17" s="63" t="s">
        <v>20</v>
      </c>
      <c r="B17" s="69">
        <v>240.68</v>
      </c>
      <c r="C17" s="70">
        <f t="shared" si="0"/>
        <v>24.790039999999998</v>
      </c>
      <c r="D17" s="69"/>
      <c r="E17" s="70">
        <f t="shared" si="0"/>
        <v>0</v>
      </c>
      <c r="F17" s="69"/>
      <c r="G17" s="70">
        <f t="shared" si="1"/>
        <v>0</v>
      </c>
      <c r="H17" s="69"/>
      <c r="I17" s="70">
        <f t="shared" si="2"/>
        <v>0</v>
      </c>
      <c r="J17" s="69"/>
      <c r="K17" s="70">
        <f t="shared" si="3"/>
        <v>0</v>
      </c>
      <c r="L17" s="69"/>
      <c r="M17" s="70">
        <f t="shared" si="4"/>
        <v>0</v>
      </c>
      <c r="N17" s="69"/>
      <c r="O17" s="70">
        <f t="shared" si="5"/>
        <v>0</v>
      </c>
      <c r="P17" s="69"/>
      <c r="Q17" s="70">
        <f t="shared" si="6"/>
        <v>0</v>
      </c>
      <c r="R17" s="69">
        <v>-3669.1599999999989</v>
      </c>
      <c r="S17" s="70">
        <f t="shared" si="7"/>
        <v>-732.7312519999997</v>
      </c>
      <c r="T17" s="69">
        <v>5938.72</v>
      </c>
      <c r="U17" s="70">
        <f t="shared" si="7"/>
        <v>185.88193600000002</v>
      </c>
      <c r="V17" s="69">
        <f t="shared" si="8"/>
        <v>-522.05927599999927</v>
      </c>
      <c r="W17" s="64">
        <f t="shared" si="9"/>
        <v>-1.944368156946267E-4</v>
      </c>
      <c r="X17" s="64">
        <f t="shared" si="10"/>
        <v>-1.7660695969542943E-4</v>
      </c>
      <c r="Y17" s="69"/>
      <c r="Z17" s="71">
        <f t="shared" si="11"/>
        <v>-2.0000000000000001E-4</v>
      </c>
      <c r="AA17" s="69">
        <v>2510.2400000000011</v>
      </c>
      <c r="AC17" s="63" t="s">
        <v>20</v>
      </c>
      <c r="AD17" s="72">
        <v>0</v>
      </c>
    </row>
    <row r="18" spans="1:30" ht="14.4">
      <c r="A18" s="63" t="s">
        <v>21</v>
      </c>
      <c r="B18" s="69">
        <v>3063.24</v>
      </c>
      <c r="C18" s="70">
        <f t="shared" si="0"/>
        <v>315.51371999999998</v>
      </c>
      <c r="D18" s="69"/>
      <c r="E18" s="70">
        <f t="shared" si="0"/>
        <v>0</v>
      </c>
      <c r="F18" s="69">
        <v>486573.45999999996</v>
      </c>
      <c r="G18" s="70">
        <f t="shared" si="1"/>
        <v>681.20284399999991</v>
      </c>
      <c r="H18" s="69">
        <v>636162.84000000008</v>
      </c>
      <c r="I18" s="70">
        <f t="shared" si="2"/>
        <v>96760.367964000019</v>
      </c>
      <c r="J18" s="69">
        <v>292658.69</v>
      </c>
      <c r="K18" s="70">
        <f t="shared" si="3"/>
        <v>83641.853602000003</v>
      </c>
      <c r="L18" s="69">
        <v>104356.06000000001</v>
      </c>
      <c r="M18" s="70">
        <f t="shared" si="4"/>
        <v>4883.8636080000006</v>
      </c>
      <c r="N18" s="69"/>
      <c r="O18" s="70">
        <f t="shared" si="5"/>
        <v>0</v>
      </c>
      <c r="P18" s="69">
        <v>5883.13</v>
      </c>
      <c r="Q18" s="70">
        <f t="shared" si="6"/>
        <v>459.47245300000003</v>
      </c>
      <c r="R18" s="69">
        <v>586345.49</v>
      </c>
      <c r="S18" s="70">
        <f t="shared" si="7"/>
        <v>117093.19435299998</v>
      </c>
      <c r="T18" s="69">
        <v>455501.12</v>
      </c>
      <c r="U18" s="70">
        <f t="shared" si="7"/>
        <v>14257.185056</v>
      </c>
      <c r="V18" s="69">
        <f t="shared" si="8"/>
        <v>318092.65359999985</v>
      </c>
      <c r="W18" s="64">
        <f t="shared" si="9"/>
        <v>0.11847107312357762</v>
      </c>
      <c r="X18" s="64">
        <f t="shared" si="10"/>
        <v>0.10760727571814555</v>
      </c>
      <c r="Y18" s="69"/>
      <c r="Z18" s="64">
        <f t="shared" si="11"/>
        <v>0.1076</v>
      </c>
      <c r="AA18" s="69">
        <v>2570544.0300000003</v>
      </c>
      <c r="AC18" s="63" t="s">
        <v>21</v>
      </c>
      <c r="AD18" s="73">
        <f t="shared" si="12"/>
        <v>0.1076</v>
      </c>
    </row>
    <row r="19" spans="1:30" ht="14.4">
      <c r="A19" s="63" t="s">
        <v>22</v>
      </c>
      <c r="B19" s="69">
        <v>59.9</v>
      </c>
      <c r="C19" s="70">
        <f t="shared" si="0"/>
        <v>6.1696999999999997</v>
      </c>
      <c r="D19" s="69"/>
      <c r="E19" s="70">
        <f t="shared" si="0"/>
        <v>0</v>
      </c>
      <c r="F19" s="69"/>
      <c r="G19" s="70">
        <f t="shared" si="1"/>
        <v>0</v>
      </c>
      <c r="H19" s="69"/>
      <c r="I19" s="70">
        <f t="shared" si="2"/>
        <v>0</v>
      </c>
      <c r="J19" s="69"/>
      <c r="K19" s="70">
        <f t="shared" si="3"/>
        <v>0</v>
      </c>
      <c r="L19" s="69"/>
      <c r="M19" s="70">
        <f t="shared" si="4"/>
        <v>0</v>
      </c>
      <c r="N19" s="69"/>
      <c r="O19" s="70">
        <f t="shared" si="5"/>
        <v>0</v>
      </c>
      <c r="P19" s="69"/>
      <c r="Q19" s="70">
        <f t="shared" si="6"/>
        <v>0</v>
      </c>
      <c r="R19" s="69">
        <v>2713.2</v>
      </c>
      <c r="S19" s="70">
        <f t="shared" si="7"/>
        <v>541.82603999999992</v>
      </c>
      <c r="T19" s="69">
        <v>1438.1400000000003</v>
      </c>
      <c r="U19" s="70">
        <f t="shared" si="7"/>
        <v>45.013782000000013</v>
      </c>
      <c r="V19" s="69">
        <f t="shared" si="8"/>
        <v>593.00952200000029</v>
      </c>
      <c r="W19" s="64">
        <f t="shared" si="9"/>
        <v>2.2086166922982305E-4</v>
      </c>
      <c r="X19" s="64">
        <f t="shared" si="10"/>
        <v>2.0060865416144828E-4</v>
      </c>
      <c r="Y19" s="69"/>
      <c r="Z19" s="64">
        <f t="shared" si="11"/>
        <v>2.0000000000000001E-4</v>
      </c>
      <c r="AA19" s="69">
        <v>4211.24</v>
      </c>
      <c r="AC19" s="63" t="s">
        <v>22</v>
      </c>
      <c r="AD19" s="73">
        <f t="shared" si="12"/>
        <v>2.0000000000000001E-4</v>
      </c>
    </row>
    <row r="20" spans="1:30" ht="14.4">
      <c r="A20" s="63" t="s">
        <v>23</v>
      </c>
      <c r="B20" s="69"/>
      <c r="C20" s="70">
        <f t="shared" si="0"/>
        <v>0</v>
      </c>
      <c r="D20" s="69"/>
      <c r="E20" s="70">
        <f t="shared" si="0"/>
        <v>0</v>
      </c>
      <c r="F20" s="69"/>
      <c r="G20" s="70">
        <f t="shared" si="1"/>
        <v>0</v>
      </c>
      <c r="H20" s="69"/>
      <c r="I20" s="70">
        <f t="shared" si="2"/>
        <v>0</v>
      </c>
      <c r="J20" s="69"/>
      <c r="K20" s="70">
        <f t="shared" si="3"/>
        <v>0</v>
      </c>
      <c r="L20" s="69"/>
      <c r="M20" s="70">
        <f t="shared" si="4"/>
        <v>0</v>
      </c>
      <c r="N20" s="69"/>
      <c r="O20" s="70">
        <f t="shared" si="5"/>
        <v>0</v>
      </c>
      <c r="P20" s="69"/>
      <c r="Q20" s="70">
        <f t="shared" si="6"/>
        <v>0</v>
      </c>
      <c r="R20" s="69">
        <v>11.340000000000002</v>
      </c>
      <c r="S20" s="70">
        <f t="shared" si="7"/>
        <v>2.2645980000000003</v>
      </c>
      <c r="T20" s="69">
        <v>12.91</v>
      </c>
      <c r="U20" s="70">
        <f t="shared" si="7"/>
        <v>0.40408300000000003</v>
      </c>
      <c r="V20" s="69">
        <f t="shared" si="8"/>
        <v>2.668681000000003</v>
      </c>
      <c r="W20" s="64">
        <f t="shared" si="9"/>
        <v>9.9392896477286881E-7</v>
      </c>
      <c r="X20" s="64">
        <f t="shared" si="10"/>
        <v>9.0278567870319679E-7</v>
      </c>
      <c r="Y20" s="69"/>
      <c r="Z20" s="64">
        <f t="shared" si="11"/>
        <v>0</v>
      </c>
      <c r="AA20" s="69">
        <v>24.25</v>
      </c>
      <c r="AC20" s="63" t="s">
        <v>23</v>
      </c>
      <c r="AD20" s="73">
        <f t="shared" si="12"/>
        <v>0</v>
      </c>
    </row>
    <row r="21" spans="1:30" ht="14.4">
      <c r="A21" s="63" t="s">
        <v>24</v>
      </c>
      <c r="B21" s="69">
        <v>42.29</v>
      </c>
      <c r="C21" s="70">
        <f t="shared" si="0"/>
        <v>4.3558699999999995</v>
      </c>
      <c r="D21" s="69"/>
      <c r="E21" s="70">
        <f t="shared" si="0"/>
        <v>0</v>
      </c>
      <c r="F21" s="69">
        <v>9363.42</v>
      </c>
      <c r="G21" s="70">
        <f t="shared" si="1"/>
        <v>13.108788000000001</v>
      </c>
      <c r="H21" s="69">
        <v>20675.16</v>
      </c>
      <c r="I21" s="70">
        <f t="shared" si="2"/>
        <v>3144.6918360000004</v>
      </c>
      <c r="J21" s="69">
        <v>5690.52</v>
      </c>
      <c r="K21" s="70">
        <f t="shared" si="3"/>
        <v>1626.3506160000002</v>
      </c>
      <c r="L21" s="69">
        <v>2383.15</v>
      </c>
      <c r="M21" s="70">
        <f t="shared" si="4"/>
        <v>111.53142000000001</v>
      </c>
      <c r="N21" s="69"/>
      <c r="O21" s="70">
        <f t="shared" si="5"/>
        <v>0</v>
      </c>
      <c r="P21" s="69">
        <v>-88.989999999999981</v>
      </c>
      <c r="Q21" s="70">
        <f t="shared" si="6"/>
        <v>-6.950118999999999</v>
      </c>
      <c r="R21" s="69"/>
      <c r="S21" s="70">
        <f t="shared" si="7"/>
        <v>0</v>
      </c>
      <c r="T21" s="69">
        <v>1605.61</v>
      </c>
      <c r="U21" s="70">
        <f t="shared" si="7"/>
        <v>50.255592999999998</v>
      </c>
      <c r="V21" s="69">
        <f t="shared" si="8"/>
        <v>4943.3440039999987</v>
      </c>
      <c r="W21" s="64">
        <f t="shared" si="9"/>
        <v>1.8411090678922964E-3</v>
      </c>
      <c r="X21" s="64">
        <f t="shared" si="10"/>
        <v>1.6722793663665728E-3</v>
      </c>
      <c r="Y21" s="69"/>
      <c r="Z21" s="64">
        <f t="shared" si="11"/>
        <v>1.6999999999999999E-3</v>
      </c>
      <c r="AA21" s="69">
        <v>39671.160000000003</v>
      </c>
      <c r="AC21" s="63" t="s">
        <v>24</v>
      </c>
      <c r="AD21" s="73">
        <f t="shared" si="12"/>
        <v>1.6999999999999999E-3</v>
      </c>
    </row>
    <row r="22" spans="1:30" ht="14.4">
      <c r="A22" s="63" t="s">
        <v>25</v>
      </c>
      <c r="B22" s="69">
        <v>46.850000000000009</v>
      </c>
      <c r="C22" s="70">
        <f t="shared" si="0"/>
        <v>4.8255500000000007</v>
      </c>
      <c r="D22" s="69"/>
      <c r="E22" s="70">
        <f t="shared" si="0"/>
        <v>0</v>
      </c>
      <c r="F22" s="69">
        <v>9604.61</v>
      </c>
      <c r="G22" s="70">
        <f t="shared" si="1"/>
        <v>13.446454000000001</v>
      </c>
      <c r="H22" s="69">
        <v>41142.32</v>
      </c>
      <c r="I22" s="70">
        <f t="shared" si="2"/>
        <v>6257.7468720000006</v>
      </c>
      <c r="J22" s="69">
        <v>6882.4099999999989</v>
      </c>
      <c r="K22" s="70">
        <f t="shared" si="3"/>
        <v>1966.9927779999996</v>
      </c>
      <c r="L22" s="69">
        <v>3675.8700000000003</v>
      </c>
      <c r="M22" s="70">
        <f t="shared" si="4"/>
        <v>172.03071600000001</v>
      </c>
      <c r="N22" s="69"/>
      <c r="O22" s="70">
        <f t="shared" si="5"/>
        <v>0</v>
      </c>
      <c r="P22" s="69">
        <v>204.37</v>
      </c>
      <c r="Q22" s="70">
        <f t="shared" si="6"/>
        <v>15.961297</v>
      </c>
      <c r="R22" s="69"/>
      <c r="S22" s="70">
        <f t="shared" ref="S22:U36" si="13">R$2*R22</f>
        <v>0</v>
      </c>
      <c r="T22" s="69">
        <v>2028.97</v>
      </c>
      <c r="U22" s="70">
        <f t="shared" si="13"/>
        <v>63.506761000000004</v>
      </c>
      <c r="V22" s="69">
        <f t="shared" si="8"/>
        <v>8494.5104279999723</v>
      </c>
      <c r="W22" s="64">
        <f t="shared" si="9"/>
        <v>3.1637126940066429E-3</v>
      </c>
      <c r="X22" s="64">
        <f t="shared" si="10"/>
        <v>2.8736002399662335E-3</v>
      </c>
      <c r="Y22" s="69"/>
      <c r="Z22" s="64">
        <f t="shared" si="11"/>
        <v>2.8999999999999998E-3</v>
      </c>
      <c r="AA22" s="69">
        <v>63585.4</v>
      </c>
      <c r="AC22" s="63" t="s">
        <v>25</v>
      </c>
      <c r="AD22" s="73">
        <f t="shared" si="12"/>
        <v>2.8999999999999998E-3</v>
      </c>
    </row>
    <row r="23" spans="1:30" ht="14.4">
      <c r="A23" s="63" t="s">
        <v>26</v>
      </c>
      <c r="B23" s="69">
        <v>5.3</v>
      </c>
      <c r="C23" s="70">
        <f t="shared" si="0"/>
        <v>0.54589999999999994</v>
      </c>
      <c r="D23" s="69"/>
      <c r="E23" s="70">
        <f t="shared" si="0"/>
        <v>0</v>
      </c>
      <c r="F23" s="69"/>
      <c r="G23" s="70">
        <f t="shared" si="1"/>
        <v>0</v>
      </c>
      <c r="H23" s="69"/>
      <c r="I23" s="70">
        <f t="shared" si="2"/>
        <v>0</v>
      </c>
      <c r="J23" s="69"/>
      <c r="K23" s="70">
        <f t="shared" si="3"/>
        <v>0</v>
      </c>
      <c r="L23" s="69"/>
      <c r="M23" s="70">
        <f t="shared" si="4"/>
        <v>0</v>
      </c>
      <c r="N23" s="69"/>
      <c r="O23" s="70">
        <f t="shared" si="5"/>
        <v>0</v>
      </c>
      <c r="P23" s="69"/>
      <c r="Q23" s="70">
        <f t="shared" si="6"/>
        <v>0</v>
      </c>
      <c r="R23" s="69">
        <v>0.46999999999997044</v>
      </c>
      <c r="S23" s="70">
        <f t="shared" si="13"/>
        <v>9.3858999999994086E-2</v>
      </c>
      <c r="T23" s="69">
        <v>105.28000000000003</v>
      </c>
      <c r="U23" s="70">
        <f t="shared" si="13"/>
        <v>3.2952640000000009</v>
      </c>
      <c r="V23" s="69">
        <f t="shared" si="8"/>
        <v>3.935023000000001</v>
      </c>
      <c r="W23" s="64">
        <f t="shared" si="9"/>
        <v>1.4655679478916458E-6</v>
      </c>
      <c r="X23" s="64">
        <f t="shared" si="10"/>
        <v>1.3311753670699818E-6</v>
      </c>
      <c r="Y23" s="69"/>
      <c r="Z23" s="64">
        <f t="shared" si="11"/>
        <v>0</v>
      </c>
      <c r="AA23" s="69">
        <v>111.05</v>
      </c>
      <c r="AC23" s="63" t="s">
        <v>26</v>
      </c>
      <c r="AD23" s="73">
        <f t="shared" si="12"/>
        <v>0</v>
      </c>
    </row>
    <row r="24" spans="1:30" ht="14.4">
      <c r="A24" s="63" t="s">
        <v>28</v>
      </c>
      <c r="B24" s="69">
        <v>17.62</v>
      </c>
      <c r="C24" s="70">
        <f t="shared" si="0"/>
        <v>1.8148599999999999</v>
      </c>
      <c r="D24" s="69"/>
      <c r="E24" s="70">
        <f t="shared" si="0"/>
        <v>0</v>
      </c>
      <c r="F24" s="69"/>
      <c r="G24" s="70">
        <f t="shared" si="1"/>
        <v>0</v>
      </c>
      <c r="H24" s="69"/>
      <c r="I24" s="70">
        <f t="shared" si="2"/>
        <v>0</v>
      </c>
      <c r="J24" s="69"/>
      <c r="K24" s="70">
        <f t="shared" si="3"/>
        <v>0</v>
      </c>
      <c r="L24" s="69"/>
      <c r="M24" s="70">
        <f t="shared" si="4"/>
        <v>0</v>
      </c>
      <c r="N24" s="69"/>
      <c r="O24" s="70">
        <f t="shared" si="5"/>
        <v>0</v>
      </c>
      <c r="P24" s="69"/>
      <c r="Q24" s="70">
        <f t="shared" si="6"/>
        <v>0</v>
      </c>
      <c r="R24" s="69">
        <v>3328.82</v>
      </c>
      <c r="S24" s="70">
        <f t="shared" si="13"/>
        <v>664.765354</v>
      </c>
      <c r="T24" s="69">
        <v>3388.5700000000006</v>
      </c>
      <c r="U24" s="70">
        <f t="shared" si="13"/>
        <v>106.06224100000003</v>
      </c>
      <c r="V24" s="69">
        <f t="shared" si="8"/>
        <v>772.64245500000015</v>
      </c>
      <c r="W24" s="64">
        <f t="shared" si="9"/>
        <v>2.8776452316246011E-4</v>
      </c>
      <c r="X24" s="64">
        <f t="shared" si="10"/>
        <v>2.6137651638846249E-4</v>
      </c>
      <c r="Y24" s="69"/>
      <c r="Z24" s="64">
        <f t="shared" si="11"/>
        <v>2.9999999999999997E-4</v>
      </c>
      <c r="AA24" s="69">
        <v>6735.01</v>
      </c>
      <c r="AC24" s="63" t="s">
        <v>28</v>
      </c>
      <c r="AD24" s="73">
        <f t="shared" si="12"/>
        <v>2.9999999999999997E-4</v>
      </c>
    </row>
    <row r="25" spans="1:30" ht="14.4">
      <c r="A25" s="63" t="s">
        <v>87</v>
      </c>
      <c r="B25" s="69"/>
      <c r="C25" s="70">
        <f t="shared" si="0"/>
        <v>0</v>
      </c>
      <c r="D25" s="69"/>
      <c r="E25" s="70">
        <f t="shared" si="0"/>
        <v>0</v>
      </c>
      <c r="F25" s="69"/>
      <c r="G25" s="70">
        <f t="shared" si="1"/>
        <v>0</v>
      </c>
      <c r="H25" s="69"/>
      <c r="I25" s="70">
        <f t="shared" si="2"/>
        <v>0</v>
      </c>
      <c r="J25" s="69"/>
      <c r="K25" s="70">
        <f t="shared" si="3"/>
        <v>0</v>
      </c>
      <c r="L25" s="69"/>
      <c r="M25" s="70">
        <f t="shared" si="4"/>
        <v>0</v>
      </c>
      <c r="N25" s="69"/>
      <c r="O25" s="70">
        <f t="shared" si="5"/>
        <v>0</v>
      </c>
      <c r="P25" s="69"/>
      <c r="Q25" s="70">
        <f t="shared" si="6"/>
        <v>0</v>
      </c>
      <c r="R25" s="69">
        <v>2.52</v>
      </c>
      <c r="S25" s="70">
        <f t="shared" si="13"/>
        <v>0.50324400000000002</v>
      </c>
      <c r="T25" s="69">
        <v>1.51</v>
      </c>
      <c r="U25" s="70">
        <f t="shared" si="13"/>
        <v>4.7262999999999999E-2</v>
      </c>
      <c r="V25" s="69">
        <f t="shared" si="8"/>
        <v>0.55050699999999964</v>
      </c>
      <c r="W25" s="64">
        <f t="shared" si="9"/>
        <v>2.050319437243405E-7</v>
      </c>
      <c r="X25" s="64">
        <f t="shared" si="10"/>
        <v>1.8623051448481848E-7</v>
      </c>
      <c r="Y25" s="69"/>
      <c r="Z25" s="64">
        <f t="shared" si="11"/>
        <v>0</v>
      </c>
      <c r="AA25" s="69">
        <v>4.03</v>
      </c>
      <c r="AC25" s="63" t="s">
        <v>87</v>
      </c>
      <c r="AD25" s="73">
        <f t="shared" si="12"/>
        <v>0</v>
      </c>
    </row>
    <row r="26" spans="1:30" ht="14.4">
      <c r="A26" s="63" t="s">
        <v>29</v>
      </c>
      <c r="B26" s="69">
        <v>2.6300000000000003</v>
      </c>
      <c r="C26" s="70">
        <f t="shared" si="0"/>
        <v>0.27089000000000002</v>
      </c>
      <c r="D26" s="69"/>
      <c r="E26" s="70">
        <f t="shared" si="0"/>
        <v>0</v>
      </c>
      <c r="F26" s="69"/>
      <c r="G26" s="70">
        <f t="shared" si="1"/>
        <v>0</v>
      </c>
      <c r="H26" s="69"/>
      <c r="I26" s="70">
        <f t="shared" si="2"/>
        <v>0</v>
      </c>
      <c r="J26" s="69"/>
      <c r="K26" s="70">
        <f t="shared" si="3"/>
        <v>0</v>
      </c>
      <c r="L26" s="69"/>
      <c r="M26" s="70">
        <f t="shared" si="4"/>
        <v>0</v>
      </c>
      <c r="N26" s="69"/>
      <c r="O26" s="70">
        <f t="shared" si="5"/>
        <v>0</v>
      </c>
      <c r="P26" s="69"/>
      <c r="Q26" s="70">
        <f t="shared" si="6"/>
        <v>0</v>
      </c>
      <c r="R26" s="69">
        <v>74.999999999999986</v>
      </c>
      <c r="S26" s="70">
        <f t="shared" si="13"/>
        <v>14.977499999999996</v>
      </c>
      <c r="T26" s="69">
        <v>104.78</v>
      </c>
      <c r="U26" s="70">
        <f t="shared" si="13"/>
        <v>3.279614</v>
      </c>
      <c r="V26" s="69">
        <f t="shared" si="8"/>
        <v>18.528004000000038</v>
      </c>
      <c r="W26" s="64">
        <f t="shared" si="9"/>
        <v>6.9006073918267447E-6</v>
      </c>
      <c r="X26" s="64">
        <f t="shared" si="10"/>
        <v>6.267821693996232E-6</v>
      </c>
      <c r="Y26" s="69"/>
      <c r="Z26" s="64">
        <f t="shared" si="11"/>
        <v>0</v>
      </c>
      <c r="AA26" s="69">
        <v>182.40999999999997</v>
      </c>
      <c r="AC26" s="63" t="s">
        <v>29</v>
      </c>
      <c r="AD26" s="73">
        <f t="shared" si="12"/>
        <v>0</v>
      </c>
    </row>
    <row r="27" spans="1:30" ht="14.4">
      <c r="A27" s="63" t="s">
        <v>30</v>
      </c>
      <c r="B27" s="69">
        <v>9.85</v>
      </c>
      <c r="C27" s="70">
        <f t="shared" si="0"/>
        <v>1.0145499999999998</v>
      </c>
      <c r="D27" s="69"/>
      <c r="E27" s="70">
        <f t="shared" si="0"/>
        <v>0</v>
      </c>
      <c r="F27" s="69"/>
      <c r="G27" s="70">
        <f t="shared" si="1"/>
        <v>0</v>
      </c>
      <c r="H27" s="69"/>
      <c r="I27" s="70">
        <f t="shared" si="2"/>
        <v>0</v>
      </c>
      <c r="J27" s="69"/>
      <c r="K27" s="70">
        <f t="shared" si="3"/>
        <v>0</v>
      </c>
      <c r="L27" s="69"/>
      <c r="M27" s="70">
        <f t="shared" si="4"/>
        <v>0</v>
      </c>
      <c r="N27" s="69"/>
      <c r="O27" s="70">
        <f t="shared" si="5"/>
        <v>0</v>
      </c>
      <c r="P27" s="69"/>
      <c r="Q27" s="70">
        <f t="shared" si="6"/>
        <v>0</v>
      </c>
      <c r="R27" s="69">
        <v>106.05</v>
      </c>
      <c r="S27" s="70">
        <f t="shared" si="13"/>
        <v>21.178184999999999</v>
      </c>
      <c r="T27" s="69">
        <v>614.25</v>
      </c>
      <c r="U27" s="70">
        <f t="shared" si="13"/>
        <v>19.226025</v>
      </c>
      <c r="V27" s="69">
        <f t="shared" si="8"/>
        <v>41.41876000000002</v>
      </c>
      <c r="W27" s="64">
        <f t="shared" si="9"/>
        <v>1.5426086987907465E-5</v>
      </c>
      <c r="X27" s="64">
        <f t="shared" si="10"/>
        <v>1.4011514811116351E-5</v>
      </c>
      <c r="Y27" s="69"/>
      <c r="Z27" s="64">
        <f t="shared" si="11"/>
        <v>0</v>
      </c>
      <c r="AA27" s="69">
        <v>730.15</v>
      </c>
      <c r="AC27" s="63" t="s">
        <v>30</v>
      </c>
      <c r="AD27" s="73">
        <f t="shared" si="12"/>
        <v>0</v>
      </c>
    </row>
    <row r="28" spans="1:30" ht="14.4">
      <c r="A28" s="63" t="s">
        <v>31</v>
      </c>
      <c r="B28" s="69">
        <v>581367.54</v>
      </c>
      <c r="C28" s="70">
        <f t="shared" si="0"/>
        <v>59880.856619999999</v>
      </c>
      <c r="D28" s="69">
        <v>1380067.74</v>
      </c>
      <c r="E28" s="70">
        <f t="shared" si="0"/>
        <v>5796.2845079999997</v>
      </c>
      <c r="F28" s="69">
        <v>327526.81</v>
      </c>
      <c r="G28" s="70">
        <f t="shared" si="1"/>
        <v>458.53753399999999</v>
      </c>
      <c r="H28" s="69">
        <v>1324501.1499999999</v>
      </c>
      <c r="I28" s="70">
        <f t="shared" si="2"/>
        <v>201456.62491499999</v>
      </c>
      <c r="J28" s="69">
        <v>100799.10000000003</v>
      </c>
      <c r="K28" s="70">
        <f t="shared" si="3"/>
        <v>28808.382780000011</v>
      </c>
      <c r="L28" s="69">
        <v>110757.15</v>
      </c>
      <c r="M28" s="70">
        <f t="shared" si="4"/>
        <v>5183.43462</v>
      </c>
      <c r="N28" s="69">
        <v>301142.45</v>
      </c>
      <c r="O28" s="70">
        <f t="shared" si="5"/>
        <v>1776.7404550000001</v>
      </c>
      <c r="P28" s="69">
        <v>236408.35000000006</v>
      </c>
      <c r="Q28" s="70">
        <f t="shared" si="6"/>
        <v>18463.492135000004</v>
      </c>
      <c r="R28" s="69">
        <v>132804.94</v>
      </c>
      <c r="S28" s="70">
        <f t="shared" si="13"/>
        <v>26521.146517999998</v>
      </c>
      <c r="T28" s="69">
        <v>182635.49999999997</v>
      </c>
      <c r="U28" s="70">
        <f t="shared" si="13"/>
        <v>5716.4911499999989</v>
      </c>
      <c r="V28" s="69">
        <f t="shared" si="8"/>
        <v>354061.99123500008</v>
      </c>
      <c r="W28" s="64">
        <f t="shared" si="9"/>
        <v>0.13186756619229642</v>
      </c>
      <c r="X28" s="64">
        <f t="shared" si="10"/>
        <v>0.11977531037246283</v>
      </c>
      <c r="Y28" s="69"/>
      <c r="Z28" s="64">
        <f t="shared" si="11"/>
        <v>0.1198</v>
      </c>
      <c r="AA28" s="69">
        <v>4678010.7300000004</v>
      </c>
      <c r="AC28" s="63" t="s">
        <v>31</v>
      </c>
      <c r="AD28" s="73">
        <f t="shared" si="12"/>
        <v>0.1198</v>
      </c>
    </row>
    <row r="29" spans="1:30" ht="14.4">
      <c r="A29" s="63" t="s">
        <v>32</v>
      </c>
      <c r="B29" s="69">
        <v>84.28</v>
      </c>
      <c r="C29" s="70">
        <f t="shared" si="0"/>
        <v>8.6808399999999999</v>
      </c>
      <c r="D29" s="69"/>
      <c r="E29" s="70">
        <f t="shared" si="0"/>
        <v>0</v>
      </c>
      <c r="F29" s="69"/>
      <c r="G29" s="70">
        <f t="shared" si="1"/>
        <v>0</v>
      </c>
      <c r="H29" s="69"/>
      <c r="I29" s="70">
        <f t="shared" si="2"/>
        <v>0</v>
      </c>
      <c r="J29" s="69"/>
      <c r="K29" s="70">
        <f t="shared" si="3"/>
        <v>0</v>
      </c>
      <c r="L29" s="69"/>
      <c r="M29" s="70">
        <f t="shared" si="4"/>
        <v>0</v>
      </c>
      <c r="N29" s="69"/>
      <c r="O29" s="70">
        <f t="shared" si="5"/>
        <v>0</v>
      </c>
      <c r="P29" s="69"/>
      <c r="Q29" s="70">
        <f t="shared" si="6"/>
        <v>0</v>
      </c>
      <c r="R29" s="69">
        <v>32842.740000000005</v>
      </c>
      <c r="S29" s="70">
        <f t="shared" si="13"/>
        <v>6558.6951780000009</v>
      </c>
      <c r="T29" s="69">
        <v>65443.7</v>
      </c>
      <c r="U29" s="70">
        <f t="shared" si="13"/>
        <v>2048.3878100000002</v>
      </c>
      <c r="V29" s="69">
        <f t="shared" si="8"/>
        <v>8615.7638280000101</v>
      </c>
      <c r="W29" s="64">
        <f t="shared" si="9"/>
        <v>3.2088725562521596E-3</v>
      </c>
      <c r="X29" s="64">
        <f t="shared" si="10"/>
        <v>2.9146189428438363E-3</v>
      </c>
      <c r="Y29" s="69"/>
      <c r="Z29" s="64">
        <f t="shared" si="11"/>
        <v>2.8999999999999998E-3</v>
      </c>
      <c r="AA29" s="69">
        <v>98370.72</v>
      </c>
      <c r="AC29" s="63" t="s">
        <v>32</v>
      </c>
      <c r="AD29" s="73">
        <f t="shared" si="12"/>
        <v>2.8999999999999998E-3</v>
      </c>
    </row>
    <row r="30" spans="1:30" ht="14.4">
      <c r="A30" s="63" t="s">
        <v>33</v>
      </c>
      <c r="B30" s="69"/>
      <c r="C30" s="70">
        <f t="shared" si="0"/>
        <v>0</v>
      </c>
      <c r="D30" s="69"/>
      <c r="E30" s="70">
        <f t="shared" si="0"/>
        <v>0</v>
      </c>
      <c r="F30" s="69"/>
      <c r="G30" s="70">
        <f t="shared" si="1"/>
        <v>0</v>
      </c>
      <c r="H30" s="69">
        <v>13332.49</v>
      </c>
      <c r="I30" s="70">
        <f t="shared" si="2"/>
        <v>2027.8717290000002</v>
      </c>
      <c r="J30" s="69"/>
      <c r="K30" s="70">
        <f t="shared" si="3"/>
        <v>0</v>
      </c>
      <c r="L30" s="69">
        <v>73598.03</v>
      </c>
      <c r="M30" s="70">
        <f t="shared" si="4"/>
        <v>3444.387804</v>
      </c>
      <c r="N30" s="69"/>
      <c r="O30" s="70">
        <f t="shared" si="5"/>
        <v>0</v>
      </c>
      <c r="P30" s="69"/>
      <c r="Q30" s="70">
        <f t="shared" si="6"/>
        <v>0</v>
      </c>
      <c r="R30" s="69">
        <v>4519.37</v>
      </c>
      <c r="S30" s="70">
        <f t="shared" si="13"/>
        <v>902.51818899999989</v>
      </c>
      <c r="T30" s="69">
        <v>6728.8899999999994</v>
      </c>
      <c r="U30" s="70">
        <f t="shared" si="13"/>
        <v>210.61425699999998</v>
      </c>
      <c r="V30" s="69">
        <f t="shared" si="8"/>
        <v>6585.3919789999782</v>
      </c>
      <c r="W30" s="64">
        <f t="shared" si="9"/>
        <v>2.4526767464192966E-3</v>
      </c>
      <c r="X30" s="64">
        <f t="shared" si="10"/>
        <v>2.2277662887726472E-3</v>
      </c>
      <c r="Y30" s="69"/>
      <c r="Z30" s="64">
        <f t="shared" si="11"/>
        <v>2.2000000000000001E-3</v>
      </c>
      <c r="AA30" s="69">
        <v>98178.78</v>
      </c>
      <c r="AC30" s="63" t="s">
        <v>33</v>
      </c>
      <c r="AD30" s="73">
        <f t="shared" si="12"/>
        <v>2.2000000000000001E-3</v>
      </c>
    </row>
    <row r="31" spans="1:30" ht="14.4">
      <c r="A31" s="63" t="s">
        <v>34</v>
      </c>
      <c r="B31" s="69"/>
      <c r="C31" s="70">
        <f t="shared" si="0"/>
        <v>0</v>
      </c>
      <c r="D31" s="69"/>
      <c r="E31" s="70">
        <f t="shared" si="0"/>
        <v>0</v>
      </c>
      <c r="F31" s="69"/>
      <c r="G31" s="70">
        <f t="shared" si="1"/>
        <v>0</v>
      </c>
      <c r="H31" s="69">
        <v>191848.99999999997</v>
      </c>
      <c r="I31" s="70">
        <f t="shared" si="2"/>
        <v>29180.232899999999</v>
      </c>
      <c r="J31" s="69"/>
      <c r="K31" s="70">
        <f t="shared" si="3"/>
        <v>0</v>
      </c>
      <c r="L31" s="69">
        <v>96128.59</v>
      </c>
      <c r="M31" s="70">
        <f t="shared" si="4"/>
        <v>4498.8180119999997</v>
      </c>
      <c r="N31" s="69"/>
      <c r="O31" s="70">
        <f t="shared" si="5"/>
        <v>0</v>
      </c>
      <c r="P31" s="69"/>
      <c r="Q31" s="70">
        <f t="shared" si="6"/>
        <v>0</v>
      </c>
      <c r="R31" s="69">
        <v>2802.64</v>
      </c>
      <c r="S31" s="70">
        <f t="shared" si="13"/>
        <v>559.68720799999994</v>
      </c>
      <c r="T31" s="69">
        <v>3821.9199999999992</v>
      </c>
      <c r="U31" s="70">
        <f t="shared" si="13"/>
        <v>119.62609599999998</v>
      </c>
      <c r="V31" s="69">
        <f t="shared" si="8"/>
        <v>34358.364216000016</v>
      </c>
      <c r="W31" s="64">
        <f t="shared" si="9"/>
        <v>1.2796498860859743E-2</v>
      </c>
      <c r="X31" s="64">
        <f t="shared" si="10"/>
        <v>1.1623059915318904E-2</v>
      </c>
      <c r="Y31" s="69"/>
      <c r="Z31" s="64">
        <f t="shared" si="11"/>
        <v>1.1599999999999999E-2</v>
      </c>
      <c r="AA31" s="69">
        <v>294602.14999999997</v>
      </c>
      <c r="AC31" s="63" t="s">
        <v>34</v>
      </c>
      <c r="AD31" s="73">
        <f t="shared" si="12"/>
        <v>1.1599999999999999E-2</v>
      </c>
    </row>
    <row r="32" spans="1:30" ht="14.4">
      <c r="A32" s="63" t="s">
        <v>36</v>
      </c>
      <c r="B32" s="69"/>
      <c r="C32" s="70">
        <f t="shared" si="0"/>
        <v>0</v>
      </c>
      <c r="D32" s="69"/>
      <c r="E32" s="70">
        <f t="shared" si="0"/>
        <v>0</v>
      </c>
      <c r="F32" s="69"/>
      <c r="G32" s="70">
        <f t="shared" si="1"/>
        <v>0</v>
      </c>
      <c r="H32" s="69"/>
      <c r="I32" s="70">
        <f t="shared" si="2"/>
        <v>0</v>
      </c>
      <c r="J32" s="69"/>
      <c r="K32" s="70">
        <f t="shared" si="3"/>
        <v>0</v>
      </c>
      <c r="L32" s="69"/>
      <c r="M32" s="70">
        <f t="shared" si="4"/>
        <v>0</v>
      </c>
      <c r="N32" s="69"/>
      <c r="O32" s="70">
        <f t="shared" si="5"/>
        <v>0</v>
      </c>
      <c r="P32" s="69"/>
      <c r="Q32" s="70">
        <f t="shared" si="6"/>
        <v>0</v>
      </c>
      <c r="R32" s="69">
        <v>557.73</v>
      </c>
      <c r="S32" s="70">
        <f t="shared" si="13"/>
        <v>111.378681</v>
      </c>
      <c r="T32" s="69">
        <v>127.11999999999998</v>
      </c>
      <c r="U32" s="70">
        <f t="shared" si="13"/>
        <v>3.9788559999999995</v>
      </c>
      <c r="V32" s="69">
        <f t="shared" si="8"/>
        <v>115.35753699999998</v>
      </c>
      <c r="W32" s="64">
        <f t="shared" si="9"/>
        <v>4.2963995070657663E-5</v>
      </c>
      <c r="X32" s="64">
        <f t="shared" si="10"/>
        <v>3.9024196722678354E-5</v>
      </c>
      <c r="Y32" s="69"/>
      <c r="Z32" s="64">
        <f t="shared" si="11"/>
        <v>0</v>
      </c>
      <c r="AA32" s="69">
        <v>684.85</v>
      </c>
      <c r="AC32" s="63" t="s">
        <v>36</v>
      </c>
      <c r="AD32" s="73">
        <f t="shared" si="12"/>
        <v>0</v>
      </c>
    </row>
    <row r="33" spans="1:30" ht="14.4">
      <c r="A33" s="63" t="s">
        <v>37</v>
      </c>
      <c r="B33" s="69">
        <v>1.4900000000000002</v>
      </c>
      <c r="C33" s="70">
        <f t="shared" si="0"/>
        <v>0.15347000000000002</v>
      </c>
      <c r="D33" s="69">
        <v>0</v>
      </c>
      <c r="E33" s="70">
        <f t="shared" si="0"/>
        <v>0</v>
      </c>
      <c r="F33" s="69"/>
      <c r="G33" s="70">
        <f t="shared" si="1"/>
        <v>0</v>
      </c>
      <c r="H33" s="69"/>
      <c r="I33" s="70">
        <f t="shared" si="2"/>
        <v>0</v>
      </c>
      <c r="J33" s="69"/>
      <c r="K33" s="70">
        <f t="shared" si="3"/>
        <v>0</v>
      </c>
      <c r="L33" s="69"/>
      <c r="M33" s="70">
        <f t="shared" si="4"/>
        <v>0</v>
      </c>
      <c r="N33" s="69"/>
      <c r="O33" s="70">
        <f t="shared" si="5"/>
        <v>0</v>
      </c>
      <c r="P33" s="69"/>
      <c r="Q33" s="70">
        <f t="shared" si="6"/>
        <v>0</v>
      </c>
      <c r="R33" s="69">
        <v>-11.640000000000004</v>
      </c>
      <c r="S33" s="70">
        <f t="shared" si="13"/>
        <v>-2.3245080000000007</v>
      </c>
      <c r="T33" s="69">
        <v>117.19000000000001</v>
      </c>
      <c r="U33" s="70">
        <f t="shared" si="13"/>
        <v>3.6680470000000005</v>
      </c>
      <c r="V33" s="69">
        <f t="shared" si="8"/>
        <v>1.4970090000000056</v>
      </c>
      <c r="W33" s="64">
        <f t="shared" si="9"/>
        <v>5.5754906848202217E-7</v>
      </c>
      <c r="X33" s="64">
        <f t="shared" si="10"/>
        <v>5.0642181890222073E-7</v>
      </c>
      <c r="Y33" s="69"/>
      <c r="Z33" s="64">
        <f t="shared" si="11"/>
        <v>0</v>
      </c>
      <c r="AA33" s="69">
        <v>107.04</v>
      </c>
      <c r="AC33" s="63" t="s">
        <v>37</v>
      </c>
      <c r="AD33" s="73">
        <f t="shared" si="12"/>
        <v>0</v>
      </c>
    </row>
    <row r="34" spans="1:30" ht="14.4">
      <c r="A34" s="63" t="s">
        <v>38</v>
      </c>
      <c r="B34" s="69">
        <v>0.69</v>
      </c>
      <c r="C34" s="70">
        <f t="shared" si="0"/>
        <v>7.1069999999999994E-2</v>
      </c>
      <c r="D34" s="69">
        <v>0</v>
      </c>
      <c r="E34" s="70">
        <f t="shared" si="0"/>
        <v>0</v>
      </c>
      <c r="F34" s="69"/>
      <c r="G34" s="70">
        <f t="shared" si="1"/>
        <v>0</v>
      </c>
      <c r="H34" s="69"/>
      <c r="I34" s="70">
        <f t="shared" si="2"/>
        <v>0</v>
      </c>
      <c r="J34" s="69"/>
      <c r="K34" s="70">
        <f t="shared" si="3"/>
        <v>0</v>
      </c>
      <c r="L34" s="69"/>
      <c r="M34" s="70">
        <f t="shared" si="4"/>
        <v>0</v>
      </c>
      <c r="N34" s="69"/>
      <c r="O34" s="70">
        <f t="shared" si="5"/>
        <v>0</v>
      </c>
      <c r="P34" s="69"/>
      <c r="Q34" s="70">
        <f t="shared" si="6"/>
        <v>0</v>
      </c>
      <c r="R34" s="69">
        <v>19.549999999999997</v>
      </c>
      <c r="S34" s="70">
        <f t="shared" si="13"/>
        <v>3.9041349999999992</v>
      </c>
      <c r="T34" s="69">
        <v>77.160000000000011</v>
      </c>
      <c r="U34" s="70">
        <f t="shared" si="13"/>
        <v>2.4151080000000005</v>
      </c>
      <c r="V34" s="69">
        <f t="shared" si="8"/>
        <v>6.3903130000000061</v>
      </c>
      <c r="W34" s="64">
        <f t="shared" si="9"/>
        <v>2.3800211357837839E-6</v>
      </c>
      <c r="X34" s="64">
        <f t="shared" si="10"/>
        <v>2.1617731976324108E-6</v>
      </c>
      <c r="Y34" s="69"/>
      <c r="Z34" s="64">
        <f t="shared" si="11"/>
        <v>0</v>
      </c>
      <c r="AA34" s="69">
        <v>97.4</v>
      </c>
      <c r="AC34" s="63" t="s">
        <v>38</v>
      </c>
      <c r="AD34" s="73">
        <f t="shared" si="12"/>
        <v>0</v>
      </c>
    </row>
    <row r="35" spans="1:30" ht="14.4">
      <c r="A35" s="63" t="s">
        <v>39</v>
      </c>
      <c r="B35" s="69">
        <v>-1.0000000000000037E-2</v>
      </c>
      <c r="C35" s="70">
        <f t="shared" si="0"/>
        <v>-1.0300000000000038E-3</v>
      </c>
      <c r="D35" s="69"/>
      <c r="E35" s="70">
        <f t="shared" si="0"/>
        <v>0</v>
      </c>
      <c r="F35" s="69"/>
      <c r="G35" s="70">
        <f t="shared" si="1"/>
        <v>0</v>
      </c>
      <c r="H35" s="69"/>
      <c r="I35" s="70">
        <f t="shared" si="2"/>
        <v>0</v>
      </c>
      <c r="J35" s="69"/>
      <c r="K35" s="70">
        <f t="shared" si="3"/>
        <v>0</v>
      </c>
      <c r="L35" s="69"/>
      <c r="M35" s="70">
        <f t="shared" si="4"/>
        <v>0</v>
      </c>
      <c r="N35" s="69"/>
      <c r="O35" s="70">
        <f t="shared" si="5"/>
        <v>0</v>
      </c>
      <c r="P35" s="69"/>
      <c r="Q35" s="70">
        <f t="shared" si="6"/>
        <v>0</v>
      </c>
      <c r="R35" s="69">
        <v>1927.8000000000002</v>
      </c>
      <c r="S35" s="70">
        <f t="shared" si="13"/>
        <v>384.98166000000003</v>
      </c>
      <c r="T35" s="69">
        <v>232.25000000000003</v>
      </c>
      <c r="U35" s="70">
        <f t="shared" si="13"/>
        <v>7.2694250000000009</v>
      </c>
      <c r="V35" s="69">
        <f t="shared" si="8"/>
        <v>392.25005499999997</v>
      </c>
      <c r="W35" s="64">
        <f t="shared" si="9"/>
        <v>1.4609040612132001E-4</v>
      </c>
      <c r="X35" s="64">
        <f t="shared" si="10"/>
        <v>1.3269391587999497E-4</v>
      </c>
      <c r="Y35" s="69"/>
      <c r="Z35" s="64">
        <f t="shared" si="11"/>
        <v>1E-4</v>
      </c>
      <c r="AA35" s="69">
        <v>2160.0400000000004</v>
      </c>
      <c r="AC35" s="63" t="s">
        <v>39</v>
      </c>
      <c r="AD35" s="73">
        <f t="shared" si="12"/>
        <v>1E-4</v>
      </c>
    </row>
    <row r="36" spans="1:30" ht="14.4">
      <c r="A36" s="63" t="s">
        <v>88</v>
      </c>
      <c r="B36" s="69"/>
      <c r="C36" s="70">
        <f t="shared" si="0"/>
        <v>0</v>
      </c>
      <c r="D36" s="69"/>
      <c r="E36" s="70">
        <f t="shared" si="0"/>
        <v>0</v>
      </c>
      <c r="F36" s="69"/>
      <c r="G36" s="70">
        <f t="shared" si="1"/>
        <v>0</v>
      </c>
      <c r="H36" s="69"/>
      <c r="I36" s="70">
        <f t="shared" si="2"/>
        <v>0</v>
      </c>
      <c r="J36" s="69"/>
      <c r="K36" s="70">
        <f t="shared" si="3"/>
        <v>0</v>
      </c>
      <c r="L36" s="69"/>
      <c r="M36" s="70">
        <f t="shared" si="4"/>
        <v>0</v>
      </c>
      <c r="N36" s="69"/>
      <c r="O36" s="70">
        <f t="shared" si="5"/>
        <v>0</v>
      </c>
      <c r="P36" s="69"/>
      <c r="Q36" s="70">
        <f t="shared" si="6"/>
        <v>0</v>
      </c>
      <c r="R36" s="69">
        <v>2.66</v>
      </c>
      <c r="S36" s="70">
        <f t="shared" si="13"/>
        <v>0.53120199999999995</v>
      </c>
      <c r="T36" s="69">
        <v>0.5</v>
      </c>
      <c r="U36" s="70">
        <f t="shared" si="13"/>
        <v>1.5650000000000001E-2</v>
      </c>
      <c r="V36" s="69">
        <f t="shared" si="8"/>
        <v>0.54685199999999989</v>
      </c>
      <c r="W36" s="64">
        <f t="shared" si="9"/>
        <v>2.0367066811056552E-7</v>
      </c>
      <c r="X36" s="64">
        <f t="shared" si="10"/>
        <v>1.8499406784482666E-7</v>
      </c>
      <c r="Y36" s="69"/>
      <c r="Z36" s="64">
        <f t="shared" si="11"/>
        <v>0</v>
      </c>
      <c r="AA36" s="69">
        <v>3.16</v>
      </c>
      <c r="AC36" s="63" t="s">
        <v>88</v>
      </c>
      <c r="AD36" s="73">
        <f t="shared" si="12"/>
        <v>0</v>
      </c>
    </row>
    <row r="37" spans="1:30" s="66" customFormat="1">
      <c r="A37" s="74" t="s">
        <v>75</v>
      </c>
      <c r="B37" s="75">
        <v>3924289.1</v>
      </c>
      <c r="C37" s="76">
        <f>SUM(C5:C36)</f>
        <v>404201.77730000002</v>
      </c>
      <c r="D37" s="75">
        <v>8826334.1699999981</v>
      </c>
      <c r="E37" s="76">
        <f>SUM(E5:E36)</f>
        <v>37070.603513999995</v>
      </c>
      <c r="F37" s="75">
        <v>2137692.48</v>
      </c>
      <c r="G37" s="76">
        <f>SUM(G5:G36)</f>
        <v>2992.769472</v>
      </c>
      <c r="H37" s="75">
        <v>7826004.5299999993</v>
      </c>
      <c r="I37" s="76">
        <f>SUM(I5:I36)</f>
        <v>1190335.289013</v>
      </c>
      <c r="J37" s="75">
        <v>1177308.8499999999</v>
      </c>
      <c r="K37" s="76">
        <f>SUM(K5:K36)</f>
        <v>336474.86933000002</v>
      </c>
      <c r="L37" s="75">
        <v>1989322.1500000001</v>
      </c>
      <c r="M37" s="76">
        <f>SUM(M5:M36)</f>
        <v>93100.27661999999</v>
      </c>
      <c r="N37" s="75">
        <v>2107617.2400000002</v>
      </c>
      <c r="O37" s="76">
        <f>SUM(O5:O36)</f>
        <v>12434.941715999998</v>
      </c>
      <c r="P37" s="75">
        <v>3041645.09</v>
      </c>
      <c r="Q37" s="76">
        <f>SUM(Q5:Q36)</f>
        <v>237552.48152900004</v>
      </c>
      <c r="R37" s="75">
        <v>1479901.06</v>
      </c>
      <c r="S37" s="76">
        <f>SUM(S5:S36)</f>
        <v>295536.24168199999</v>
      </c>
      <c r="T37" s="75">
        <v>2405187.4699999997</v>
      </c>
      <c r="U37" s="76">
        <f>SUM(U5:U36)</f>
        <v>75282.367810999989</v>
      </c>
      <c r="V37" s="75">
        <f>SUM(V5:V36)</f>
        <v>2684981.6179870018</v>
      </c>
      <c r="W37" s="77">
        <f>SUM(W5:W36)</f>
        <v>1</v>
      </c>
      <c r="X37" s="78">
        <f>SUM(X5:X36)</f>
        <v>0.90829999999999989</v>
      </c>
      <c r="Y37" s="75"/>
      <c r="Z37" s="78">
        <f>SUM(Z5:Z36)</f>
        <v>0.99980000000000002</v>
      </c>
      <c r="AA37" s="75">
        <v>34915302.139999993</v>
      </c>
      <c r="AD37" s="79">
        <f>SUM(AD5:AD36)</f>
        <v>1</v>
      </c>
    </row>
  </sheetData>
  <mergeCells count="1">
    <mergeCell ref="AC3:AD3"/>
  </mergeCells>
  <pageMargins left="0.75" right="0.75" top="1" bottom="1" header="0.5" footer="0.5"/>
  <pageSetup scale="86" fitToWidth="3" orientation="landscape" r:id="rId1"/>
  <headerFooter alignWithMargins="0">
    <oddHeader>&amp;RKY PSC Case No. 2016-00162,
Attachment C to Staff Post Hearing Supp. DR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L58"/>
  <sheetViews>
    <sheetView zoomScale="80" zoomScaleNormal="80" workbookViewId="0">
      <selection sqref="A1:D1"/>
    </sheetView>
  </sheetViews>
  <sheetFormatPr defaultRowHeight="13.2"/>
  <cols>
    <col min="1" max="1" width="11.88671875" style="42" customWidth="1"/>
    <col min="2" max="2" width="31.88671875" style="42" customWidth="1"/>
    <col min="3" max="3" width="26.33203125" style="44" customWidth="1"/>
    <col min="4" max="4" width="10.6640625" style="44" customWidth="1"/>
    <col min="5" max="5" width="11.5546875" style="44" bestFit="1" customWidth="1"/>
    <col min="6" max="249" width="8.88671875" style="41"/>
    <col min="250" max="250" width="23.33203125" style="41" customWidth="1"/>
    <col min="251" max="251" width="24.109375" style="41" bestFit="1" customWidth="1"/>
    <col min="252" max="252" width="10.6640625" style="41" customWidth="1"/>
    <col min="253" max="253" width="11.5546875" style="41" bestFit="1" customWidth="1"/>
    <col min="254" max="254" width="1.6640625" style="41" bestFit="1" customWidth="1"/>
    <col min="255" max="255" width="11.5546875" style="41" customWidth="1"/>
    <col min="256" max="256" width="2.5546875" style="41" customWidth="1"/>
    <col min="257" max="259" width="8.88671875" style="41"/>
    <col min="260" max="260" width="12.6640625" style="41" customWidth="1"/>
    <col min="261" max="505" width="8.88671875" style="41"/>
    <col min="506" max="506" width="23.33203125" style="41" customWidth="1"/>
    <col min="507" max="507" width="24.109375" style="41" bestFit="1" customWidth="1"/>
    <col min="508" max="508" width="10.6640625" style="41" customWidth="1"/>
    <col min="509" max="509" width="11.5546875" style="41" bestFit="1" customWidth="1"/>
    <col min="510" max="510" width="1.6640625" style="41" bestFit="1" customWidth="1"/>
    <col min="511" max="511" width="11.5546875" style="41" customWidth="1"/>
    <col min="512" max="512" width="2.5546875" style="41" customWidth="1"/>
    <col min="513" max="515" width="8.88671875" style="41"/>
    <col min="516" max="516" width="12.6640625" style="41" customWidth="1"/>
    <col min="517" max="761" width="8.88671875" style="41"/>
    <col min="762" max="762" width="23.33203125" style="41" customWidth="1"/>
    <col min="763" max="763" width="24.109375" style="41" bestFit="1" customWidth="1"/>
    <col min="764" max="764" width="10.6640625" style="41" customWidth="1"/>
    <col min="765" max="765" width="11.5546875" style="41" bestFit="1" customWidth="1"/>
    <col min="766" max="766" width="1.6640625" style="41" bestFit="1" customWidth="1"/>
    <col min="767" max="767" width="11.5546875" style="41" customWidth="1"/>
    <col min="768" max="768" width="2.5546875" style="41" customWidth="1"/>
    <col min="769" max="771" width="8.88671875" style="41"/>
    <col min="772" max="772" width="12.6640625" style="41" customWidth="1"/>
    <col min="773" max="1017" width="8.88671875" style="41"/>
    <col min="1018" max="1018" width="23.33203125" style="41" customWidth="1"/>
    <col min="1019" max="1019" width="24.109375" style="41" bestFit="1" customWidth="1"/>
    <col min="1020" max="1020" width="10.6640625" style="41" customWidth="1"/>
    <col min="1021" max="1021" width="11.5546875" style="41" bestFit="1" customWidth="1"/>
    <col min="1022" max="1022" width="1.6640625" style="41" bestFit="1" customWidth="1"/>
    <col min="1023" max="1023" width="11.5546875" style="41" customWidth="1"/>
    <col min="1024" max="1024" width="2.5546875" style="41" customWidth="1"/>
    <col min="1025" max="1027" width="8.88671875" style="41"/>
    <col min="1028" max="1028" width="12.6640625" style="41" customWidth="1"/>
    <col min="1029" max="1273" width="8.88671875" style="41"/>
    <col min="1274" max="1274" width="23.33203125" style="41" customWidth="1"/>
    <col min="1275" max="1275" width="24.109375" style="41" bestFit="1" customWidth="1"/>
    <col min="1276" max="1276" width="10.6640625" style="41" customWidth="1"/>
    <col min="1277" max="1277" width="11.5546875" style="41" bestFit="1" customWidth="1"/>
    <col min="1278" max="1278" width="1.6640625" style="41" bestFit="1" customWidth="1"/>
    <col min="1279" max="1279" width="11.5546875" style="41" customWidth="1"/>
    <col min="1280" max="1280" width="2.5546875" style="41" customWidth="1"/>
    <col min="1281" max="1283" width="8.88671875" style="41"/>
    <col min="1284" max="1284" width="12.6640625" style="41" customWidth="1"/>
    <col min="1285" max="1529" width="8.88671875" style="41"/>
    <col min="1530" max="1530" width="23.33203125" style="41" customWidth="1"/>
    <col min="1531" max="1531" width="24.109375" style="41" bestFit="1" customWidth="1"/>
    <col min="1532" max="1532" width="10.6640625" style="41" customWidth="1"/>
    <col min="1533" max="1533" width="11.5546875" style="41" bestFit="1" customWidth="1"/>
    <col min="1534" max="1534" width="1.6640625" style="41" bestFit="1" customWidth="1"/>
    <col min="1535" max="1535" width="11.5546875" style="41" customWidth="1"/>
    <col min="1536" max="1536" width="2.5546875" style="41" customWidth="1"/>
    <col min="1537" max="1539" width="8.88671875" style="41"/>
    <col min="1540" max="1540" width="12.6640625" style="41" customWidth="1"/>
    <col min="1541" max="1785" width="8.88671875" style="41"/>
    <col min="1786" max="1786" width="23.33203125" style="41" customWidth="1"/>
    <col min="1787" max="1787" width="24.109375" style="41" bestFit="1" customWidth="1"/>
    <col min="1788" max="1788" width="10.6640625" style="41" customWidth="1"/>
    <col min="1789" max="1789" width="11.5546875" style="41" bestFit="1" customWidth="1"/>
    <col min="1790" max="1790" width="1.6640625" style="41" bestFit="1" customWidth="1"/>
    <col min="1791" max="1791" width="11.5546875" style="41" customWidth="1"/>
    <col min="1792" max="1792" width="2.5546875" style="41" customWidth="1"/>
    <col min="1793" max="1795" width="8.88671875" style="41"/>
    <col min="1796" max="1796" width="12.6640625" style="41" customWidth="1"/>
    <col min="1797" max="2041" width="8.88671875" style="41"/>
    <col min="2042" max="2042" width="23.33203125" style="41" customWidth="1"/>
    <col min="2043" max="2043" width="24.109375" style="41" bestFit="1" customWidth="1"/>
    <col min="2044" max="2044" width="10.6640625" style="41" customWidth="1"/>
    <col min="2045" max="2045" width="11.5546875" style="41" bestFit="1" customWidth="1"/>
    <col min="2046" max="2046" width="1.6640625" style="41" bestFit="1" customWidth="1"/>
    <col min="2047" max="2047" width="11.5546875" style="41" customWidth="1"/>
    <col min="2048" max="2048" width="2.5546875" style="41" customWidth="1"/>
    <col min="2049" max="2051" width="8.88671875" style="41"/>
    <col min="2052" max="2052" width="12.6640625" style="41" customWidth="1"/>
    <col min="2053" max="2297" width="8.88671875" style="41"/>
    <col min="2298" max="2298" width="23.33203125" style="41" customWidth="1"/>
    <col min="2299" max="2299" width="24.109375" style="41" bestFit="1" customWidth="1"/>
    <col min="2300" max="2300" width="10.6640625" style="41" customWidth="1"/>
    <col min="2301" max="2301" width="11.5546875" style="41" bestFit="1" customWidth="1"/>
    <col min="2302" max="2302" width="1.6640625" style="41" bestFit="1" customWidth="1"/>
    <col min="2303" max="2303" width="11.5546875" style="41" customWidth="1"/>
    <col min="2304" max="2304" width="2.5546875" style="41" customWidth="1"/>
    <col min="2305" max="2307" width="8.88671875" style="41"/>
    <col min="2308" max="2308" width="12.6640625" style="41" customWidth="1"/>
    <col min="2309" max="2553" width="8.88671875" style="41"/>
    <col min="2554" max="2554" width="23.33203125" style="41" customWidth="1"/>
    <col min="2555" max="2555" width="24.109375" style="41" bestFit="1" customWidth="1"/>
    <col min="2556" max="2556" width="10.6640625" style="41" customWidth="1"/>
    <col min="2557" max="2557" width="11.5546875" style="41" bestFit="1" customWidth="1"/>
    <col min="2558" max="2558" width="1.6640625" style="41" bestFit="1" customWidth="1"/>
    <col min="2559" max="2559" width="11.5546875" style="41" customWidth="1"/>
    <col min="2560" max="2560" width="2.5546875" style="41" customWidth="1"/>
    <col min="2561" max="2563" width="8.88671875" style="41"/>
    <col min="2564" max="2564" width="12.6640625" style="41" customWidth="1"/>
    <col min="2565" max="2809" width="8.88671875" style="41"/>
    <col min="2810" max="2810" width="23.33203125" style="41" customWidth="1"/>
    <col min="2811" max="2811" width="24.109375" style="41" bestFit="1" customWidth="1"/>
    <col min="2812" max="2812" width="10.6640625" style="41" customWidth="1"/>
    <col min="2813" max="2813" width="11.5546875" style="41" bestFit="1" customWidth="1"/>
    <col min="2814" max="2814" width="1.6640625" style="41" bestFit="1" customWidth="1"/>
    <col min="2815" max="2815" width="11.5546875" style="41" customWidth="1"/>
    <col min="2816" max="2816" width="2.5546875" style="41" customWidth="1"/>
    <col min="2817" max="2819" width="8.88671875" style="41"/>
    <col min="2820" max="2820" width="12.6640625" style="41" customWidth="1"/>
    <col min="2821" max="3065" width="8.88671875" style="41"/>
    <col min="3066" max="3066" width="23.33203125" style="41" customWidth="1"/>
    <col min="3067" max="3067" width="24.109375" style="41" bestFit="1" customWidth="1"/>
    <col min="3068" max="3068" width="10.6640625" style="41" customWidth="1"/>
    <col min="3069" max="3069" width="11.5546875" style="41" bestFit="1" customWidth="1"/>
    <col min="3070" max="3070" width="1.6640625" style="41" bestFit="1" customWidth="1"/>
    <col min="3071" max="3071" width="11.5546875" style="41" customWidth="1"/>
    <col min="3072" max="3072" width="2.5546875" style="41" customWidth="1"/>
    <col min="3073" max="3075" width="8.88671875" style="41"/>
    <col min="3076" max="3076" width="12.6640625" style="41" customWidth="1"/>
    <col min="3077" max="3321" width="8.88671875" style="41"/>
    <col min="3322" max="3322" width="23.33203125" style="41" customWidth="1"/>
    <col min="3323" max="3323" width="24.109375" style="41" bestFit="1" customWidth="1"/>
    <col min="3324" max="3324" width="10.6640625" style="41" customWidth="1"/>
    <col min="3325" max="3325" width="11.5546875" style="41" bestFit="1" customWidth="1"/>
    <col min="3326" max="3326" width="1.6640625" style="41" bestFit="1" customWidth="1"/>
    <col min="3327" max="3327" width="11.5546875" style="41" customWidth="1"/>
    <col min="3328" max="3328" width="2.5546875" style="41" customWidth="1"/>
    <col min="3329" max="3331" width="8.88671875" style="41"/>
    <col min="3332" max="3332" width="12.6640625" style="41" customWidth="1"/>
    <col min="3333" max="3577" width="8.88671875" style="41"/>
    <col min="3578" max="3578" width="23.33203125" style="41" customWidth="1"/>
    <col min="3579" max="3579" width="24.109375" style="41" bestFit="1" customWidth="1"/>
    <col min="3580" max="3580" width="10.6640625" style="41" customWidth="1"/>
    <col min="3581" max="3581" width="11.5546875" style="41" bestFit="1" customWidth="1"/>
    <col min="3582" max="3582" width="1.6640625" style="41" bestFit="1" customWidth="1"/>
    <col min="3583" max="3583" width="11.5546875" style="41" customWidth="1"/>
    <col min="3584" max="3584" width="2.5546875" style="41" customWidth="1"/>
    <col min="3585" max="3587" width="8.88671875" style="41"/>
    <col min="3588" max="3588" width="12.6640625" style="41" customWidth="1"/>
    <col min="3589" max="3833" width="8.88671875" style="41"/>
    <col min="3834" max="3834" width="23.33203125" style="41" customWidth="1"/>
    <col min="3835" max="3835" width="24.109375" style="41" bestFit="1" customWidth="1"/>
    <col min="3836" max="3836" width="10.6640625" style="41" customWidth="1"/>
    <col min="3837" max="3837" width="11.5546875" style="41" bestFit="1" customWidth="1"/>
    <col min="3838" max="3838" width="1.6640625" style="41" bestFit="1" customWidth="1"/>
    <col min="3839" max="3839" width="11.5546875" style="41" customWidth="1"/>
    <col min="3840" max="3840" width="2.5546875" style="41" customWidth="1"/>
    <col min="3841" max="3843" width="8.88671875" style="41"/>
    <col min="3844" max="3844" width="12.6640625" style="41" customWidth="1"/>
    <col min="3845" max="4089" width="8.88671875" style="41"/>
    <col min="4090" max="4090" width="23.33203125" style="41" customWidth="1"/>
    <col min="4091" max="4091" width="24.109375" style="41" bestFit="1" customWidth="1"/>
    <col min="4092" max="4092" width="10.6640625" style="41" customWidth="1"/>
    <col min="4093" max="4093" width="11.5546875" style="41" bestFit="1" customWidth="1"/>
    <col min="4094" max="4094" width="1.6640625" style="41" bestFit="1" customWidth="1"/>
    <col min="4095" max="4095" width="11.5546875" style="41" customWidth="1"/>
    <col min="4096" max="4096" width="2.5546875" style="41" customWidth="1"/>
    <col min="4097" max="4099" width="8.88671875" style="41"/>
    <col min="4100" max="4100" width="12.6640625" style="41" customWidth="1"/>
    <col min="4101" max="4345" width="8.88671875" style="41"/>
    <col min="4346" max="4346" width="23.33203125" style="41" customWidth="1"/>
    <col min="4347" max="4347" width="24.109375" style="41" bestFit="1" customWidth="1"/>
    <col min="4348" max="4348" width="10.6640625" style="41" customWidth="1"/>
    <col min="4349" max="4349" width="11.5546875" style="41" bestFit="1" customWidth="1"/>
    <col min="4350" max="4350" width="1.6640625" style="41" bestFit="1" customWidth="1"/>
    <col min="4351" max="4351" width="11.5546875" style="41" customWidth="1"/>
    <col min="4352" max="4352" width="2.5546875" style="41" customWidth="1"/>
    <col min="4353" max="4355" width="8.88671875" style="41"/>
    <col min="4356" max="4356" width="12.6640625" style="41" customWidth="1"/>
    <col min="4357" max="4601" width="8.88671875" style="41"/>
    <col min="4602" max="4602" width="23.33203125" style="41" customWidth="1"/>
    <col min="4603" max="4603" width="24.109375" style="41" bestFit="1" customWidth="1"/>
    <col min="4604" max="4604" width="10.6640625" style="41" customWidth="1"/>
    <col min="4605" max="4605" width="11.5546875" style="41" bestFit="1" customWidth="1"/>
    <col min="4606" max="4606" width="1.6640625" style="41" bestFit="1" customWidth="1"/>
    <col min="4607" max="4607" width="11.5546875" style="41" customWidth="1"/>
    <col min="4608" max="4608" width="2.5546875" style="41" customWidth="1"/>
    <col min="4609" max="4611" width="8.88671875" style="41"/>
    <col min="4612" max="4612" width="12.6640625" style="41" customWidth="1"/>
    <col min="4613" max="4857" width="8.88671875" style="41"/>
    <col min="4858" max="4858" width="23.33203125" style="41" customWidth="1"/>
    <col min="4859" max="4859" width="24.109375" style="41" bestFit="1" customWidth="1"/>
    <col min="4860" max="4860" width="10.6640625" style="41" customWidth="1"/>
    <col min="4861" max="4861" width="11.5546875" style="41" bestFit="1" customWidth="1"/>
    <col min="4862" max="4862" width="1.6640625" style="41" bestFit="1" customWidth="1"/>
    <col min="4863" max="4863" width="11.5546875" style="41" customWidth="1"/>
    <col min="4864" max="4864" width="2.5546875" style="41" customWidth="1"/>
    <col min="4865" max="4867" width="8.88671875" style="41"/>
    <col min="4868" max="4868" width="12.6640625" style="41" customWidth="1"/>
    <col min="4869" max="5113" width="8.88671875" style="41"/>
    <col min="5114" max="5114" width="23.33203125" style="41" customWidth="1"/>
    <col min="5115" max="5115" width="24.109375" style="41" bestFit="1" customWidth="1"/>
    <col min="5116" max="5116" width="10.6640625" style="41" customWidth="1"/>
    <col min="5117" max="5117" width="11.5546875" style="41" bestFit="1" customWidth="1"/>
    <col min="5118" max="5118" width="1.6640625" style="41" bestFit="1" customWidth="1"/>
    <col min="5119" max="5119" width="11.5546875" style="41" customWidth="1"/>
    <col min="5120" max="5120" width="2.5546875" style="41" customWidth="1"/>
    <col min="5121" max="5123" width="8.88671875" style="41"/>
    <col min="5124" max="5124" width="12.6640625" style="41" customWidth="1"/>
    <col min="5125" max="5369" width="8.88671875" style="41"/>
    <col min="5370" max="5370" width="23.33203125" style="41" customWidth="1"/>
    <col min="5371" max="5371" width="24.109375" style="41" bestFit="1" customWidth="1"/>
    <col min="5372" max="5372" width="10.6640625" style="41" customWidth="1"/>
    <col min="5373" max="5373" width="11.5546875" style="41" bestFit="1" customWidth="1"/>
    <col min="5374" max="5374" width="1.6640625" style="41" bestFit="1" customWidth="1"/>
    <col min="5375" max="5375" width="11.5546875" style="41" customWidth="1"/>
    <col min="5376" max="5376" width="2.5546875" style="41" customWidth="1"/>
    <col min="5377" max="5379" width="8.88671875" style="41"/>
    <col min="5380" max="5380" width="12.6640625" style="41" customWidth="1"/>
    <col min="5381" max="5625" width="8.88671875" style="41"/>
    <col min="5626" max="5626" width="23.33203125" style="41" customWidth="1"/>
    <col min="5627" max="5627" width="24.109375" style="41" bestFit="1" customWidth="1"/>
    <col min="5628" max="5628" width="10.6640625" style="41" customWidth="1"/>
    <col min="5629" max="5629" width="11.5546875" style="41" bestFit="1" customWidth="1"/>
    <col min="5630" max="5630" width="1.6640625" style="41" bestFit="1" customWidth="1"/>
    <col min="5631" max="5631" width="11.5546875" style="41" customWidth="1"/>
    <col min="5632" max="5632" width="2.5546875" style="41" customWidth="1"/>
    <col min="5633" max="5635" width="8.88671875" style="41"/>
    <col min="5636" max="5636" width="12.6640625" style="41" customWidth="1"/>
    <col min="5637" max="5881" width="8.88671875" style="41"/>
    <col min="5882" max="5882" width="23.33203125" style="41" customWidth="1"/>
    <col min="5883" max="5883" width="24.109375" style="41" bestFit="1" customWidth="1"/>
    <col min="5884" max="5884" width="10.6640625" style="41" customWidth="1"/>
    <col min="5885" max="5885" width="11.5546875" style="41" bestFit="1" customWidth="1"/>
    <col min="5886" max="5886" width="1.6640625" style="41" bestFit="1" customWidth="1"/>
    <col min="5887" max="5887" width="11.5546875" style="41" customWidth="1"/>
    <col min="5888" max="5888" width="2.5546875" style="41" customWidth="1"/>
    <col min="5889" max="5891" width="8.88671875" style="41"/>
    <col min="5892" max="5892" width="12.6640625" style="41" customWidth="1"/>
    <col min="5893" max="6137" width="8.88671875" style="41"/>
    <col min="6138" max="6138" width="23.33203125" style="41" customWidth="1"/>
    <col min="6139" max="6139" width="24.109375" style="41" bestFit="1" customWidth="1"/>
    <col min="6140" max="6140" width="10.6640625" style="41" customWidth="1"/>
    <col min="6141" max="6141" width="11.5546875" style="41" bestFit="1" customWidth="1"/>
    <col min="6142" max="6142" width="1.6640625" style="41" bestFit="1" customWidth="1"/>
    <col min="6143" max="6143" width="11.5546875" style="41" customWidth="1"/>
    <col min="6144" max="6144" width="2.5546875" style="41" customWidth="1"/>
    <col min="6145" max="6147" width="8.88671875" style="41"/>
    <col min="6148" max="6148" width="12.6640625" style="41" customWidth="1"/>
    <col min="6149" max="6393" width="8.88671875" style="41"/>
    <col min="6394" max="6394" width="23.33203125" style="41" customWidth="1"/>
    <col min="6395" max="6395" width="24.109375" style="41" bestFit="1" customWidth="1"/>
    <col min="6396" max="6396" width="10.6640625" style="41" customWidth="1"/>
    <col min="6397" max="6397" width="11.5546875" style="41" bestFit="1" customWidth="1"/>
    <col min="6398" max="6398" width="1.6640625" style="41" bestFit="1" customWidth="1"/>
    <col min="6399" max="6399" width="11.5546875" style="41" customWidth="1"/>
    <col min="6400" max="6400" width="2.5546875" style="41" customWidth="1"/>
    <col min="6401" max="6403" width="8.88671875" style="41"/>
    <col min="6404" max="6404" width="12.6640625" style="41" customWidth="1"/>
    <col min="6405" max="6649" width="8.88671875" style="41"/>
    <col min="6650" max="6650" width="23.33203125" style="41" customWidth="1"/>
    <col min="6651" max="6651" width="24.109375" style="41" bestFit="1" customWidth="1"/>
    <col min="6652" max="6652" width="10.6640625" style="41" customWidth="1"/>
    <col min="6653" max="6653" width="11.5546875" style="41" bestFit="1" customWidth="1"/>
    <col min="6654" max="6654" width="1.6640625" style="41" bestFit="1" customWidth="1"/>
    <col min="6655" max="6655" width="11.5546875" style="41" customWidth="1"/>
    <col min="6656" max="6656" width="2.5546875" style="41" customWidth="1"/>
    <col min="6657" max="6659" width="8.88671875" style="41"/>
    <col min="6660" max="6660" width="12.6640625" style="41" customWidth="1"/>
    <col min="6661" max="6905" width="8.88671875" style="41"/>
    <col min="6906" max="6906" width="23.33203125" style="41" customWidth="1"/>
    <col min="6907" max="6907" width="24.109375" style="41" bestFit="1" customWidth="1"/>
    <col min="6908" max="6908" width="10.6640625" style="41" customWidth="1"/>
    <col min="6909" max="6909" width="11.5546875" style="41" bestFit="1" customWidth="1"/>
    <col min="6910" max="6910" width="1.6640625" style="41" bestFit="1" customWidth="1"/>
    <col min="6911" max="6911" width="11.5546875" style="41" customWidth="1"/>
    <col min="6912" max="6912" width="2.5546875" style="41" customWidth="1"/>
    <col min="6913" max="6915" width="8.88671875" style="41"/>
    <col min="6916" max="6916" width="12.6640625" style="41" customWidth="1"/>
    <col min="6917" max="7161" width="8.88671875" style="41"/>
    <col min="7162" max="7162" width="23.33203125" style="41" customWidth="1"/>
    <col min="7163" max="7163" width="24.109375" style="41" bestFit="1" customWidth="1"/>
    <col min="7164" max="7164" width="10.6640625" style="41" customWidth="1"/>
    <col min="7165" max="7165" width="11.5546875" style="41" bestFit="1" customWidth="1"/>
    <col min="7166" max="7166" width="1.6640625" style="41" bestFit="1" customWidth="1"/>
    <col min="7167" max="7167" width="11.5546875" style="41" customWidth="1"/>
    <col min="7168" max="7168" width="2.5546875" style="41" customWidth="1"/>
    <col min="7169" max="7171" width="8.88671875" style="41"/>
    <col min="7172" max="7172" width="12.6640625" style="41" customWidth="1"/>
    <col min="7173" max="7417" width="8.88671875" style="41"/>
    <col min="7418" max="7418" width="23.33203125" style="41" customWidth="1"/>
    <col min="7419" max="7419" width="24.109375" style="41" bestFit="1" customWidth="1"/>
    <col min="7420" max="7420" width="10.6640625" style="41" customWidth="1"/>
    <col min="7421" max="7421" width="11.5546875" style="41" bestFit="1" customWidth="1"/>
    <col min="7422" max="7422" width="1.6640625" style="41" bestFit="1" customWidth="1"/>
    <col min="7423" max="7423" width="11.5546875" style="41" customWidth="1"/>
    <col min="7424" max="7424" width="2.5546875" style="41" customWidth="1"/>
    <col min="7425" max="7427" width="8.88671875" style="41"/>
    <col min="7428" max="7428" width="12.6640625" style="41" customWidth="1"/>
    <col min="7429" max="7673" width="8.88671875" style="41"/>
    <col min="7674" max="7674" width="23.33203125" style="41" customWidth="1"/>
    <col min="7675" max="7675" width="24.109375" style="41" bestFit="1" customWidth="1"/>
    <col min="7676" max="7676" width="10.6640625" style="41" customWidth="1"/>
    <col min="7677" max="7677" width="11.5546875" style="41" bestFit="1" customWidth="1"/>
    <col min="7678" max="7678" width="1.6640625" style="41" bestFit="1" customWidth="1"/>
    <col min="7679" max="7679" width="11.5546875" style="41" customWidth="1"/>
    <col min="7680" max="7680" width="2.5546875" style="41" customWidth="1"/>
    <col min="7681" max="7683" width="8.88671875" style="41"/>
    <col min="7684" max="7684" width="12.6640625" style="41" customWidth="1"/>
    <col min="7685" max="7929" width="8.88671875" style="41"/>
    <col min="7930" max="7930" width="23.33203125" style="41" customWidth="1"/>
    <col min="7931" max="7931" width="24.109375" style="41" bestFit="1" customWidth="1"/>
    <col min="7932" max="7932" width="10.6640625" style="41" customWidth="1"/>
    <col min="7933" max="7933" width="11.5546875" style="41" bestFit="1" customWidth="1"/>
    <col min="7934" max="7934" width="1.6640625" style="41" bestFit="1" customWidth="1"/>
    <col min="7935" max="7935" width="11.5546875" style="41" customWidth="1"/>
    <col min="7936" max="7936" width="2.5546875" style="41" customWidth="1"/>
    <col min="7937" max="7939" width="8.88671875" style="41"/>
    <col min="7940" max="7940" width="12.6640625" style="41" customWidth="1"/>
    <col min="7941" max="8185" width="8.88671875" style="41"/>
    <col min="8186" max="8186" width="23.33203125" style="41" customWidth="1"/>
    <col min="8187" max="8187" width="24.109375" style="41" bestFit="1" customWidth="1"/>
    <col min="8188" max="8188" width="10.6640625" style="41" customWidth="1"/>
    <col min="8189" max="8189" width="11.5546875" style="41" bestFit="1" customWidth="1"/>
    <col min="8190" max="8190" width="1.6640625" style="41" bestFit="1" customWidth="1"/>
    <col min="8191" max="8191" width="11.5546875" style="41" customWidth="1"/>
    <col min="8192" max="8192" width="2.5546875" style="41" customWidth="1"/>
    <col min="8193" max="8195" width="8.88671875" style="41"/>
    <col min="8196" max="8196" width="12.6640625" style="41" customWidth="1"/>
    <col min="8197" max="8441" width="8.88671875" style="41"/>
    <col min="8442" max="8442" width="23.33203125" style="41" customWidth="1"/>
    <col min="8443" max="8443" width="24.109375" style="41" bestFit="1" customWidth="1"/>
    <col min="8444" max="8444" width="10.6640625" style="41" customWidth="1"/>
    <col min="8445" max="8445" width="11.5546875" style="41" bestFit="1" customWidth="1"/>
    <col min="8446" max="8446" width="1.6640625" style="41" bestFit="1" customWidth="1"/>
    <col min="8447" max="8447" width="11.5546875" style="41" customWidth="1"/>
    <col min="8448" max="8448" width="2.5546875" style="41" customWidth="1"/>
    <col min="8449" max="8451" width="8.88671875" style="41"/>
    <col min="8452" max="8452" width="12.6640625" style="41" customWidth="1"/>
    <col min="8453" max="8697" width="8.88671875" style="41"/>
    <col min="8698" max="8698" width="23.33203125" style="41" customWidth="1"/>
    <col min="8699" max="8699" width="24.109375" style="41" bestFit="1" customWidth="1"/>
    <col min="8700" max="8700" width="10.6640625" style="41" customWidth="1"/>
    <col min="8701" max="8701" width="11.5546875" style="41" bestFit="1" customWidth="1"/>
    <col min="8702" max="8702" width="1.6640625" style="41" bestFit="1" customWidth="1"/>
    <col min="8703" max="8703" width="11.5546875" style="41" customWidth="1"/>
    <col min="8704" max="8704" width="2.5546875" style="41" customWidth="1"/>
    <col min="8705" max="8707" width="8.88671875" style="41"/>
    <col min="8708" max="8708" width="12.6640625" style="41" customWidth="1"/>
    <col min="8709" max="8953" width="8.88671875" style="41"/>
    <col min="8954" max="8954" width="23.33203125" style="41" customWidth="1"/>
    <col min="8955" max="8955" width="24.109375" style="41" bestFit="1" customWidth="1"/>
    <col min="8956" max="8956" width="10.6640625" style="41" customWidth="1"/>
    <col min="8957" max="8957" width="11.5546875" style="41" bestFit="1" customWidth="1"/>
    <col min="8958" max="8958" width="1.6640625" style="41" bestFit="1" customWidth="1"/>
    <col min="8959" max="8959" width="11.5546875" style="41" customWidth="1"/>
    <col min="8960" max="8960" width="2.5546875" style="41" customWidth="1"/>
    <col min="8961" max="8963" width="8.88671875" style="41"/>
    <col min="8964" max="8964" width="12.6640625" style="41" customWidth="1"/>
    <col min="8965" max="9209" width="8.88671875" style="41"/>
    <col min="9210" max="9210" width="23.33203125" style="41" customWidth="1"/>
    <col min="9211" max="9211" width="24.109375" style="41" bestFit="1" customWidth="1"/>
    <col min="9212" max="9212" width="10.6640625" style="41" customWidth="1"/>
    <col min="9213" max="9213" width="11.5546875" style="41" bestFit="1" customWidth="1"/>
    <col min="9214" max="9214" width="1.6640625" style="41" bestFit="1" customWidth="1"/>
    <col min="9215" max="9215" width="11.5546875" style="41" customWidth="1"/>
    <col min="9216" max="9216" width="2.5546875" style="41" customWidth="1"/>
    <col min="9217" max="9219" width="8.88671875" style="41"/>
    <col min="9220" max="9220" width="12.6640625" style="41" customWidth="1"/>
    <col min="9221" max="9465" width="8.88671875" style="41"/>
    <col min="9466" max="9466" width="23.33203125" style="41" customWidth="1"/>
    <col min="9467" max="9467" width="24.109375" style="41" bestFit="1" customWidth="1"/>
    <col min="9468" max="9468" width="10.6640625" style="41" customWidth="1"/>
    <col min="9469" max="9469" width="11.5546875" style="41" bestFit="1" customWidth="1"/>
    <col min="9470" max="9470" width="1.6640625" style="41" bestFit="1" customWidth="1"/>
    <col min="9471" max="9471" width="11.5546875" style="41" customWidth="1"/>
    <col min="9472" max="9472" width="2.5546875" style="41" customWidth="1"/>
    <col min="9473" max="9475" width="8.88671875" style="41"/>
    <col min="9476" max="9476" width="12.6640625" style="41" customWidth="1"/>
    <col min="9477" max="9721" width="8.88671875" style="41"/>
    <col min="9722" max="9722" width="23.33203125" style="41" customWidth="1"/>
    <col min="9723" max="9723" width="24.109375" style="41" bestFit="1" customWidth="1"/>
    <col min="9724" max="9724" width="10.6640625" style="41" customWidth="1"/>
    <col min="9725" max="9725" width="11.5546875" style="41" bestFit="1" customWidth="1"/>
    <col min="9726" max="9726" width="1.6640625" style="41" bestFit="1" customWidth="1"/>
    <col min="9727" max="9727" width="11.5546875" style="41" customWidth="1"/>
    <col min="9728" max="9728" width="2.5546875" style="41" customWidth="1"/>
    <col min="9729" max="9731" width="8.88671875" style="41"/>
    <col min="9732" max="9732" width="12.6640625" style="41" customWidth="1"/>
    <col min="9733" max="9977" width="8.88671875" style="41"/>
    <col min="9978" max="9978" width="23.33203125" style="41" customWidth="1"/>
    <col min="9979" max="9979" width="24.109375" style="41" bestFit="1" customWidth="1"/>
    <col min="9980" max="9980" width="10.6640625" style="41" customWidth="1"/>
    <col min="9981" max="9981" width="11.5546875" style="41" bestFit="1" customWidth="1"/>
    <col min="9982" max="9982" width="1.6640625" style="41" bestFit="1" customWidth="1"/>
    <col min="9983" max="9983" width="11.5546875" style="41" customWidth="1"/>
    <col min="9984" max="9984" width="2.5546875" style="41" customWidth="1"/>
    <col min="9985" max="9987" width="8.88671875" style="41"/>
    <col min="9988" max="9988" width="12.6640625" style="41" customWidth="1"/>
    <col min="9989" max="10233" width="8.88671875" style="41"/>
    <col min="10234" max="10234" width="23.33203125" style="41" customWidth="1"/>
    <col min="10235" max="10235" width="24.109375" style="41" bestFit="1" customWidth="1"/>
    <col min="10236" max="10236" width="10.6640625" style="41" customWidth="1"/>
    <col min="10237" max="10237" width="11.5546875" style="41" bestFit="1" customWidth="1"/>
    <col min="10238" max="10238" width="1.6640625" style="41" bestFit="1" customWidth="1"/>
    <col min="10239" max="10239" width="11.5546875" style="41" customWidth="1"/>
    <col min="10240" max="10240" width="2.5546875" style="41" customWidth="1"/>
    <col min="10241" max="10243" width="8.88671875" style="41"/>
    <col min="10244" max="10244" width="12.6640625" style="41" customWidth="1"/>
    <col min="10245" max="10489" width="8.88671875" style="41"/>
    <col min="10490" max="10490" width="23.33203125" style="41" customWidth="1"/>
    <col min="10491" max="10491" width="24.109375" style="41" bestFit="1" customWidth="1"/>
    <col min="10492" max="10492" width="10.6640625" style="41" customWidth="1"/>
    <col min="10493" max="10493" width="11.5546875" style="41" bestFit="1" customWidth="1"/>
    <col min="10494" max="10494" width="1.6640625" style="41" bestFit="1" customWidth="1"/>
    <col min="10495" max="10495" width="11.5546875" style="41" customWidth="1"/>
    <col min="10496" max="10496" width="2.5546875" style="41" customWidth="1"/>
    <col min="10497" max="10499" width="8.88671875" style="41"/>
    <col min="10500" max="10500" width="12.6640625" style="41" customWidth="1"/>
    <col min="10501" max="10745" width="8.88671875" style="41"/>
    <col min="10746" max="10746" width="23.33203125" style="41" customWidth="1"/>
    <col min="10747" max="10747" width="24.109375" style="41" bestFit="1" customWidth="1"/>
    <col min="10748" max="10748" width="10.6640625" style="41" customWidth="1"/>
    <col min="10749" max="10749" width="11.5546875" style="41" bestFit="1" customWidth="1"/>
    <col min="10750" max="10750" width="1.6640625" style="41" bestFit="1" customWidth="1"/>
    <col min="10751" max="10751" width="11.5546875" style="41" customWidth="1"/>
    <col min="10752" max="10752" width="2.5546875" style="41" customWidth="1"/>
    <col min="10753" max="10755" width="8.88671875" style="41"/>
    <col min="10756" max="10756" width="12.6640625" style="41" customWidth="1"/>
    <col min="10757" max="11001" width="8.88671875" style="41"/>
    <col min="11002" max="11002" width="23.33203125" style="41" customWidth="1"/>
    <col min="11003" max="11003" width="24.109375" style="41" bestFit="1" customWidth="1"/>
    <col min="11004" max="11004" width="10.6640625" style="41" customWidth="1"/>
    <col min="11005" max="11005" width="11.5546875" style="41" bestFit="1" customWidth="1"/>
    <col min="11006" max="11006" width="1.6640625" style="41" bestFit="1" customWidth="1"/>
    <col min="11007" max="11007" width="11.5546875" style="41" customWidth="1"/>
    <col min="11008" max="11008" width="2.5546875" style="41" customWidth="1"/>
    <col min="11009" max="11011" width="8.88671875" style="41"/>
    <col min="11012" max="11012" width="12.6640625" style="41" customWidth="1"/>
    <col min="11013" max="11257" width="8.88671875" style="41"/>
    <col min="11258" max="11258" width="23.33203125" style="41" customWidth="1"/>
    <col min="11259" max="11259" width="24.109375" style="41" bestFit="1" customWidth="1"/>
    <col min="11260" max="11260" width="10.6640625" style="41" customWidth="1"/>
    <col min="11261" max="11261" width="11.5546875" style="41" bestFit="1" customWidth="1"/>
    <col min="11262" max="11262" width="1.6640625" style="41" bestFit="1" customWidth="1"/>
    <col min="11263" max="11263" width="11.5546875" style="41" customWidth="1"/>
    <col min="11264" max="11264" width="2.5546875" style="41" customWidth="1"/>
    <col min="11265" max="11267" width="8.88671875" style="41"/>
    <col min="11268" max="11268" width="12.6640625" style="41" customWidth="1"/>
    <col min="11269" max="11513" width="8.88671875" style="41"/>
    <col min="11514" max="11514" width="23.33203125" style="41" customWidth="1"/>
    <col min="11515" max="11515" width="24.109375" style="41" bestFit="1" customWidth="1"/>
    <col min="11516" max="11516" width="10.6640625" style="41" customWidth="1"/>
    <col min="11517" max="11517" width="11.5546875" style="41" bestFit="1" customWidth="1"/>
    <col min="11518" max="11518" width="1.6640625" style="41" bestFit="1" customWidth="1"/>
    <col min="11519" max="11519" width="11.5546875" style="41" customWidth="1"/>
    <col min="11520" max="11520" width="2.5546875" style="41" customWidth="1"/>
    <col min="11521" max="11523" width="8.88671875" style="41"/>
    <col min="11524" max="11524" width="12.6640625" style="41" customWidth="1"/>
    <col min="11525" max="11769" width="8.88671875" style="41"/>
    <col min="11770" max="11770" width="23.33203125" style="41" customWidth="1"/>
    <col min="11771" max="11771" width="24.109375" style="41" bestFit="1" customWidth="1"/>
    <col min="11772" max="11772" width="10.6640625" style="41" customWidth="1"/>
    <col min="11773" max="11773" width="11.5546875" style="41" bestFit="1" customWidth="1"/>
    <col min="11774" max="11774" width="1.6640625" style="41" bestFit="1" customWidth="1"/>
    <col min="11775" max="11775" width="11.5546875" style="41" customWidth="1"/>
    <col min="11776" max="11776" width="2.5546875" style="41" customWidth="1"/>
    <col min="11777" max="11779" width="8.88671875" style="41"/>
    <col min="11780" max="11780" width="12.6640625" style="41" customWidth="1"/>
    <col min="11781" max="12025" width="8.88671875" style="41"/>
    <col min="12026" max="12026" width="23.33203125" style="41" customWidth="1"/>
    <col min="12027" max="12027" width="24.109375" style="41" bestFit="1" customWidth="1"/>
    <col min="12028" max="12028" width="10.6640625" style="41" customWidth="1"/>
    <col min="12029" max="12029" width="11.5546875" style="41" bestFit="1" customWidth="1"/>
    <col min="12030" max="12030" width="1.6640625" style="41" bestFit="1" customWidth="1"/>
    <col min="12031" max="12031" width="11.5546875" style="41" customWidth="1"/>
    <col min="12032" max="12032" width="2.5546875" style="41" customWidth="1"/>
    <col min="12033" max="12035" width="8.88671875" style="41"/>
    <col min="12036" max="12036" width="12.6640625" style="41" customWidth="1"/>
    <col min="12037" max="12281" width="8.88671875" style="41"/>
    <col min="12282" max="12282" width="23.33203125" style="41" customWidth="1"/>
    <col min="12283" max="12283" width="24.109375" style="41" bestFit="1" customWidth="1"/>
    <col min="12284" max="12284" width="10.6640625" style="41" customWidth="1"/>
    <col min="12285" max="12285" width="11.5546875" style="41" bestFit="1" customWidth="1"/>
    <col min="12286" max="12286" width="1.6640625" style="41" bestFit="1" customWidth="1"/>
    <col min="12287" max="12287" width="11.5546875" style="41" customWidth="1"/>
    <col min="12288" max="12288" width="2.5546875" style="41" customWidth="1"/>
    <col min="12289" max="12291" width="8.88671875" style="41"/>
    <col min="12292" max="12292" width="12.6640625" style="41" customWidth="1"/>
    <col min="12293" max="12537" width="8.88671875" style="41"/>
    <col min="12538" max="12538" width="23.33203125" style="41" customWidth="1"/>
    <col min="12539" max="12539" width="24.109375" style="41" bestFit="1" customWidth="1"/>
    <col min="12540" max="12540" width="10.6640625" style="41" customWidth="1"/>
    <col min="12541" max="12541" width="11.5546875" style="41" bestFit="1" customWidth="1"/>
    <col min="12542" max="12542" width="1.6640625" style="41" bestFit="1" customWidth="1"/>
    <col min="12543" max="12543" width="11.5546875" style="41" customWidth="1"/>
    <col min="12544" max="12544" width="2.5546875" style="41" customWidth="1"/>
    <col min="12545" max="12547" width="8.88671875" style="41"/>
    <col min="12548" max="12548" width="12.6640625" style="41" customWidth="1"/>
    <col min="12549" max="12793" width="8.88671875" style="41"/>
    <col min="12794" max="12794" width="23.33203125" style="41" customWidth="1"/>
    <col min="12795" max="12795" width="24.109375" style="41" bestFit="1" customWidth="1"/>
    <col min="12796" max="12796" width="10.6640625" style="41" customWidth="1"/>
    <col min="12797" max="12797" width="11.5546875" style="41" bestFit="1" customWidth="1"/>
    <col min="12798" max="12798" width="1.6640625" style="41" bestFit="1" customWidth="1"/>
    <col min="12799" max="12799" width="11.5546875" style="41" customWidth="1"/>
    <col min="12800" max="12800" width="2.5546875" style="41" customWidth="1"/>
    <col min="12801" max="12803" width="8.88671875" style="41"/>
    <col min="12804" max="12804" width="12.6640625" style="41" customWidth="1"/>
    <col min="12805" max="13049" width="8.88671875" style="41"/>
    <col min="13050" max="13050" width="23.33203125" style="41" customWidth="1"/>
    <col min="13051" max="13051" width="24.109375" style="41" bestFit="1" customWidth="1"/>
    <col min="13052" max="13052" width="10.6640625" style="41" customWidth="1"/>
    <col min="13053" max="13053" width="11.5546875" style="41" bestFit="1" customWidth="1"/>
    <col min="13054" max="13054" width="1.6640625" style="41" bestFit="1" customWidth="1"/>
    <col min="13055" max="13055" width="11.5546875" style="41" customWidth="1"/>
    <col min="13056" max="13056" width="2.5546875" style="41" customWidth="1"/>
    <col min="13057" max="13059" width="8.88671875" style="41"/>
    <col min="13060" max="13060" width="12.6640625" style="41" customWidth="1"/>
    <col min="13061" max="13305" width="8.88671875" style="41"/>
    <col min="13306" max="13306" width="23.33203125" style="41" customWidth="1"/>
    <col min="13307" max="13307" width="24.109375" style="41" bestFit="1" customWidth="1"/>
    <col min="13308" max="13308" width="10.6640625" style="41" customWidth="1"/>
    <col min="13309" max="13309" width="11.5546875" style="41" bestFit="1" customWidth="1"/>
    <col min="13310" max="13310" width="1.6640625" style="41" bestFit="1" customWidth="1"/>
    <col min="13311" max="13311" width="11.5546875" style="41" customWidth="1"/>
    <col min="13312" max="13312" width="2.5546875" style="41" customWidth="1"/>
    <col min="13313" max="13315" width="8.88671875" style="41"/>
    <col min="13316" max="13316" width="12.6640625" style="41" customWidth="1"/>
    <col min="13317" max="13561" width="8.88671875" style="41"/>
    <col min="13562" max="13562" width="23.33203125" style="41" customWidth="1"/>
    <col min="13563" max="13563" width="24.109375" style="41" bestFit="1" customWidth="1"/>
    <col min="13564" max="13564" width="10.6640625" style="41" customWidth="1"/>
    <col min="13565" max="13565" width="11.5546875" style="41" bestFit="1" customWidth="1"/>
    <col min="13566" max="13566" width="1.6640625" style="41" bestFit="1" customWidth="1"/>
    <col min="13567" max="13567" width="11.5546875" style="41" customWidth="1"/>
    <col min="13568" max="13568" width="2.5546875" style="41" customWidth="1"/>
    <col min="13569" max="13571" width="8.88671875" style="41"/>
    <col min="13572" max="13572" width="12.6640625" style="41" customWidth="1"/>
    <col min="13573" max="13817" width="8.88671875" style="41"/>
    <col min="13818" max="13818" width="23.33203125" style="41" customWidth="1"/>
    <col min="13819" max="13819" width="24.109375" style="41" bestFit="1" customWidth="1"/>
    <col min="13820" max="13820" width="10.6640625" style="41" customWidth="1"/>
    <col min="13821" max="13821" width="11.5546875" style="41" bestFit="1" customWidth="1"/>
    <col min="13822" max="13822" width="1.6640625" style="41" bestFit="1" customWidth="1"/>
    <col min="13823" max="13823" width="11.5546875" style="41" customWidth="1"/>
    <col min="13824" max="13824" width="2.5546875" style="41" customWidth="1"/>
    <col min="13825" max="13827" width="8.88671875" style="41"/>
    <col min="13828" max="13828" width="12.6640625" style="41" customWidth="1"/>
    <col min="13829" max="14073" width="8.88671875" style="41"/>
    <col min="14074" max="14074" width="23.33203125" style="41" customWidth="1"/>
    <col min="14075" max="14075" width="24.109375" style="41" bestFit="1" customWidth="1"/>
    <col min="14076" max="14076" width="10.6640625" style="41" customWidth="1"/>
    <col min="14077" max="14077" width="11.5546875" style="41" bestFit="1" customWidth="1"/>
    <col min="14078" max="14078" width="1.6640625" style="41" bestFit="1" customWidth="1"/>
    <col min="14079" max="14079" width="11.5546875" style="41" customWidth="1"/>
    <col min="14080" max="14080" width="2.5546875" style="41" customWidth="1"/>
    <col min="14081" max="14083" width="8.88671875" style="41"/>
    <col min="14084" max="14084" width="12.6640625" style="41" customWidth="1"/>
    <col min="14085" max="14329" width="8.88671875" style="41"/>
    <col min="14330" max="14330" width="23.33203125" style="41" customWidth="1"/>
    <col min="14331" max="14331" width="24.109375" style="41" bestFit="1" customWidth="1"/>
    <col min="14332" max="14332" width="10.6640625" style="41" customWidth="1"/>
    <col min="14333" max="14333" width="11.5546875" style="41" bestFit="1" customWidth="1"/>
    <col min="14334" max="14334" width="1.6640625" style="41" bestFit="1" customWidth="1"/>
    <col min="14335" max="14335" width="11.5546875" style="41" customWidth="1"/>
    <col min="14336" max="14336" width="2.5546875" style="41" customWidth="1"/>
    <col min="14337" max="14339" width="8.88671875" style="41"/>
    <col min="14340" max="14340" width="12.6640625" style="41" customWidth="1"/>
    <col min="14341" max="14585" width="8.88671875" style="41"/>
    <col min="14586" max="14586" width="23.33203125" style="41" customWidth="1"/>
    <col min="14587" max="14587" width="24.109375" style="41" bestFit="1" customWidth="1"/>
    <col min="14588" max="14588" width="10.6640625" style="41" customWidth="1"/>
    <col min="14589" max="14589" width="11.5546875" style="41" bestFit="1" customWidth="1"/>
    <col min="14590" max="14590" width="1.6640625" style="41" bestFit="1" customWidth="1"/>
    <col min="14591" max="14591" width="11.5546875" style="41" customWidth="1"/>
    <col min="14592" max="14592" width="2.5546875" style="41" customWidth="1"/>
    <col min="14593" max="14595" width="8.88671875" style="41"/>
    <col min="14596" max="14596" width="12.6640625" style="41" customWidth="1"/>
    <col min="14597" max="14841" width="8.88671875" style="41"/>
    <col min="14842" max="14842" width="23.33203125" style="41" customWidth="1"/>
    <col min="14843" max="14843" width="24.109375" style="41" bestFit="1" customWidth="1"/>
    <col min="14844" max="14844" width="10.6640625" style="41" customWidth="1"/>
    <col min="14845" max="14845" width="11.5546875" style="41" bestFit="1" customWidth="1"/>
    <col min="14846" max="14846" width="1.6640625" style="41" bestFit="1" customWidth="1"/>
    <col min="14847" max="14847" width="11.5546875" style="41" customWidth="1"/>
    <col min="14848" max="14848" width="2.5546875" style="41" customWidth="1"/>
    <col min="14849" max="14851" width="8.88671875" style="41"/>
    <col min="14852" max="14852" width="12.6640625" style="41" customWidth="1"/>
    <col min="14853" max="15097" width="8.88671875" style="41"/>
    <col min="15098" max="15098" width="23.33203125" style="41" customWidth="1"/>
    <col min="15099" max="15099" width="24.109375" style="41" bestFit="1" customWidth="1"/>
    <col min="15100" max="15100" width="10.6640625" style="41" customWidth="1"/>
    <col min="15101" max="15101" width="11.5546875" style="41" bestFit="1" customWidth="1"/>
    <col min="15102" max="15102" width="1.6640625" style="41" bestFit="1" customWidth="1"/>
    <col min="15103" max="15103" width="11.5546875" style="41" customWidth="1"/>
    <col min="15104" max="15104" width="2.5546875" style="41" customWidth="1"/>
    <col min="15105" max="15107" width="8.88671875" style="41"/>
    <col min="15108" max="15108" width="12.6640625" style="41" customWidth="1"/>
    <col min="15109" max="15353" width="8.88671875" style="41"/>
    <col min="15354" max="15354" width="23.33203125" style="41" customWidth="1"/>
    <col min="15355" max="15355" width="24.109375" style="41" bestFit="1" customWidth="1"/>
    <col min="15356" max="15356" width="10.6640625" style="41" customWidth="1"/>
    <col min="15357" max="15357" width="11.5546875" style="41" bestFit="1" customWidth="1"/>
    <col min="15358" max="15358" width="1.6640625" style="41" bestFit="1" customWidth="1"/>
    <col min="15359" max="15359" width="11.5546875" style="41" customWidth="1"/>
    <col min="15360" max="15360" width="2.5546875" style="41" customWidth="1"/>
    <col min="15361" max="15363" width="8.88671875" style="41"/>
    <col min="15364" max="15364" width="12.6640625" style="41" customWidth="1"/>
    <col min="15365" max="15609" width="8.88671875" style="41"/>
    <col min="15610" max="15610" width="23.33203125" style="41" customWidth="1"/>
    <col min="15611" max="15611" width="24.109375" style="41" bestFit="1" customWidth="1"/>
    <col min="15612" max="15612" width="10.6640625" style="41" customWidth="1"/>
    <col min="15613" max="15613" width="11.5546875" style="41" bestFit="1" customWidth="1"/>
    <col min="15614" max="15614" width="1.6640625" style="41" bestFit="1" customWidth="1"/>
    <col min="15615" max="15615" width="11.5546875" style="41" customWidth="1"/>
    <col min="15616" max="15616" width="2.5546875" style="41" customWidth="1"/>
    <col min="15617" max="15619" width="8.88671875" style="41"/>
    <col min="15620" max="15620" width="12.6640625" style="41" customWidth="1"/>
    <col min="15621" max="15865" width="8.88671875" style="41"/>
    <col min="15866" max="15866" width="23.33203125" style="41" customWidth="1"/>
    <col min="15867" max="15867" width="24.109375" style="41" bestFit="1" customWidth="1"/>
    <col min="15868" max="15868" width="10.6640625" style="41" customWidth="1"/>
    <col min="15869" max="15869" width="11.5546875" style="41" bestFit="1" customWidth="1"/>
    <col min="15870" max="15870" width="1.6640625" style="41" bestFit="1" customWidth="1"/>
    <col min="15871" max="15871" width="11.5546875" style="41" customWidth="1"/>
    <col min="15872" max="15872" width="2.5546875" style="41" customWidth="1"/>
    <col min="15873" max="15875" width="8.88671875" style="41"/>
    <col min="15876" max="15876" width="12.6640625" style="41" customWidth="1"/>
    <col min="15877" max="16121" width="8.88671875" style="41"/>
    <col min="16122" max="16122" width="23.33203125" style="41" customWidth="1"/>
    <col min="16123" max="16123" width="24.109375" style="41" bestFit="1" customWidth="1"/>
    <col min="16124" max="16124" width="10.6640625" style="41" customWidth="1"/>
    <col min="16125" max="16125" width="11.5546875" style="41" bestFit="1" customWidth="1"/>
    <col min="16126" max="16126" width="1.6640625" style="41" bestFit="1" customWidth="1"/>
    <col min="16127" max="16127" width="11.5546875" style="41" customWidth="1"/>
    <col min="16128" max="16128" width="2.5546875" style="41" customWidth="1"/>
    <col min="16129" max="16131" width="8.88671875" style="41"/>
    <col min="16132" max="16132" width="12.6640625" style="41" customWidth="1"/>
    <col min="16133" max="16384" width="8.88671875" style="41"/>
  </cols>
  <sheetData>
    <row r="1" spans="1:8">
      <c r="A1" s="219" t="s">
        <v>0</v>
      </c>
      <c r="B1" s="219"/>
      <c r="C1" s="219"/>
      <c r="D1" s="219"/>
      <c r="E1" s="40"/>
    </row>
    <row r="2" spans="1:8">
      <c r="A2" s="219" t="s">
        <v>1</v>
      </c>
      <c r="B2" s="219"/>
      <c r="C2" s="219"/>
      <c r="D2" s="219"/>
      <c r="E2" s="40"/>
    </row>
    <row r="4" spans="1:8">
      <c r="B4" s="43" t="s">
        <v>2</v>
      </c>
      <c r="C4" s="43" t="s">
        <v>3</v>
      </c>
      <c r="D4" s="43"/>
    </row>
    <row r="5" spans="1:8">
      <c r="B5" s="43" t="s">
        <v>77</v>
      </c>
      <c r="C5" s="40" t="s">
        <v>89</v>
      </c>
      <c r="D5" s="40" t="s">
        <v>6</v>
      </c>
    </row>
    <row r="6" spans="1:8">
      <c r="A6" s="46" t="s">
        <v>7</v>
      </c>
      <c r="B6" s="47">
        <v>0</v>
      </c>
      <c r="C6" s="47">
        <v>0</v>
      </c>
      <c r="D6" s="47">
        <f>C6-B6</f>
        <v>0</v>
      </c>
      <c r="E6" s="48"/>
      <c r="F6" s="41">
        <v>11</v>
      </c>
      <c r="G6" s="41" t="s">
        <v>90</v>
      </c>
      <c r="H6" s="41">
        <v>0.53</v>
      </c>
    </row>
    <row r="7" spans="1:8">
      <c r="A7" s="49" t="s">
        <v>8</v>
      </c>
      <c r="B7" s="47">
        <v>2.3999999999999998E-3</v>
      </c>
      <c r="C7" s="47">
        <v>7.9000000000000008E-3</v>
      </c>
      <c r="D7" s="47">
        <f t="shared" ref="D7:D31" si="0">C7-B7</f>
        <v>5.5000000000000014E-3</v>
      </c>
      <c r="E7" s="48"/>
      <c r="F7" s="41">
        <v>14</v>
      </c>
      <c r="G7" s="41" t="s">
        <v>91</v>
      </c>
      <c r="H7" s="41">
        <v>3.76</v>
      </c>
    </row>
    <row r="8" spans="1:8">
      <c r="A8" s="49" t="s">
        <v>10</v>
      </c>
      <c r="B8" s="47">
        <v>0</v>
      </c>
      <c r="C8" s="47">
        <v>0</v>
      </c>
      <c r="D8" s="47">
        <f t="shared" si="0"/>
        <v>0</v>
      </c>
      <c r="E8" s="48"/>
      <c r="F8" s="41">
        <v>15</v>
      </c>
      <c r="G8" s="41" t="s">
        <v>92</v>
      </c>
      <c r="H8" s="41">
        <v>0.11</v>
      </c>
    </row>
    <row r="9" spans="1:8">
      <c r="A9" s="49" t="s">
        <v>11</v>
      </c>
      <c r="B9" s="47">
        <v>2.0000000000000001E-4</v>
      </c>
      <c r="C9" s="47">
        <v>4.0000000000000002E-4</v>
      </c>
      <c r="D9" s="50">
        <f t="shared" si="0"/>
        <v>2.0000000000000001E-4</v>
      </c>
      <c r="E9" s="51"/>
      <c r="F9" s="41">
        <v>22</v>
      </c>
      <c r="G9" s="41" t="s">
        <v>93</v>
      </c>
      <c r="H9" s="41">
        <v>0.02</v>
      </c>
    </row>
    <row r="10" spans="1:8">
      <c r="A10" s="49" t="s">
        <v>12</v>
      </c>
      <c r="B10" s="47">
        <v>4.99E-2</v>
      </c>
      <c r="C10" s="47">
        <v>4.1500000000000002E-2</v>
      </c>
      <c r="D10" s="50">
        <f t="shared" si="0"/>
        <v>-8.3999999999999977E-3</v>
      </c>
      <c r="E10" s="52"/>
      <c r="F10" s="41">
        <v>24</v>
      </c>
      <c r="G10" s="41" t="s">
        <v>94</v>
      </c>
      <c r="H10" s="41">
        <v>0.28999999999999998</v>
      </c>
    </row>
    <row r="11" spans="1:8">
      <c r="A11" s="49" t="s">
        <v>13</v>
      </c>
      <c r="B11" s="47">
        <v>0.42080000000000001</v>
      </c>
      <c r="C11" s="47">
        <v>0.37719999999999998</v>
      </c>
      <c r="D11" s="50">
        <f t="shared" si="0"/>
        <v>-4.3600000000000028E-2</v>
      </c>
      <c r="E11" s="52"/>
      <c r="F11" s="41">
        <v>32</v>
      </c>
      <c r="G11" s="41" t="s">
        <v>95</v>
      </c>
      <c r="H11" s="41">
        <v>4.08</v>
      </c>
    </row>
    <row r="12" spans="1:8">
      <c r="A12" s="49" t="s">
        <v>14</v>
      </c>
      <c r="B12" s="47">
        <v>1.32E-2</v>
      </c>
      <c r="C12" s="47">
        <v>1.1299999999999999E-2</v>
      </c>
      <c r="D12" s="50">
        <f t="shared" si="0"/>
        <v>-1.9000000000000006E-3</v>
      </c>
      <c r="E12" s="52"/>
      <c r="F12" s="41">
        <v>34</v>
      </c>
      <c r="G12" s="41" t="s">
        <v>96</v>
      </c>
      <c r="H12" s="41">
        <v>27.39</v>
      </c>
    </row>
    <row r="13" spans="1:8">
      <c r="A13" s="49" t="s">
        <v>15</v>
      </c>
      <c r="B13" s="47">
        <v>0.1507</v>
      </c>
      <c r="C13" s="47">
        <v>0.13519999999999999</v>
      </c>
      <c r="D13" s="50">
        <f t="shared" si="0"/>
        <v>-1.5500000000000014E-2</v>
      </c>
      <c r="E13" s="52"/>
      <c r="F13" s="41">
        <v>35</v>
      </c>
      <c r="G13" s="41" t="s">
        <v>97</v>
      </c>
      <c r="H13" s="41">
        <v>1.38</v>
      </c>
    </row>
    <row r="14" spans="1:8">
      <c r="A14" s="49" t="s">
        <v>16</v>
      </c>
      <c r="B14" s="47">
        <v>8.9499999999999996E-2</v>
      </c>
      <c r="C14" s="47">
        <v>7.2499999999999995E-2</v>
      </c>
      <c r="D14" s="50">
        <f t="shared" si="0"/>
        <v>-1.7000000000000001E-2</v>
      </c>
      <c r="E14" s="52"/>
      <c r="F14" s="41">
        <v>37</v>
      </c>
      <c r="G14" s="41" t="s">
        <v>98</v>
      </c>
      <c r="H14" s="41">
        <v>10.58</v>
      </c>
    </row>
    <row r="15" spans="1:8">
      <c r="A15" s="49" t="s">
        <v>17</v>
      </c>
      <c r="B15" s="47">
        <v>1E-4</v>
      </c>
      <c r="C15" s="47">
        <v>2.9999999999999997E-4</v>
      </c>
      <c r="D15" s="50">
        <f t="shared" si="0"/>
        <v>1.9999999999999998E-4</v>
      </c>
      <c r="E15" s="52"/>
      <c r="F15" s="41">
        <v>38</v>
      </c>
      <c r="G15" s="41" t="s">
        <v>99</v>
      </c>
      <c r="H15" s="41">
        <v>7.22</v>
      </c>
    </row>
    <row r="16" spans="1:8">
      <c r="A16" s="49" t="s">
        <v>18</v>
      </c>
      <c r="B16" s="47">
        <v>2.3900000000000001E-2</v>
      </c>
      <c r="C16" s="47">
        <v>6.2899999999999998E-2</v>
      </c>
      <c r="D16" s="50">
        <f t="shared" si="0"/>
        <v>3.8999999999999993E-2</v>
      </c>
      <c r="E16" s="52"/>
      <c r="F16" s="41">
        <v>44</v>
      </c>
      <c r="G16" s="41" t="s">
        <v>100</v>
      </c>
      <c r="H16" s="41">
        <v>0.24</v>
      </c>
    </row>
    <row r="17" spans="1:8">
      <c r="A17" s="49" t="s">
        <v>19</v>
      </c>
      <c r="B17" s="47">
        <v>0</v>
      </c>
      <c r="C17" s="47">
        <v>1E-4</v>
      </c>
      <c r="D17" s="50">
        <f t="shared" si="0"/>
        <v>1E-4</v>
      </c>
      <c r="E17" s="52"/>
      <c r="F17" s="41">
        <v>51</v>
      </c>
      <c r="G17" s="41" t="s">
        <v>101</v>
      </c>
      <c r="H17" s="41">
        <v>12.98</v>
      </c>
    </row>
    <row r="18" spans="1:8">
      <c r="A18" s="49" t="s">
        <v>20</v>
      </c>
      <c r="B18" s="47">
        <v>0</v>
      </c>
      <c r="C18" s="47">
        <v>5.0000000000000001E-4</v>
      </c>
      <c r="D18" s="50">
        <f t="shared" si="0"/>
        <v>5.0000000000000001E-4</v>
      </c>
      <c r="E18" s="52"/>
      <c r="F18" s="41">
        <v>57</v>
      </c>
      <c r="G18" s="41" t="s">
        <v>102</v>
      </c>
      <c r="H18" s="41">
        <v>0.1</v>
      </c>
    </row>
    <row r="19" spans="1:8">
      <c r="A19" s="49" t="s">
        <v>21</v>
      </c>
      <c r="B19" s="47">
        <v>0.126</v>
      </c>
      <c r="C19" s="47">
        <v>0.16760000000000003</v>
      </c>
      <c r="D19" s="50">
        <f t="shared" si="0"/>
        <v>4.1600000000000026E-2</v>
      </c>
      <c r="E19" s="52"/>
      <c r="F19" s="41">
        <v>58</v>
      </c>
      <c r="G19" s="41" t="s">
        <v>103</v>
      </c>
      <c r="H19" s="41">
        <v>3.6</v>
      </c>
    </row>
    <row r="20" spans="1:8">
      <c r="A20" s="49" t="s">
        <v>22</v>
      </c>
      <c r="B20" s="47">
        <v>2.0000000000000001E-4</v>
      </c>
      <c r="C20" s="47">
        <v>5.9999999999999995E-4</v>
      </c>
      <c r="D20" s="50">
        <f t="shared" si="0"/>
        <v>3.9999999999999996E-4</v>
      </c>
      <c r="E20" s="52"/>
      <c r="F20" s="41">
        <v>59</v>
      </c>
      <c r="G20" s="41" t="s">
        <v>104</v>
      </c>
      <c r="H20" s="41">
        <v>14.88</v>
      </c>
    </row>
    <row r="21" spans="1:8">
      <c r="A21" s="49" t="s">
        <v>23</v>
      </c>
      <c r="B21" s="47">
        <v>0</v>
      </c>
      <c r="C21" s="47">
        <v>0</v>
      </c>
      <c r="D21" s="50">
        <f t="shared" si="0"/>
        <v>0</v>
      </c>
      <c r="E21" s="52"/>
      <c r="F21" s="41">
        <v>60</v>
      </c>
      <c r="G21" s="41" t="s">
        <v>105</v>
      </c>
      <c r="H21" s="41">
        <v>0.34</v>
      </c>
    </row>
    <row r="22" spans="1:8">
      <c r="A22" s="49" t="s">
        <v>26</v>
      </c>
      <c r="B22" s="47">
        <v>0</v>
      </c>
      <c r="C22" s="47">
        <v>0</v>
      </c>
      <c r="D22" s="50">
        <f t="shared" si="0"/>
        <v>0</v>
      </c>
      <c r="E22" s="52"/>
      <c r="F22" s="41">
        <v>62</v>
      </c>
      <c r="G22" s="41" t="s">
        <v>106</v>
      </c>
      <c r="H22" s="41">
        <v>0.02</v>
      </c>
    </row>
    <row r="23" spans="1:8">
      <c r="A23" s="49" t="s">
        <v>28</v>
      </c>
      <c r="B23" s="47">
        <v>2.9999999999999997E-4</v>
      </c>
      <c r="C23" s="47">
        <v>5.0000000000000001E-4</v>
      </c>
      <c r="D23" s="47">
        <f t="shared" si="0"/>
        <v>2.0000000000000004E-4</v>
      </c>
      <c r="E23" s="45"/>
      <c r="F23" s="41">
        <v>64</v>
      </c>
      <c r="G23" s="41" t="s">
        <v>107</v>
      </c>
      <c r="H23" s="41">
        <v>0.34</v>
      </c>
    </row>
    <row r="24" spans="1:8">
      <c r="A24" s="49" t="s">
        <v>29</v>
      </c>
      <c r="B24" s="47">
        <v>0</v>
      </c>
      <c r="C24" s="47">
        <v>0</v>
      </c>
      <c r="D24" s="47">
        <f t="shared" si="0"/>
        <v>0</v>
      </c>
      <c r="E24" s="45"/>
      <c r="F24" s="41">
        <v>65</v>
      </c>
      <c r="G24" s="41" t="s">
        <v>108</v>
      </c>
      <c r="H24" s="41">
        <v>0.49</v>
      </c>
    </row>
    <row r="25" spans="1:8">
      <c r="A25" s="49" t="s">
        <v>30</v>
      </c>
      <c r="B25" s="47">
        <v>0</v>
      </c>
      <c r="C25" s="47">
        <v>0</v>
      </c>
      <c r="D25" s="47">
        <f t="shared" si="0"/>
        <v>0</v>
      </c>
      <c r="E25" s="45"/>
      <c r="F25" s="41">
        <v>68</v>
      </c>
      <c r="G25" s="41" t="s">
        <v>109</v>
      </c>
      <c r="H25" s="41">
        <v>0.48</v>
      </c>
    </row>
    <row r="26" spans="1:8">
      <c r="A26" s="49" t="s">
        <v>31</v>
      </c>
      <c r="B26" s="47">
        <v>0.1198</v>
      </c>
      <c r="C26" s="47">
        <v>0.1147</v>
      </c>
      <c r="D26" s="47">
        <f t="shared" si="0"/>
        <v>-5.1000000000000073E-3</v>
      </c>
      <c r="E26" s="41"/>
      <c r="F26" s="41">
        <v>69</v>
      </c>
      <c r="G26" s="41" t="s">
        <v>110</v>
      </c>
      <c r="H26" s="41">
        <v>0.24</v>
      </c>
    </row>
    <row r="27" spans="1:8">
      <c r="A27" s="49" t="s">
        <v>32</v>
      </c>
      <c r="B27" s="47">
        <v>2.8999999999999998E-3</v>
      </c>
      <c r="C27" s="47">
        <v>6.1999999999999998E-3</v>
      </c>
      <c r="D27" s="47">
        <f t="shared" si="0"/>
        <v>3.3E-3</v>
      </c>
      <c r="E27" s="45"/>
      <c r="F27" s="41">
        <v>71</v>
      </c>
      <c r="G27" s="41" t="s">
        <v>111</v>
      </c>
      <c r="H27" s="41">
        <v>0.25</v>
      </c>
    </row>
    <row r="28" spans="1:8">
      <c r="A28" s="46" t="s">
        <v>36</v>
      </c>
      <c r="B28" s="47">
        <v>0</v>
      </c>
      <c r="C28" s="47">
        <v>1E-4</v>
      </c>
      <c r="D28" s="47">
        <f t="shared" si="0"/>
        <v>1E-4</v>
      </c>
      <c r="E28" s="48"/>
      <c r="F28" s="41">
        <v>75</v>
      </c>
      <c r="G28" s="41" t="s">
        <v>112</v>
      </c>
      <c r="H28" s="41">
        <v>7.0000000000000007E-2</v>
      </c>
    </row>
    <row r="29" spans="1:8">
      <c r="A29" s="46" t="s">
        <v>37</v>
      </c>
      <c r="B29" s="47">
        <v>0</v>
      </c>
      <c r="C29" s="47">
        <v>0</v>
      </c>
      <c r="D29" s="47">
        <f t="shared" si="0"/>
        <v>0</v>
      </c>
      <c r="E29" s="48"/>
      <c r="F29" s="41">
        <v>78</v>
      </c>
      <c r="G29" s="41" t="s">
        <v>113</v>
      </c>
      <c r="H29" s="41">
        <v>0.1</v>
      </c>
    </row>
    <row r="30" spans="1:8">
      <c r="A30" s="46" t="s">
        <v>38</v>
      </c>
      <c r="B30" s="47">
        <v>0</v>
      </c>
      <c r="C30" s="44">
        <v>0</v>
      </c>
      <c r="D30" s="47">
        <f t="shared" si="0"/>
        <v>0</v>
      </c>
      <c r="E30" s="48"/>
      <c r="F30" s="41">
        <v>80</v>
      </c>
      <c r="G30" s="41" t="s">
        <v>114</v>
      </c>
      <c r="H30" s="41">
        <v>10.47</v>
      </c>
    </row>
    <row r="31" spans="1:8">
      <c r="A31" s="46" t="s">
        <v>39</v>
      </c>
      <c r="B31" s="47">
        <v>1E-4</v>
      </c>
      <c r="C31" s="44">
        <v>5.0000000000000001E-4</v>
      </c>
      <c r="D31" s="47">
        <f t="shared" si="0"/>
        <v>4.0000000000000002E-4</v>
      </c>
      <c r="E31" s="48"/>
      <c r="F31" s="41">
        <v>82</v>
      </c>
      <c r="G31" s="41" t="s">
        <v>115</v>
      </c>
      <c r="H31" s="41">
        <v>0.04</v>
      </c>
    </row>
    <row r="32" spans="1:8" ht="13.8" thickBot="1">
      <c r="A32" s="53" t="s">
        <v>40</v>
      </c>
      <c r="B32" s="54">
        <f>SUM(B6:B31)</f>
        <v>1</v>
      </c>
      <c r="C32" s="54">
        <f>SUM(C6:C31)</f>
        <v>0.99999999999999967</v>
      </c>
      <c r="D32" s="54">
        <f>SUM(D6:D31)</f>
        <v>-1.5178830414797062E-17</v>
      </c>
    </row>
    <row r="33" spans="1:5" ht="13.8" thickTop="1"/>
    <row r="34" spans="1:5">
      <c r="C34" s="42"/>
      <c r="D34" s="42"/>
      <c r="E34" s="42"/>
    </row>
    <row r="35" spans="1:5">
      <c r="A35" s="55" t="s">
        <v>41</v>
      </c>
      <c r="B35" s="220" t="s">
        <v>116</v>
      </c>
      <c r="C35" s="220"/>
      <c r="D35" s="220"/>
      <c r="E35" s="42"/>
    </row>
    <row r="36" spans="1:5">
      <c r="A36" s="55"/>
      <c r="B36" s="220" t="s">
        <v>43</v>
      </c>
      <c r="C36" s="220"/>
      <c r="D36" s="220"/>
      <c r="E36" s="42"/>
    </row>
    <row r="37" spans="1:5">
      <c r="A37" s="55"/>
      <c r="B37" s="220" t="s">
        <v>44</v>
      </c>
      <c r="C37" s="220"/>
      <c r="D37" s="220"/>
      <c r="E37" s="42"/>
    </row>
    <row r="38" spans="1:5">
      <c r="A38" s="55" t="s">
        <v>41</v>
      </c>
      <c r="B38" s="218" t="s">
        <v>45</v>
      </c>
      <c r="C38" s="218"/>
      <c r="D38" s="218"/>
      <c r="E38" s="218"/>
    </row>
    <row r="39" spans="1:5">
      <c r="A39" s="55"/>
      <c r="B39" s="218" t="s">
        <v>46</v>
      </c>
      <c r="C39" s="218"/>
      <c r="D39" s="218"/>
      <c r="E39" s="218"/>
    </row>
    <row r="40" spans="1:5">
      <c r="A40" s="55" t="s">
        <v>41</v>
      </c>
      <c r="B40" s="218" t="s">
        <v>47</v>
      </c>
      <c r="C40" s="218"/>
      <c r="D40" s="218"/>
      <c r="E40" s="218"/>
    </row>
    <row r="41" spans="1:5">
      <c r="A41" s="55"/>
      <c r="B41" s="218" t="s">
        <v>48</v>
      </c>
      <c r="C41" s="218"/>
      <c r="D41" s="218"/>
      <c r="E41" s="218"/>
    </row>
    <row r="42" spans="1:5">
      <c r="A42" s="55" t="s">
        <v>41</v>
      </c>
      <c r="B42" s="218" t="s">
        <v>49</v>
      </c>
      <c r="C42" s="218"/>
      <c r="D42" s="218"/>
      <c r="E42" s="218"/>
    </row>
    <row r="43" spans="1:5">
      <c r="A43" s="55"/>
      <c r="B43" s="218" t="s">
        <v>50</v>
      </c>
      <c r="C43" s="218"/>
      <c r="D43" s="218"/>
      <c r="E43" s="218"/>
    </row>
    <row r="44" spans="1:5">
      <c r="A44" s="55" t="s">
        <v>41</v>
      </c>
      <c r="B44" s="218" t="s">
        <v>51</v>
      </c>
      <c r="C44" s="218"/>
      <c r="D44" s="218"/>
      <c r="E44" s="218"/>
    </row>
    <row r="45" spans="1:5">
      <c r="A45" s="55"/>
      <c r="B45" s="218" t="s">
        <v>52</v>
      </c>
      <c r="C45" s="218"/>
      <c r="D45" s="218"/>
      <c r="E45" s="218"/>
    </row>
    <row r="46" spans="1:5">
      <c r="A46" s="55" t="s">
        <v>41</v>
      </c>
      <c r="B46" s="58" t="s">
        <v>55</v>
      </c>
      <c r="C46" s="58"/>
      <c r="D46" s="58"/>
      <c r="E46" s="58"/>
    </row>
    <row r="47" spans="1:5">
      <c r="A47" s="47"/>
      <c r="B47" s="58" t="s">
        <v>56</v>
      </c>
      <c r="C47" s="58"/>
      <c r="D47" s="58"/>
      <c r="E47" s="58"/>
    </row>
    <row r="48" spans="1:5">
      <c r="A48" s="55" t="s">
        <v>41</v>
      </c>
      <c r="B48" s="80" t="s">
        <v>117</v>
      </c>
      <c r="C48" s="58"/>
      <c r="D48" s="58"/>
      <c r="E48" s="58"/>
    </row>
    <row r="49" spans="1:16132">
      <c r="A49" s="55"/>
      <c r="B49" s="80" t="s">
        <v>118</v>
      </c>
      <c r="C49" s="58"/>
      <c r="D49" s="58"/>
      <c r="E49" s="58"/>
    </row>
    <row r="50" spans="1:16132">
      <c r="A50" s="56" t="s">
        <v>41</v>
      </c>
      <c r="B50" s="81" t="s">
        <v>119</v>
      </c>
      <c r="C50" s="58"/>
      <c r="D50" s="58"/>
      <c r="E50" s="58"/>
    </row>
    <row r="51" spans="1:16132">
      <c r="A51" s="47"/>
      <c r="B51" s="81" t="s">
        <v>120</v>
      </c>
      <c r="C51" s="49"/>
      <c r="D51" s="49"/>
      <c r="E51" s="49"/>
    </row>
    <row r="52" spans="1:16132">
      <c r="A52" s="47"/>
      <c r="B52" s="81"/>
      <c r="C52" s="49"/>
      <c r="D52" s="49"/>
      <c r="E52" s="49"/>
    </row>
    <row r="53" spans="1:16132">
      <c r="A53" s="47"/>
      <c r="B53" s="81"/>
      <c r="C53" s="49"/>
      <c r="D53" s="49"/>
      <c r="E53" s="49"/>
    </row>
    <row r="54" spans="1:16132">
      <c r="A54" s="59" t="s">
        <v>57</v>
      </c>
      <c r="B54" s="60"/>
      <c r="C54" s="61"/>
      <c r="D54" s="49" t="s">
        <v>81</v>
      </c>
      <c r="E54" s="62"/>
    </row>
    <row r="55" spans="1:16132">
      <c r="A55" s="47"/>
      <c r="B55" s="49"/>
      <c r="C55" s="47"/>
      <c r="D55" s="47"/>
      <c r="E55" s="47"/>
    </row>
    <row r="56" spans="1:16132">
      <c r="A56" s="47"/>
      <c r="B56" s="49"/>
      <c r="C56" s="47"/>
      <c r="D56" s="47"/>
      <c r="E56" s="47"/>
    </row>
    <row r="57" spans="1:16132">
      <c r="A57" s="59" t="s">
        <v>58</v>
      </c>
      <c r="B57" s="60"/>
      <c r="C57" s="62"/>
      <c r="D57" s="47" t="s">
        <v>81</v>
      </c>
      <c r="E57" s="62"/>
    </row>
    <row r="58" spans="1:16132" s="44" customFormat="1">
      <c r="A58" s="49"/>
      <c r="B58" s="42"/>
      <c r="D58" s="47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  <c r="DRN58" s="41"/>
      <c r="DRO58" s="41"/>
      <c r="DRP58" s="41"/>
      <c r="DRQ58" s="41"/>
      <c r="DRR58" s="41"/>
      <c r="DRS58" s="41"/>
      <c r="DRT58" s="41"/>
      <c r="DRU58" s="41"/>
      <c r="DRV58" s="41"/>
      <c r="DRW58" s="41"/>
      <c r="DRX58" s="41"/>
      <c r="DRY58" s="41"/>
      <c r="DRZ58" s="41"/>
      <c r="DSA58" s="41"/>
      <c r="DSB58" s="41"/>
      <c r="DSC58" s="41"/>
      <c r="DSD58" s="41"/>
      <c r="DSE58" s="41"/>
      <c r="DSF58" s="41"/>
      <c r="DSG58" s="41"/>
      <c r="DSH58" s="41"/>
      <c r="DSI58" s="41"/>
      <c r="DSJ58" s="41"/>
      <c r="DSK58" s="41"/>
      <c r="DSL58" s="41"/>
      <c r="DSM58" s="41"/>
      <c r="DSN58" s="41"/>
      <c r="DSO58" s="41"/>
      <c r="DSP58" s="41"/>
      <c r="DSQ58" s="41"/>
      <c r="DSR58" s="41"/>
      <c r="DSS58" s="41"/>
      <c r="DST58" s="41"/>
      <c r="DSU58" s="41"/>
      <c r="DSV58" s="41"/>
      <c r="DSW58" s="41"/>
      <c r="DSX58" s="41"/>
      <c r="DSY58" s="41"/>
      <c r="DSZ58" s="41"/>
      <c r="DTA58" s="41"/>
      <c r="DTB58" s="41"/>
      <c r="DTC58" s="41"/>
      <c r="DTD58" s="41"/>
      <c r="DTE58" s="41"/>
      <c r="DTF58" s="41"/>
      <c r="DTG58" s="41"/>
      <c r="DTH58" s="41"/>
      <c r="DTI58" s="41"/>
      <c r="DTJ58" s="41"/>
      <c r="DTK58" s="41"/>
      <c r="DTL58" s="41"/>
      <c r="DTM58" s="41"/>
      <c r="DTN58" s="41"/>
      <c r="DTO58" s="41"/>
      <c r="DTP58" s="41"/>
      <c r="DTQ58" s="41"/>
      <c r="DTR58" s="41"/>
      <c r="DTS58" s="41"/>
      <c r="DTT58" s="41"/>
      <c r="DTU58" s="41"/>
      <c r="DTV58" s="41"/>
      <c r="DTW58" s="41"/>
      <c r="DTX58" s="41"/>
      <c r="DTY58" s="41"/>
      <c r="DTZ58" s="41"/>
      <c r="DUA58" s="41"/>
      <c r="DUB58" s="41"/>
      <c r="DUC58" s="41"/>
      <c r="DUD58" s="41"/>
      <c r="DUE58" s="41"/>
      <c r="DUF58" s="41"/>
      <c r="DUG58" s="41"/>
      <c r="DUH58" s="41"/>
      <c r="DUI58" s="41"/>
      <c r="DUJ58" s="41"/>
      <c r="DUK58" s="41"/>
      <c r="DUL58" s="41"/>
      <c r="DUM58" s="41"/>
      <c r="DUN58" s="41"/>
      <c r="DUO58" s="41"/>
      <c r="DUP58" s="41"/>
      <c r="DUQ58" s="41"/>
      <c r="DUR58" s="41"/>
      <c r="DUS58" s="41"/>
      <c r="DUT58" s="41"/>
      <c r="DUU58" s="41"/>
      <c r="DUV58" s="41"/>
      <c r="DUW58" s="41"/>
      <c r="DUX58" s="41"/>
      <c r="DUY58" s="41"/>
      <c r="DUZ58" s="41"/>
      <c r="DVA58" s="41"/>
      <c r="DVB58" s="41"/>
      <c r="DVC58" s="41"/>
      <c r="DVD58" s="41"/>
      <c r="DVE58" s="41"/>
      <c r="DVF58" s="41"/>
      <c r="DVG58" s="41"/>
      <c r="DVH58" s="41"/>
      <c r="DVI58" s="41"/>
      <c r="DVJ58" s="41"/>
      <c r="DVK58" s="41"/>
      <c r="DVL58" s="41"/>
      <c r="DVM58" s="41"/>
      <c r="DVN58" s="41"/>
      <c r="DVO58" s="41"/>
      <c r="DVP58" s="41"/>
      <c r="DVQ58" s="41"/>
      <c r="DVR58" s="41"/>
      <c r="DVS58" s="41"/>
      <c r="DVT58" s="41"/>
      <c r="DVU58" s="41"/>
      <c r="DVV58" s="41"/>
      <c r="DVW58" s="41"/>
      <c r="DVX58" s="41"/>
      <c r="DVY58" s="41"/>
      <c r="DVZ58" s="41"/>
      <c r="DWA58" s="41"/>
      <c r="DWB58" s="41"/>
      <c r="DWC58" s="41"/>
      <c r="DWD58" s="41"/>
      <c r="DWE58" s="41"/>
      <c r="DWF58" s="41"/>
      <c r="DWG58" s="41"/>
      <c r="DWH58" s="41"/>
      <c r="DWI58" s="41"/>
      <c r="DWJ58" s="41"/>
      <c r="DWK58" s="41"/>
      <c r="DWL58" s="41"/>
      <c r="DWM58" s="41"/>
      <c r="DWN58" s="41"/>
      <c r="DWO58" s="41"/>
      <c r="DWP58" s="41"/>
      <c r="DWQ58" s="41"/>
      <c r="DWR58" s="41"/>
      <c r="DWS58" s="41"/>
      <c r="DWT58" s="41"/>
      <c r="DWU58" s="41"/>
      <c r="DWV58" s="41"/>
      <c r="DWW58" s="41"/>
      <c r="DWX58" s="41"/>
      <c r="DWY58" s="41"/>
      <c r="DWZ58" s="41"/>
      <c r="DXA58" s="41"/>
      <c r="DXB58" s="41"/>
      <c r="DXC58" s="41"/>
      <c r="DXD58" s="41"/>
      <c r="DXE58" s="41"/>
      <c r="DXF58" s="41"/>
      <c r="DXG58" s="41"/>
      <c r="DXH58" s="41"/>
      <c r="DXI58" s="41"/>
      <c r="DXJ58" s="41"/>
      <c r="DXK58" s="41"/>
      <c r="DXL58" s="41"/>
      <c r="DXM58" s="41"/>
      <c r="DXN58" s="41"/>
      <c r="DXO58" s="41"/>
      <c r="DXP58" s="41"/>
      <c r="DXQ58" s="41"/>
      <c r="DXR58" s="41"/>
      <c r="DXS58" s="41"/>
      <c r="DXT58" s="41"/>
      <c r="DXU58" s="41"/>
      <c r="DXV58" s="41"/>
      <c r="DXW58" s="41"/>
      <c r="DXX58" s="41"/>
      <c r="DXY58" s="41"/>
      <c r="DXZ58" s="41"/>
      <c r="DYA58" s="41"/>
      <c r="DYB58" s="41"/>
      <c r="DYC58" s="41"/>
      <c r="DYD58" s="41"/>
      <c r="DYE58" s="41"/>
      <c r="DYF58" s="41"/>
      <c r="DYG58" s="41"/>
      <c r="DYH58" s="41"/>
      <c r="DYI58" s="41"/>
      <c r="DYJ58" s="41"/>
      <c r="DYK58" s="41"/>
      <c r="DYL58" s="41"/>
      <c r="DYM58" s="41"/>
      <c r="DYN58" s="41"/>
      <c r="DYO58" s="41"/>
      <c r="DYP58" s="41"/>
      <c r="DYQ58" s="41"/>
      <c r="DYR58" s="41"/>
      <c r="DYS58" s="41"/>
      <c r="DYT58" s="41"/>
      <c r="DYU58" s="41"/>
      <c r="DYV58" s="41"/>
      <c r="DYW58" s="41"/>
      <c r="DYX58" s="41"/>
      <c r="DYY58" s="41"/>
      <c r="DYZ58" s="41"/>
      <c r="DZA58" s="41"/>
      <c r="DZB58" s="41"/>
      <c r="DZC58" s="41"/>
      <c r="DZD58" s="41"/>
      <c r="DZE58" s="41"/>
      <c r="DZF58" s="41"/>
      <c r="DZG58" s="41"/>
      <c r="DZH58" s="41"/>
      <c r="DZI58" s="41"/>
      <c r="DZJ58" s="41"/>
      <c r="DZK58" s="41"/>
      <c r="DZL58" s="41"/>
      <c r="DZM58" s="41"/>
      <c r="DZN58" s="41"/>
      <c r="DZO58" s="41"/>
      <c r="DZP58" s="41"/>
      <c r="DZQ58" s="41"/>
      <c r="DZR58" s="41"/>
      <c r="DZS58" s="41"/>
      <c r="DZT58" s="41"/>
      <c r="DZU58" s="41"/>
      <c r="DZV58" s="41"/>
      <c r="DZW58" s="41"/>
      <c r="DZX58" s="41"/>
      <c r="DZY58" s="41"/>
      <c r="DZZ58" s="41"/>
      <c r="EAA58" s="41"/>
      <c r="EAB58" s="41"/>
      <c r="EAC58" s="41"/>
      <c r="EAD58" s="41"/>
      <c r="EAE58" s="41"/>
      <c r="EAF58" s="41"/>
      <c r="EAG58" s="41"/>
      <c r="EAH58" s="41"/>
      <c r="EAI58" s="41"/>
      <c r="EAJ58" s="41"/>
      <c r="EAK58" s="41"/>
      <c r="EAL58" s="41"/>
      <c r="EAM58" s="41"/>
      <c r="EAN58" s="41"/>
      <c r="EAO58" s="41"/>
      <c r="EAP58" s="41"/>
      <c r="EAQ58" s="41"/>
      <c r="EAR58" s="41"/>
      <c r="EAS58" s="41"/>
      <c r="EAT58" s="41"/>
      <c r="EAU58" s="41"/>
      <c r="EAV58" s="41"/>
      <c r="EAW58" s="41"/>
      <c r="EAX58" s="41"/>
      <c r="EAY58" s="41"/>
      <c r="EAZ58" s="41"/>
      <c r="EBA58" s="41"/>
      <c r="EBB58" s="41"/>
      <c r="EBC58" s="41"/>
      <c r="EBD58" s="41"/>
      <c r="EBE58" s="41"/>
      <c r="EBF58" s="41"/>
      <c r="EBG58" s="41"/>
      <c r="EBH58" s="41"/>
      <c r="EBI58" s="41"/>
      <c r="EBJ58" s="41"/>
      <c r="EBK58" s="41"/>
      <c r="EBL58" s="41"/>
      <c r="EBM58" s="41"/>
      <c r="EBN58" s="41"/>
      <c r="EBO58" s="41"/>
      <c r="EBP58" s="41"/>
      <c r="EBQ58" s="41"/>
      <c r="EBR58" s="41"/>
      <c r="EBS58" s="41"/>
      <c r="EBT58" s="41"/>
      <c r="EBU58" s="41"/>
      <c r="EBV58" s="41"/>
      <c r="EBW58" s="41"/>
      <c r="EBX58" s="41"/>
      <c r="EBY58" s="41"/>
      <c r="EBZ58" s="41"/>
      <c r="ECA58" s="41"/>
      <c r="ECB58" s="41"/>
      <c r="ECC58" s="41"/>
      <c r="ECD58" s="41"/>
      <c r="ECE58" s="41"/>
      <c r="ECF58" s="41"/>
      <c r="ECG58" s="41"/>
      <c r="ECH58" s="41"/>
      <c r="ECI58" s="41"/>
      <c r="ECJ58" s="41"/>
      <c r="ECK58" s="41"/>
      <c r="ECL58" s="41"/>
      <c r="ECM58" s="41"/>
      <c r="ECN58" s="41"/>
      <c r="ECO58" s="41"/>
      <c r="ECP58" s="41"/>
      <c r="ECQ58" s="41"/>
      <c r="ECR58" s="41"/>
      <c r="ECS58" s="41"/>
      <c r="ECT58" s="41"/>
      <c r="ECU58" s="41"/>
      <c r="ECV58" s="41"/>
      <c r="ECW58" s="41"/>
      <c r="ECX58" s="41"/>
      <c r="ECY58" s="41"/>
      <c r="ECZ58" s="41"/>
      <c r="EDA58" s="41"/>
      <c r="EDB58" s="41"/>
      <c r="EDC58" s="41"/>
      <c r="EDD58" s="41"/>
      <c r="EDE58" s="41"/>
      <c r="EDF58" s="41"/>
      <c r="EDG58" s="41"/>
      <c r="EDH58" s="41"/>
      <c r="EDI58" s="41"/>
      <c r="EDJ58" s="41"/>
      <c r="EDK58" s="41"/>
      <c r="EDL58" s="41"/>
      <c r="EDM58" s="41"/>
      <c r="EDN58" s="41"/>
      <c r="EDO58" s="41"/>
      <c r="EDP58" s="41"/>
      <c r="EDQ58" s="41"/>
      <c r="EDR58" s="41"/>
      <c r="EDS58" s="41"/>
      <c r="EDT58" s="41"/>
      <c r="EDU58" s="41"/>
      <c r="EDV58" s="41"/>
      <c r="EDW58" s="41"/>
      <c r="EDX58" s="41"/>
      <c r="EDY58" s="41"/>
      <c r="EDZ58" s="41"/>
      <c r="EEA58" s="41"/>
      <c r="EEB58" s="41"/>
      <c r="EEC58" s="41"/>
      <c r="EED58" s="41"/>
      <c r="EEE58" s="41"/>
      <c r="EEF58" s="41"/>
      <c r="EEG58" s="41"/>
      <c r="EEH58" s="41"/>
      <c r="EEI58" s="41"/>
      <c r="EEJ58" s="41"/>
      <c r="EEK58" s="41"/>
      <c r="EEL58" s="41"/>
      <c r="EEM58" s="41"/>
      <c r="EEN58" s="41"/>
      <c r="EEO58" s="41"/>
      <c r="EEP58" s="41"/>
      <c r="EEQ58" s="41"/>
      <c r="EER58" s="41"/>
      <c r="EES58" s="41"/>
      <c r="EET58" s="41"/>
      <c r="EEU58" s="41"/>
      <c r="EEV58" s="41"/>
      <c r="EEW58" s="41"/>
      <c r="EEX58" s="41"/>
      <c r="EEY58" s="41"/>
      <c r="EEZ58" s="41"/>
      <c r="EFA58" s="41"/>
      <c r="EFB58" s="41"/>
      <c r="EFC58" s="41"/>
      <c r="EFD58" s="41"/>
      <c r="EFE58" s="41"/>
      <c r="EFF58" s="41"/>
      <c r="EFG58" s="41"/>
      <c r="EFH58" s="41"/>
      <c r="EFI58" s="41"/>
      <c r="EFJ58" s="41"/>
      <c r="EFK58" s="41"/>
      <c r="EFL58" s="41"/>
      <c r="EFM58" s="41"/>
      <c r="EFN58" s="41"/>
      <c r="EFO58" s="41"/>
      <c r="EFP58" s="41"/>
      <c r="EFQ58" s="41"/>
      <c r="EFR58" s="41"/>
      <c r="EFS58" s="41"/>
      <c r="EFT58" s="41"/>
      <c r="EFU58" s="41"/>
      <c r="EFV58" s="41"/>
      <c r="EFW58" s="41"/>
      <c r="EFX58" s="41"/>
      <c r="EFY58" s="41"/>
      <c r="EFZ58" s="41"/>
      <c r="EGA58" s="41"/>
      <c r="EGB58" s="41"/>
      <c r="EGC58" s="41"/>
      <c r="EGD58" s="41"/>
      <c r="EGE58" s="41"/>
      <c r="EGF58" s="41"/>
      <c r="EGG58" s="41"/>
      <c r="EGH58" s="41"/>
      <c r="EGI58" s="41"/>
      <c r="EGJ58" s="41"/>
      <c r="EGK58" s="41"/>
      <c r="EGL58" s="41"/>
      <c r="EGM58" s="41"/>
      <c r="EGN58" s="41"/>
      <c r="EGO58" s="41"/>
      <c r="EGP58" s="41"/>
      <c r="EGQ58" s="41"/>
      <c r="EGR58" s="41"/>
      <c r="EGS58" s="41"/>
      <c r="EGT58" s="41"/>
      <c r="EGU58" s="41"/>
      <c r="EGV58" s="41"/>
      <c r="EGW58" s="41"/>
      <c r="EGX58" s="41"/>
      <c r="EGY58" s="41"/>
      <c r="EGZ58" s="41"/>
      <c r="EHA58" s="41"/>
      <c r="EHB58" s="41"/>
      <c r="EHC58" s="41"/>
      <c r="EHD58" s="41"/>
      <c r="EHE58" s="41"/>
      <c r="EHF58" s="41"/>
      <c r="EHG58" s="41"/>
      <c r="EHH58" s="41"/>
      <c r="EHI58" s="41"/>
      <c r="EHJ58" s="41"/>
      <c r="EHK58" s="41"/>
      <c r="EHL58" s="41"/>
      <c r="EHM58" s="41"/>
      <c r="EHN58" s="41"/>
      <c r="EHO58" s="41"/>
      <c r="EHP58" s="41"/>
      <c r="EHQ58" s="41"/>
      <c r="EHR58" s="41"/>
      <c r="EHS58" s="41"/>
      <c r="EHT58" s="41"/>
      <c r="EHU58" s="41"/>
      <c r="EHV58" s="41"/>
      <c r="EHW58" s="41"/>
      <c r="EHX58" s="41"/>
      <c r="EHY58" s="41"/>
      <c r="EHZ58" s="41"/>
      <c r="EIA58" s="41"/>
      <c r="EIB58" s="41"/>
      <c r="EIC58" s="41"/>
      <c r="EID58" s="41"/>
      <c r="EIE58" s="41"/>
      <c r="EIF58" s="41"/>
      <c r="EIG58" s="41"/>
      <c r="EIH58" s="41"/>
      <c r="EII58" s="41"/>
      <c r="EIJ58" s="41"/>
      <c r="EIK58" s="41"/>
      <c r="EIL58" s="41"/>
      <c r="EIM58" s="41"/>
      <c r="EIN58" s="41"/>
      <c r="EIO58" s="41"/>
      <c r="EIP58" s="41"/>
      <c r="EIQ58" s="41"/>
      <c r="EIR58" s="41"/>
      <c r="EIS58" s="41"/>
      <c r="EIT58" s="41"/>
      <c r="EIU58" s="41"/>
      <c r="EIV58" s="41"/>
      <c r="EIW58" s="41"/>
      <c r="EIX58" s="41"/>
      <c r="EIY58" s="41"/>
      <c r="EIZ58" s="41"/>
      <c r="EJA58" s="41"/>
      <c r="EJB58" s="41"/>
      <c r="EJC58" s="41"/>
      <c r="EJD58" s="41"/>
      <c r="EJE58" s="41"/>
      <c r="EJF58" s="41"/>
      <c r="EJG58" s="41"/>
      <c r="EJH58" s="41"/>
      <c r="EJI58" s="41"/>
      <c r="EJJ58" s="41"/>
      <c r="EJK58" s="41"/>
      <c r="EJL58" s="41"/>
      <c r="EJM58" s="41"/>
      <c r="EJN58" s="41"/>
      <c r="EJO58" s="41"/>
      <c r="EJP58" s="41"/>
      <c r="EJQ58" s="41"/>
      <c r="EJR58" s="41"/>
      <c r="EJS58" s="41"/>
      <c r="EJT58" s="41"/>
      <c r="EJU58" s="41"/>
      <c r="EJV58" s="41"/>
      <c r="EJW58" s="41"/>
      <c r="EJX58" s="41"/>
      <c r="EJY58" s="41"/>
      <c r="EJZ58" s="41"/>
      <c r="EKA58" s="41"/>
      <c r="EKB58" s="41"/>
      <c r="EKC58" s="41"/>
      <c r="EKD58" s="41"/>
      <c r="EKE58" s="41"/>
      <c r="EKF58" s="41"/>
      <c r="EKG58" s="41"/>
      <c r="EKH58" s="41"/>
      <c r="EKI58" s="41"/>
      <c r="EKJ58" s="41"/>
      <c r="EKK58" s="41"/>
      <c r="EKL58" s="41"/>
      <c r="EKM58" s="41"/>
      <c r="EKN58" s="41"/>
      <c r="EKO58" s="41"/>
      <c r="EKP58" s="41"/>
      <c r="EKQ58" s="41"/>
      <c r="EKR58" s="41"/>
      <c r="EKS58" s="41"/>
      <c r="EKT58" s="41"/>
      <c r="EKU58" s="41"/>
      <c r="EKV58" s="41"/>
      <c r="EKW58" s="41"/>
      <c r="EKX58" s="41"/>
      <c r="EKY58" s="41"/>
      <c r="EKZ58" s="41"/>
      <c r="ELA58" s="41"/>
      <c r="ELB58" s="41"/>
      <c r="ELC58" s="41"/>
      <c r="ELD58" s="41"/>
      <c r="ELE58" s="41"/>
      <c r="ELF58" s="41"/>
      <c r="ELG58" s="41"/>
      <c r="ELH58" s="41"/>
      <c r="ELI58" s="41"/>
      <c r="ELJ58" s="41"/>
      <c r="ELK58" s="41"/>
      <c r="ELL58" s="41"/>
      <c r="ELM58" s="41"/>
      <c r="ELN58" s="41"/>
      <c r="ELO58" s="41"/>
      <c r="ELP58" s="41"/>
      <c r="ELQ58" s="41"/>
      <c r="ELR58" s="41"/>
      <c r="ELS58" s="41"/>
      <c r="ELT58" s="41"/>
      <c r="ELU58" s="41"/>
      <c r="ELV58" s="41"/>
      <c r="ELW58" s="41"/>
      <c r="ELX58" s="41"/>
      <c r="ELY58" s="41"/>
      <c r="ELZ58" s="41"/>
      <c r="EMA58" s="41"/>
      <c r="EMB58" s="41"/>
      <c r="EMC58" s="41"/>
      <c r="EMD58" s="41"/>
      <c r="EME58" s="41"/>
      <c r="EMF58" s="41"/>
      <c r="EMG58" s="41"/>
      <c r="EMH58" s="41"/>
      <c r="EMI58" s="41"/>
      <c r="EMJ58" s="41"/>
      <c r="EMK58" s="41"/>
      <c r="EML58" s="41"/>
      <c r="EMM58" s="41"/>
      <c r="EMN58" s="41"/>
      <c r="EMO58" s="41"/>
      <c r="EMP58" s="41"/>
      <c r="EMQ58" s="41"/>
      <c r="EMR58" s="41"/>
      <c r="EMS58" s="41"/>
      <c r="EMT58" s="41"/>
      <c r="EMU58" s="41"/>
      <c r="EMV58" s="41"/>
      <c r="EMW58" s="41"/>
      <c r="EMX58" s="41"/>
      <c r="EMY58" s="41"/>
      <c r="EMZ58" s="41"/>
      <c r="ENA58" s="41"/>
      <c r="ENB58" s="41"/>
      <c r="ENC58" s="41"/>
      <c r="END58" s="41"/>
      <c r="ENE58" s="41"/>
      <c r="ENF58" s="41"/>
      <c r="ENG58" s="41"/>
      <c r="ENH58" s="41"/>
      <c r="ENI58" s="41"/>
      <c r="ENJ58" s="41"/>
      <c r="ENK58" s="41"/>
      <c r="ENL58" s="41"/>
      <c r="ENM58" s="41"/>
      <c r="ENN58" s="41"/>
      <c r="ENO58" s="41"/>
      <c r="ENP58" s="41"/>
      <c r="ENQ58" s="41"/>
      <c r="ENR58" s="41"/>
      <c r="ENS58" s="41"/>
      <c r="ENT58" s="41"/>
      <c r="ENU58" s="41"/>
      <c r="ENV58" s="41"/>
      <c r="ENW58" s="41"/>
      <c r="ENX58" s="41"/>
      <c r="ENY58" s="41"/>
      <c r="ENZ58" s="41"/>
      <c r="EOA58" s="41"/>
      <c r="EOB58" s="41"/>
      <c r="EOC58" s="41"/>
      <c r="EOD58" s="41"/>
      <c r="EOE58" s="41"/>
      <c r="EOF58" s="41"/>
      <c r="EOG58" s="41"/>
      <c r="EOH58" s="41"/>
      <c r="EOI58" s="41"/>
      <c r="EOJ58" s="41"/>
      <c r="EOK58" s="41"/>
      <c r="EOL58" s="41"/>
      <c r="EOM58" s="41"/>
      <c r="EON58" s="41"/>
      <c r="EOO58" s="41"/>
      <c r="EOP58" s="41"/>
      <c r="EOQ58" s="41"/>
      <c r="EOR58" s="41"/>
      <c r="EOS58" s="41"/>
      <c r="EOT58" s="41"/>
      <c r="EOU58" s="41"/>
      <c r="EOV58" s="41"/>
      <c r="EOW58" s="41"/>
      <c r="EOX58" s="41"/>
      <c r="EOY58" s="41"/>
      <c r="EOZ58" s="41"/>
      <c r="EPA58" s="41"/>
      <c r="EPB58" s="41"/>
      <c r="EPC58" s="41"/>
      <c r="EPD58" s="41"/>
      <c r="EPE58" s="41"/>
      <c r="EPF58" s="41"/>
      <c r="EPG58" s="41"/>
      <c r="EPH58" s="41"/>
      <c r="EPI58" s="41"/>
      <c r="EPJ58" s="41"/>
      <c r="EPK58" s="41"/>
      <c r="EPL58" s="41"/>
      <c r="EPM58" s="41"/>
      <c r="EPN58" s="41"/>
      <c r="EPO58" s="41"/>
      <c r="EPP58" s="41"/>
      <c r="EPQ58" s="41"/>
      <c r="EPR58" s="41"/>
      <c r="EPS58" s="41"/>
      <c r="EPT58" s="41"/>
      <c r="EPU58" s="41"/>
      <c r="EPV58" s="41"/>
      <c r="EPW58" s="41"/>
      <c r="EPX58" s="41"/>
      <c r="EPY58" s="41"/>
      <c r="EPZ58" s="41"/>
      <c r="EQA58" s="41"/>
      <c r="EQB58" s="41"/>
      <c r="EQC58" s="41"/>
      <c r="EQD58" s="41"/>
      <c r="EQE58" s="41"/>
      <c r="EQF58" s="41"/>
      <c r="EQG58" s="41"/>
      <c r="EQH58" s="41"/>
      <c r="EQI58" s="41"/>
      <c r="EQJ58" s="41"/>
      <c r="EQK58" s="41"/>
      <c r="EQL58" s="41"/>
      <c r="EQM58" s="41"/>
      <c r="EQN58" s="41"/>
      <c r="EQO58" s="41"/>
      <c r="EQP58" s="41"/>
      <c r="EQQ58" s="41"/>
      <c r="EQR58" s="41"/>
      <c r="EQS58" s="41"/>
      <c r="EQT58" s="41"/>
      <c r="EQU58" s="41"/>
      <c r="EQV58" s="41"/>
      <c r="EQW58" s="41"/>
      <c r="EQX58" s="41"/>
      <c r="EQY58" s="41"/>
      <c r="EQZ58" s="41"/>
      <c r="ERA58" s="41"/>
      <c r="ERB58" s="41"/>
      <c r="ERC58" s="41"/>
      <c r="ERD58" s="41"/>
      <c r="ERE58" s="41"/>
      <c r="ERF58" s="41"/>
      <c r="ERG58" s="41"/>
      <c r="ERH58" s="41"/>
      <c r="ERI58" s="41"/>
      <c r="ERJ58" s="41"/>
      <c r="ERK58" s="41"/>
      <c r="ERL58" s="41"/>
      <c r="ERM58" s="41"/>
      <c r="ERN58" s="41"/>
      <c r="ERO58" s="41"/>
      <c r="ERP58" s="41"/>
      <c r="ERQ58" s="41"/>
      <c r="ERR58" s="41"/>
      <c r="ERS58" s="41"/>
      <c r="ERT58" s="41"/>
      <c r="ERU58" s="41"/>
      <c r="ERV58" s="41"/>
      <c r="ERW58" s="41"/>
      <c r="ERX58" s="41"/>
      <c r="ERY58" s="41"/>
      <c r="ERZ58" s="41"/>
      <c r="ESA58" s="41"/>
      <c r="ESB58" s="41"/>
      <c r="ESC58" s="41"/>
      <c r="ESD58" s="41"/>
      <c r="ESE58" s="41"/>
      <c r="ESF58" s="41"/>
      <c r="ESG58" s="41"/>
      <c r="ESH58" s="41"/>
      <c r="ESI58" s="41"/>
      <c r="ESJ58" s="41"/>
      <c r="ESK58" s="41"/>
      <c r="ESL58" s="41"/>
      <c r="ESM58" s="41"/>
      <c r="ESN58" s="41"/>
      <c r="ESO58" s="41"/>
      <c r="ESP58" s="41"/>
      <c r="ESQ58" s="41"/>
      <c r="ESR58" s="41"/>
      <c r="ESS58" s="41"/>
      <c r="EST58" s="41"/>
      <c r="ESU58" s="41"/>
      <c r="ESV58" s="41"/>
      <c r="ESW58" s="41"/>
      <c r="ESX58" s="41"/>
      <c r="ESY58" s="41"/>
      <c r="ESZ58" s="41"/>
      <c r="ETA58" s="41"/>
      <c r="ETB58" s="41"/>
      <c r="ETC58" s="41"/>
      <c r="ETD58" s="41"/>
      <c r="ETE58" s="41"/>
      <c r="ETF58" s="41"/>
      <c r="ETG58" s="41"/>
      <c r="ETH58" s="41"/>
      <c r="ETI58" s="41"/>
      <c r="ETJ58" s="41"/>
      <c r="ETK58" s="41"/>
      <c r="ETL58" s="41"/>
      <c r="ETM58" s="41"/>
      <c r="ETN58" s="41"/>
      <c r="ETO58" s="41"/>
      <c r="ETP58" s="41"/>
      <c r="ETQ58" s="41"/>
      <c r="ETR58" s="41"/>
      <c r="ETS58" s="41"/>
      <c r="ETT58" s="41"/>
      <c r="ETU58" s="41"/>
      <c r="ETV58" s="41"/>
      <c r="ETW58" s="41"/>
      <c r="ETX58" s="41"/>
      <c r="ETY58" s="41"/>
      <c r="ETZ58" s="41"/>
      <c r="EUA58" s="41"/>
      <c r="EUB58" s="41"/>
      <c r="EUC58" s="41"/>
      <c r="EUD58" s="41"/>
      <c r="EUE58" s="41"/>
      <c r="EUF58" s="41"/>
      <c r="EUG58" s="41"/>
      <c r="EUH58" s="41"/>
      <c r="EUI58" s="41"/>
      <c r="EUJ58" s="41"/>
      <c r="EUK58" s="41"/>
      <c r="EUL58" s="41"/>
      <c r="EUM58" s="41"/>
      <c r="EUN58" s="41"/>
      <c r="EUO58" s="41"/>
      <c r="EUP58" s="41"/>
      <c r="EUQ58" s="41"/>
      <c r="EUR58" s="41"/>
      <c r="EUS58" s="41"/>
      <c r="EUT58" s="41"/>
      <c r="EUU58" s="41"/>
      <c r="EUV58" s="41"/>
      <c r="EUW58" s="41"/>
      <c r="EUX58" s="41"/>
      <c r="EUY58" s="41"/>
      <c r="EUZ58" s="41"/>
      <c r="EVA58" s="41"/>
      <c r="EVB58" s="41"/>
      <c r="EVC58" s="41"/>
      <c r="EVD58" s="41"/>
      <c r="EVE58" s="41"/>
      <c r="EVF58" s="41"/>
      <c r="EVG58" s="41"/>
      <c r="EVH58" s="41"/>
      <c r="EVI58" s="41"/>
      <c r="EVJ58" s="41"/>
      <c r="EVK58" s="41"/>
      <c r="EVL58" s="41"/>
      <c r="EVM58" s="41"/>
      <c r="EVN58" s="41"/>
      <c r="EVO58" s="41"/>
      <c r="EVP58" s="41"/>
      <c r="EVQ58" s="41"/>
      <c r="EVR58" s="41"/>
      <c r="EVS58" s="41"/>
      <c r="EVT58" s="41"/>
      <c r="EVU58" s="41"/>
      <c r="EVV58" s="41"/>
      <c r="EVW58" s="41"/>
      <c r="EVX58" s="41"/>
      <c r="EVY58" s="41"/>
      <c r="EVZ58" s="41"/>
      <c r="EWA58" s="41"/>
      <c r="EWB58" s="41"/>
      <c r="EWC58" s="41"/>
      <c r="EWD58" s="41"/>
      <c r="EWE58" s="41"/>
      <c r="EWF58" s="41"/>
      <c r="EWG58" s="41"/>
      <c r="EWH58" s="41"/>
      <c r="EWI58" s="41"/>
      <c r="EWJ58" s="41"/>
      <c r="EWK58" s="41"/>
      <c r="EWL58" s="41"/>
      <c r="EWM58" s="41"/>
      <c r="EWN58" s="41"/>
      <c r="EWO58" s="41"/>
      <c r="EWP58" s="41"/>
      <c r="EWQ58" s="41"/>
      <c r="EWR58" s="41"/>
      <c r="EWS58" s="41"/>
      <c r="EWT58" s="41"/>
      <c r="EWU58" s="41"/>
      <c r="EWV58" s="41"/>
      <c r="EWW58" s="41"/>
      <c r="EWX58" s="41"/>
      <c r="EWY58" s="41"/>
      <c r="EWZ58" s="41"/>
      <c r="EXA58" s="41"/>
      <c r="EXB58" s="41"/>
      <c r="EXC58" s="41"/>
      <c r="EXD58" s="41"/>
      <c r="EXE58" s="41"/>
      <c r="EXF58" s="41"/>
      <c r="EXG58" s="41"/>
      <c r="EXH58" s="41"/>
      <c r="EXI58" s="41"/>
      <c r="EXJ58" s="41"/>
      <c r="EXK58" s="41"/>
      <c r="EXL58" s="41"/>
      <c r="EXM58" s="41"/>
      <c r="EXN58" s="41"/>
      <c r="EXO58" s="41"/>
      <c r="EXP58" s="41"/>
      <c r="EXQ58" s="41"/>
      <c r="EXR58" s="41"/>
      <c r="EXS58" s="41"/>
      <c r="EXT58" s="41"/>
      <c r="EXU58" s="41"/>
      <c r="EXV58" s="41"/>
      <c r="EXW58" s="41"/>
      <c r="EXX58" s="41"/>
      <c r="EXY58" s="41"/>
      <c r="EXZ58" s="41"/>
      <c r="EYA58" s="41"/>
      <c r="EYB58" s="41"/>
      <c r="EYC58" s="41"/>
      <c r="EYD58" s="41"/>
      <c r="EYE58" s="41"/>
      <c r="EYF58" s="41"/>
      <c r="EYG58" s="41"/>
      <c r="EYH58" s="41"/>
      <c r="EYI58" s="41"/>
      <c r="EYJ58" s="41"/>
      <c r="EYK58" s="41"/>
      <c r="EYL58" s="41"/>
      <c r="EYM58" s="41"/>
      <c r="EYN58" s="41"/>
      <c r="EYO58" s="41"/>
      <c r="EYP58" s="41"/>
      <c r="EYQ58" s="41"/>
      <c r="EYR58" s="41"/>
      <c r="EYS58" s="41"/>
      <c r="EYT58" s="41"/>
      <c r="EYU58" s="41"/>
      <c r="EYV58" s="41"/>
      <c r="EYW58" s="41"/>
      <c r="EYX58" s="41"/>
      <c r="EYY58" s="41"/>
      <c r="EYZ58" s="41"/>
      <c r="EZA58" s="41"/>
      <c r="EZB58" s="41"/>
      <c r="EZC58" s="41"/>
      <c r="EZD58" s="41"/>
      <c r="EZE58" s="41"/>
      <c r="EZF58" s="41"/>
      <c r="EZG58" s="41"/>
      <c r="EZH58" s="41"/>
      <c r="EZI58" s="41"/>
      <c r="EZJ58" s="41"/>
      <c r="EZK58" s="41"/>
      <c r="EZL58" s="41"/>
      <c r="EZM58" s="41"/>
      <c r="EZN58" s="41"/>
      <c r="EZO58" s="41"/>
      <c r="EZP58" s="41"/>
      <c r="EZQ58" s="41"/>
      <c r="EZR58" s="41"/>
      <c r="EZS58" s="41"/>
      <c r="EZT58" s="41"/>
      <c r="EZU58" s="41"/>
      <c r="EZV58" s="41"/>
      <c r="EZW58" s="41"/>
      <c r="EZX58" s="41"/>
      <c r="EZY58" s="41"/>
      <c r="EZZ58" s="41"/>
      <c r="FAA58" s="41"/>
      <c r="FAB58" s="41"/>
      <c r="FAC58" s="41"/>
      <c r="FAD58" s="41"/>
      <c r="FAE58" s="41"/>
      <c r="FAF58" s="41"/>
      <c r="FAG58" s="41"/>
      <c r="FAH58" s="41"/>
      <c r="FAI58" s="41"/>
      <c r="FAJ58" s="41"/>
      <c r="FAK58" s="41"/>
      <c r="FAL58" s="41"/>
      <c r="FAM58" s="41"/>
      <c r="FAN58" s="41"/>
      <c r="FAO58" s="41"/>
      <c r="FAP58" s="41"/>
      <c r="FAQ58" s="41"/>
      <c r="FAR58" s="41"/>
      <c r="FAS58" s="41"/>
      <c r="FAT58" s="41"/>
      <c r="FAU58" s="41"/>
      <c r="FAV58" s="41"/>
      <c r="FAW58" s="41"/>
      <c r="FAX58" s="41"/>
      <c r="FAY58" s="41"/>
      <c r="FAZ58" s="41"/>
      <c r="FBA58" s="41"/>
      <c r="FBB58" s="41"/>
      <c r="FBC58" s="41"/>
      <c r="FBD58" s="41"/>
      <c r="FBE58" s="41"/>
      <c r="FBF58" s="41"/>
      <c r="FBG58" s="41"/>
      <c r="FBH58" s="41"/>
      <c r="FBI58" s="41"/>
      <c r="FBJ58" s="41"/>
      <c r="FBK58" s="41"/>
      <c r="FBL58" s="41"/>
      <c r="FBM58" s="41"/>
      <c r="FBN58" s="41"/>
      <c r="FBO58" s="41"/>
      <c r="FBP58" s="41"/>
      <c r="FBQ58" s="41"/>
      <c r="FBR58" s="41"/>
      <c r="FBS58" s="41"/>
      <c r="FBT58" s="41"/>
      <c r="FBU58" s="41"/>
      <c r="FBV58" s="41"/>
      <c r="FBW58" s="41"/>
      <c r="FBX58" s="41"/>
      <c r="FBY58" s="41"/>
      <c r="FBZ58" s="41"/>
      <c r="FCA58" s="41"/>
      <c r="FCB58" s="41"/>
      <c r="FCC58" s="41"/>
      <c r="FCD58" s="41"/>
      <c r="FCE58" s="41"/>
      <c r="FCF58" s="41"/>
      <c r="FCG58" s="41"/>
      <c r="FCH58" s="41"/>
      <c r="FCI58" s="41"/>
      <c r="FCJ58" s="41"/>
      <c r="FCK58" s="41"/>
      <c r="FCL58" s="41"/>
      <c r="FCM58" s="41"/>
      <c r="FCN58" s="41"/>
      <c r="FCO58" s="41"/>
      <c r="FCP58" s="41"/>
      <c r="FCQ58" s="41"/>
      <c r="FCR58" s="41"/>
      <c r="FCS58" s="41"/>
      <c r="FCT58" s="41"/>
      <c r="FCU58" s="41"/>
      <c r="FCV58" s="41"/>
      <c r="FCW58" s="41"/>
      <c r="FCX58" s="41"/>
      <c r="FCY58" s="41"/>
      <c r="FCZ58" s="41"/>
      <c r="FDA58" s="41"/>
      <c r="FDB58" s="41"/>
      <c r="FDC58" s="41"/>
      <c r="FDD58" s="41"/>
      <c r="FDE58" s="41"/>
      <c r="FDF58" s="41"/>
      <c r="FDG58" s="41"/>
      <c r="FDH58" s="41"/>
      <c r="FDI58" s="41"/>
      <c r="FDJ58" s="41"/>
      <c r="FDK58" s="41"/>
      <c r="FDL58" s="41"/>
      <c r="FDM58" s="41"/>
      <c r="FDN58" s="41"/>
      <c r="FDO58" s="41"/>
      <c r="FDP58" s="41"/>
      <c r="FDQ58" s="41"/>
      <c r="FDR58" s="41"/>
      <c r="FDS58" s="41"/>
      <c r="FDT58" s="41"/>
      <c r="FDU58" s="41"/>
      <c r="FDV58" s="41"/>
      <c r="FDW58" s="41"/>
      <c r="FDX58" s="41"/>
      <c r="FDY58" s="41"/>
      <c r="FDZ58" s="41"/>
      <c r="FEA58" s="41"/>
      <c r="FEB58" s="41"/>
      <c r="FEC58" s="41"/>
      <c r="FED58" s="41"/>
      <c r="FEE58" s="41"/>
      <c r="FEF58" s="41"/>
      <c r="FEG58" s="41"/>
      <c r="FEH58" s="41"/>
      <c r="FEI58" s="41"/>
      <c r="FEJ58" s="41"/>
      <c r="FEK58" s="41"/>
      <c r="FEL58" s="41"/>
      <c r="FEM58" s="41"/>
      <c r="FEN58" s="41"/>
      <c r="FEO58" s="41"/>
      <c r="FEP58" s="41"/>
      <c r="FEQ58" s="41"/>
      <c r="FER58" s="41"/>
      <c r="FES58" s="41"/>
      <c r="FET58" s="41"/>
      <c r="FEU58" s="41"/>
      <c r="FEV58" s="41"/>
      <c r="FEW58" s="41"/>
      <c r="FEX58" s="41"/>
      <c r="FEY58" s="41"/>
      <c r="FEZ58" s="41"/>
      <c r="FFA58" s="41"/>
      <c r="FFB58" s="41"/>
      <c r="FFC58" s="41"/>
      <c r="FFD58" s="41"/>
      <c r="FFE58" s="41"/>
      <c r="FFF58" s="41"/>
      <c r="FFG58" s="41"/>
      <c r="FFH58" s="41"/>
      <c r="FFI58" s="41"/>
      <c r="FFJ58" s="41"/>
      <c r="FFK58" s="41"/>
      <c r="FFL58" s="41"/>
      <c r="FFM58" s="41"/>
      <c r="FFN58" s="41"/>
      <c r="FFO58" s="41"/>
      <c r="FFP58" s="41"/>
      <c r="FFQ58" s="41"/>
      <c r="FFR58" s="41"/>
      <c r="FFS58" s="41"/>
      <c r="FFT58" s="41"/>
      <c r="FFU58" s="41"/>
      <c r="FFV58" s="41"/>
      <c r="FFW58" s="41"/>
      <c r="FFX58" s="41"/>
      <c r="FFY58" s="41"/>
      <c r="FFZ58" s="41"/>
      <c r="FGA58" s="41"/>
      <c r="FGB58" s="41"/>
      <c r="FGC58" s="41"/>
      <c r="FGD58" s="41"/>
      <c r="FGE58" s="41"/>
      <c r="FGF58" s="41"/>
      <c r="FGG58" s="41"/>
      <c r="FGH58" s="41"/>
      <c r="FGI58" s="41"/>
      <c r="FGJ58" s="41"/>
      <c r="FGK58" s="41"/>
      <c r="FGL58" s="41"/>
      <c r="FGM58" s="41"/>
      <c r="FGN58" s="41"/>
      <c r="FGO58" s="41"/>
      <c r="FGP58" s="41"/>
      <c r="FGQ58" s="41"/>
      <c r="FGR58" s="41"/>
      <c r="FGS58" s="41"/>
      <c r="FGT58" s="41"/>
      <c r="FGU58" s="41"/>
      <c r="FGV58" s="41"/>
      <c r="FGW58" s="41"/>
      <c r="FGX58" s="41"/>
      <c r="FGY58" s="41"/>
      <c r="FGZ58" s="41"/>
      <c r="FHA58" s="41"/>
      <c r="FHB58" s="41"/>
      <c r="FHC58" s="41"/>
      <c r="FHD58" s="41"/>
      <c r="FHE58" s="41"/>
      <c r="FHF58" s="41"/>
      <c r="FHG58" s="41"/>
      <c r="FHH58" s="41"/>
      <c r="FHI58" s="41"/>
      <c r="FHJ58" s="41"/>
      <c r="FHK58" s="41"/>
      <c r="FHL58" s="41"/>
      <c r="FHM58" s="41"/>
      <c r="FHN58" s="41"/>
      <c r="FHO58" s="41"/>
      <c r="FHP58" s="41"/>
      <c r="FHQ58" s="41"/>
      <c r="FHR58" s="41"/>
      <c r="FHS58" s="41"/>
      <c r="FHT58" s="41"/>
      <c r="FHU58" s="41"/>
      <c r="FHV58" s="41"/>
      <c r="FHW58" s="41"/>
      <c r="FHX58" s="41"/>
      <c r="FHY58" s="41"/>
      <c r="FHZ58" s="41"/>
      <c r="FIA58" s="41"/>
      <c r="FIB58" s="41"/>
      <c r="FIC58" s="41"/>
      <c r="FID58" s="41"/>
      <c r="FIE58" s="41"/>
      <c r="FIF58" s="41"/>
      <c r="FIG58" s="41"/>
      <c r="FIH58" s="41"/>
      <c r="FII58" s="41"/>
      <c r="FIJ58" s="41"/>
      <c r="FIK58" s="41"/>
      <c r="FIL58" s="41"/>
      <c r="FIM58" s="41"/>
      <c r="FIN58" s="41"/>
      <c r="FIO58" s="41"/>
      <c r="FIP58" s="41"/>
      <c r="FIQ58" s="41"/>
      <c r="FIR58" s="41"/>
      <c r="FIS58" s="41"/>
      <c r="FIT58" s="41"/>
      <c r="FIU58" s="41"/>
      <c r="FIV58" s="41"/>
      <c r="FIW58" s="41"/>
      <c r="FIX58" s="41"/>
      <c r="FIY58" s="41"/>
      <c r="FIZ58" s="41"/>
      <c r="FJA58" s="41"/>
      <c r="FJB58" s="41"/>
      <c r="FJC58" s="41"/>
      <c r="FJD58" s="41"/>
      <c r="FJE58" s="41"/>
      <c r="FJF58" s="41"/>
      <c r="FJG58" s="41"/>
      <c r="FJH58" s="41"/>
      <c r="FJI58" s="41"/>
      <c r="FJJ58" s="41"/>
      <c r="FJK58" s="41"/>
      <c r="FJL58" s="41"/>
      <c r="FJM58" s="41"/>
      <c r="FJN58" s="41"/>
      <c r="FJO58" s="41"/>
      <c r="FJP58" s="41"/>
      <c r="FJQ58" s="41"/>
      <c r="FJR58" s="41"/>
      <c r="FJS58" s="41"/>
      <c r="FJT58" s="41"/>
      <c r="FJU58" s="41"/>
      <c r="FJV58" s="41"/>
      <c r="FJW58" s="41"/>
      <c r="FJX58" s="41"/>
      <c r="FJY58" s="41"/>
      <c r="FJZ58" s="41"/>
      <c r="FKA58" s="41"/>
      <c r="FKB58" s="41"/>
      <c r="FKC58" s="41"/>
      <c r="FKD58" s="41"/>
      <c r="FKE58" s="41"/>
      <c r="FKF58" s="41"/>
      <c r="FKG58" s="41"/>
      <c r="FKH58" s="41"/>
      <c r="FKI58" s="41"/>
      <c r="FKJ58" s="41"/>
      <c r="FKK58" s="41"/>
      <c r="FKL58" s="41"/>
      <c r="FKM58" s="41"/>
      <c r="FKN58" s="41"/>
      <c r="FKO58" s="41"/>
      <c r="FKP58" s="41"/>
      <c r="FKQ58" s="41"/>
      <c r="FKR58" s="41"/>
      <c r="FKS58" s="41"/>
      <c r="FKT58" s="41"/>
      <c r="FKU58" s="41"/>
      <c r="FKV58" s="41"/>
      <c r="FKW58" s="41"/>
      <c r="FKX58" s="41"/>
      <c r="FKY58" s="41"/>
      <c r="FKZ58" s="41"/>
      <c r="FLA58" s="41"/>
      <c r="FLB58" s="41"/>
      <c r="FLC58" s="41"/>
      <c r="FLD58" s="41"/>
      <c r="FLE58" s="41"/>
      <c r="FLF58" s="41"/>
      <c r="FLG58" s="41"/>
      <c r="FLH58" s="41"/>
      <c r="FLI58" s="41"/>
      <c r="FLJ58" s="41"/>
      <c r="FLK58" s="41"/>
      <c r="FLL58" s="41"/>
      <c r="FLM58" s="41"/>
      <c r="FLN58" s="41"/>
      <c r="FLO58" s="41"/>
      <c r="FLP58" s="41"/>
      <c r="FLQ58" s="41"/>
      <c r="FLR58" s="41"/>
      <c r="FLS58" s="41"/>
      <c r="FLT58" s="41"/>
      <c r="FLU58" s="41"/>
      <c r="FLV58" s="41"/>
      <c r="FLW58" s="41"/>
      <c r="FLX58" s="41"/>
      <c r="FLY58" s="41"/>
      <c r="FLZ58" s="41"/>
      <c r="FMA58" s="41"/>
      <c r="FMB58" s="41"/>
      <c r="FMC58" s="41"/>
      <c r="FMD58" s="41"/>
      <c r="FME58" s="41"/>
      <c r="FMF58" s="41"/>
      <c r="FMG58" s="41"/>
      <c r="FMH58" s="41"/>
      <c r="FMI58" s="41"/>
      <c r="FMJ58" s="41"/>
      <c r="FMK58" s="41"/>
      <c r="FML58" s="41"/>
      <c r="FMM58" s="41"/>
      <c r="FMN58" s="41"/>
      <c r="FMO58" s="41"/>
      <c r="FMP58" s="41"/>
      <c r="FMQ58" s="41"/>
      <c r="FMR58" s="41"/>
      <c r="FMS58" s="41"/>
      <c r="FMT58" s="41"/>
      <c r="FMU58" s="41"/>
      <c r="FMV58" s="41"/>
      <c r="FMW58" s="41"/>
      <c r="FMX58" s="41"/>
      <c r="FMY58" s="41"/>
      <c r="FMZ58" s="41"/>
      <c r="FNA58" s="41"/>
      <c r="FNB58" s="41"/>
      <c r="FNC58" s="41"/>
      <c r="FND58" s="41"/>
      <c r="FNE58" s="41"/>
      <c r="FNF58" s="41"/>
      <c r="FNG58" s="41"/>
      <c r="FNH58" s="41"/>
      <c r="FNI58" s="41"/>
      <c r="FNJ58" s="41"/>
      <c r="FNK58" s="41"/>
      <c r="FNL58" s="41"/>
      <c r="FNM58" s="41"/>
      <c r="FNN58" s="41"/>
      <c r="FNO58" s="41"/>
      <c r="FNP58" s="41"/>
      <c r="FNQ58" s="41"/>
      <c r="FNR58" s="41"/>
      <c r="FNS58" s="41"/>
      <c r="FNT58" s="41"/>
      <c r="FNU58" s="41"/>
      <c r="FNV58" s="41"/>
      <c r="FNW58" s="41"/>
      <c r="FNX58" s="41"/>
      <c r="FNY58" s="41"/>
      <c r="FNZ58" s="41"/>
      <c r="FOA58" s="41"/>
      <c r="FOB58" s="41"/>
      <c r="FOC58" s="41"/>
      <c r="FOD58" s="41"/>
      <c r="FOE58" s="41"/>
      <c r="FOF58" s="41"/>
      <c r="FOG58" s="41"/>
      <c r="FOH58" s="41"/>
      <c r="FOI58" s="41"/>
      <c r="FOJ58" s="41"/>
      <c r="FOK58" s="41"/>
      <c r="FOL58" s="41"/>
      <c r="FOM58" s="41"/>
      <c r="FON58" s="41"/>
      <c r="FOO58" s="41"/>
      <c r="FOP58" s="41"/>
      <c r="FOQ58" s="41"/>
      <c r="FOR58" s="41"/>
      <c r="FOS58" s="41"/>
      <c r="FOT58" s="41"/>
      <c r="FOU58" s="41"/>
      <c r="FOV58" s="41"/>
      <c r="FOW58" s="41"/>
      <c r="FOX58" s="41"/>
      <c r="FOY58" s="41"/>
      <c r="FOZ58" s="41"/>
      <c r="FPA58" s="41"/>
      <c r="FPB58" s="41"/>
      <c r="FPC58" s="41"/>
      <c r="FPD58" s="41"/>
      <c r="FPE58" s="41"/>
      <c r="FPF58" s="41"/>
      <c r="FPG58" s="41"/>
      <c r="FPH58" s="41"/>
      <c r="FPI58" s="41"/>
      <c r="FPJ58" s="41"/>
      <c r="FPK58" s="41"/>
      <c r="FPL58" s="41"/>
      <c r="FPM58" s="41"/>
      <c r="FPN58" s="41"/>
      <c r="FPO58" s="41"/>
      <c r="FPP58" s="41"/>
      <c r="FPQ58" s="41"/>
      <c r="FPR58" s="41"/>
      <c r="FPS58" s="41"/>
      <c r="FPT58" s="41"/>
      <c r="FPU58" s="41"/>
      <c r="FPV58" s="41"/>
      <c r="FPW58" s="41"/>
      <c r="FPX58" s="41"/>
      <c r="FPY58" s="41"/>
      <c r="FPZ58" s="41"/>
      <c r="FQA58" s="41"/>
      <c r="FQB58" s="41"/>
      <c r="FQC58" s="41"/>
      <c r="FQD58" s="41"/>
      <c r="FQE58" s="41"/>
      <c r="FQF58" s="41"/>
      <c r="FQG58" s="41"/>
      <c r="FQH58" s="41"/>
      <c r="FQI58" s="41"/>
      <c r="FQJ58" s="41"/>
      <c r="FQK58" s="41"/>
      <c r="FQL58" s="41"/>
      <c r="FQM58" s="41"/>
      <c r="FQN58" s="41"/>
      <c r="FQO58" s="41"/>
      <c r="FQP58" s="41"/>
      <c r="FQQ58" s="41"/>
      <c r="FQR58" s="41"/>
      <c r="FQS58" s="41"/>
      <c r="FQT58" s="41"/>
      <c r="FQU58" s="41"/>
      <c r="FQV58" s="41"/>
      <c r="FQW58" s="41"/>
      <c r="FQX58" s="41"/>
      <c r="FQY58" s="41"/>
      <c r="FQZ58" s="41"/>
      <c r="FRA58" s="41"/>
      <c r="FRB58" s="41"/>
      <c r="FRC58" s="41"/>
      <c r="FRD58" s="41"/>
      <c r="FRE58" s="41"/>
      <c r="FRF58" s="41"/>
      <c r="FRG58" s="41"/>
      <c r="FRH58" s="41"/>
      <c r="FRI58" s="41"/>
      <c r="FRJ58" s="41"/>
      <c r="FRK58" s="41"/>
      <c r="FRL58" s="41"/>
      <c r="FRM58" s="41"/>
      <c r="FRN58" s="41"/>
      <c r="FRO58" s="41"/>
      <c r="FRP58" s="41"/>
      <c r="FRQ58" s="41"/>
      <c r="FRR58" s="41"/>
      <c r="FRS58" s="41"/>
      <c r="FRT58" s="41"/>
      <c r="FRU58" s="41"/>
      <c r="FRV58" s="41"/>
      <c r="FRW58" s="41"/>
      <c r="FRX58" s="41"/>
      <c r="FRY58" s="41"/>
      <c r="FRZ58" s="41"/>
      <c r="FSA58" s="41"/>
      <c r="FSB58" s="41"/>
      <c r="FSC58" s="41"/>
      <c r="FSD58" s="41"/>
      <c r="FSE58" s="41"/>
      <c r="FSF58" s="41"/>
      <c r="FSG58" s="41"/>
      <c r="FSH58" s="41"/>
      <c r="FSI58" s="41"/>
      <c r="FSJ58" s="41"/>
      <c r="FSK58" s="41"/>
      <c r="FSL58" s="41"/>
      <c r="FSM58" s="41"/>
      <c r="FSN58" s="41"/>
      <c r="FSO58" s="41"/>
      <c r="FSP58" s="41"/>
      <c r="FSQ58" s="41"/>
      <c r="FSR58" s="41"/>
      <c r="FSS58" s="41"/>
      <c r="FST58" s="41"/>
      <c r="FSU58" s="41"/>
      <c r="FSV58" s="41"/>
      <c r="FSW58" s="41"/>
      <c r="FSX58" s="41"/>
      <c r="FSY58" s="41"/>
      <c r="FSZ58" s="41"/>
      <c r="FTA58" s="41"/>
      <c r="FTB58" s="41"/>
      <c r="FTC58" s="41"/>
      <c r="FTD58" s="41"/>
      <c r="FTE58" s="41"/>
      <c r="FTF58" s="41"/>
      <c r="FTG58" s="41"/>
      <c r="FTH58" s="41"/>
      <c r="FTI58" s="41"/>
      <c r="FTJ58" s="41"/>
      <c r="FTK58" s="41"/>
      <c r="FTL58" s="41"/>
      <c r="FTM58" s="41"/>
      <c r="FTN58" s="41"/>
      <c r="FTO58" s="41"/>
      <c r="FTP58" s="41"/>
      <c r="FTQ58" s="41"/>
      <c r="FTR58" s="41"/>
      <c r="FTS58" s="41"/>
      <c r="FTT58" s="41"/>
      <c r="FTU58" s="41"/>
      <c r="FTV58" s="41"/>
      <c r="FTW58" s="41"/>
      <c r="FTX58" s="41"/>
      <c r="FTY58" s="41"/>
      <c r="FTZ58" s="41"/>
      <c r="FUA58" s="41"/>
      <c r="FUB58" s="41"/>
      <c r="FUC58" s="41"/>
      <c r="FUD58" s="41"/>
      <c r="FUE58" s="41"/>
      <c r="FUF58" s="41"/>
      <c r="FUG58" s="41"/>
      <c r="FUH58" s="41"/>
      <c r="FUI58" s="41"/>
      <c r="FUJ58" s="41"/>
      <c r="FUK58" s="41"/>
      <c r="FUL58" s="41"/>
      <c r="FUM58" s="41"/>
      <c r="FUN58" s="41"/>
      <c r="FUO58" s="41"/>
      <c r="FUP58" s="41"/>
      <c r="FUQ58" s="41"/>
      <c r="FUR58" s="41"/>
      <c r="FUS58" s="41"/>
      <c r="FUT58" s="41"/>
      <c r="FUU58" s="41"/>
      <c r="FUV58" s="41"/>
      <c r="FUW58" s="41"/>
      <c r="FUX58" s="41"/>
      <c r="FUY58" s="41"/>
      <c r="FUZ58" s="41"/>
      <c r="FVA58" s="41"/>
      <c r="FVB58" s="41"/>
      <c r="FVC58" s="41"/>
      <c r="FVD58" s="41"/>
      <c r="FVE58" s="41"/>
      <c r="FVF58" s="41"/>
      <c r="FVG58" s="41"/>
      <c r="FVH58" s="41"/>
      <c r="FVI58" s="41"/>
      <c r="FVJ58" s="41"/>
      <c r="FVK58" s="41"/>
      <c r="FVL58" s="41"/>
      <c r="FVM58" s="41"/>
      <c r="FVN58" s="41"/>
      <c r="FVO58" s="41"/>
      <c r="FVP58" s="41"/>
      <c r="FVQ58" s="41"/>
      <c r="FVR58" s="41"/>
      <c r="FVS58" s="41"/>
      <c r="FVT58" s="41"/>
      <c r="FVU58" s="41"/>
      <c r="FVV58" s="41"/>
      <c r="FVW58" s="41"/>
      <c r="FVX58" s="41"/>
      <c r="FVY58" s="41"/>
      <c r="FVZ58" s="41"/>
      <c r="FWA58" s="41"/>
      <c r="FWB58" s="41"/>
      <c r="FWC58" s="41"/>
      <c r="FWD58" s="41"/>
      <c r="FWE58" s="41"/>
      <c r="FWF58" s="41"/>
      <c r="FWG58" s="41"/>
      <c r="FWH58" s="41"/>
      <c r="FWI58" s="41"/>
      <c r="FWJ58" s="41"/>
      <c r="FWK58" s="41"/>
      <c r="FWL58" s="41"/>
      <c r="FWM58" s="41"/>
      <c r="FWN58" s="41"/>
      <c r="FWO58" s="41"/>
      <c r="FWP58" s="41"/>
      <c r="FWQ58" s="41"/>
      <c r="FWR58" s="41"/>
      <c r="FWS58" s="41"/>
      <c r="FWT58" s="41"/>
      <c r="FWU58" s="41"/>
      <c r="FWV58" s="41"/>
      <c r="FWW58" s="41"/>
      <c r="FWX58" s="41"/>
      <c r="FWY58" s="41"/>
      <c r="FWZ58" s="41"/>
      <c r="FXA58" s="41"/>
      <c r="FXB58" s="41"/>
      <c r="FXC58" s="41"/>
      <c r="FXD58" s="41"/>
      <c r="FXE58" s="41"/>
      <c r="FXF58" s="41"/>
      <c r="FXG58" s="41"/>
      <c r="FXH58" s="41"/>
      <c r="FXI58" s="41"/>
      <c r="FXJ58" s="41"/>
      <c r="FXK58" s="41"/>
      <c r="FXL58" s="41"/>
      <c r="FXM58" s="41"/>
      <c r="FXN58" s="41"/>
      <c r="FXO58" s="41"/>
      <c r="FXP58" s="41"/>
      <c r="FXQ58" s="41"/>
      <c r="FXR58" s="41"/>
      <c r="FXS58" s="41"/>
      <c r="FXT58" s="41"/>
      <c r="FXU58" s="41"/>
      <c r="FXV58" s="41"/>
      <c r="FXW58" s="41"/>
      <c r="FXX58" s="41"/>
      <c r="FXY58" s="41"/>
      <c r="FXZ58" s="41"/>
      <c r="FYA58" s="41"/>
      <c r="FYB58" s="41"/>
      <c r="FYC58" s="41"/>
      <c r="FYD58" s="41"/>
      <c r="FYE58" s="41"/>
      <c r="FYF58" s="41"/>
      <c r="FYG58" s="41"/>
      <c r="FYH58" s="41"/>
      <c r="FYI58" s="41"/>
      <c r="FYJ58" s="41"/>
      <c r="FYK58" s="41"/>
      <c r="FYL58" s="41"/>
      <c r="FYM58" s="41"/>
      <c r="FYN58" s="41"/>
      <c r="FYO58" s="41"/>
      <c r="FYP58" s="41"/>
      <c r="FYQ58" s="41"/>
      <c r="FYR58" s="41"/>
      <c r="FYS58" s="41"/>
      <c r="FYT58" s="41"/>
      <c r="FYU58" s="41"/>
      <c r="FYV58" s="41"/>
      <c r="FYW58" s="41"/>
      <c r="FYX58" s="41"/>
      <c r="FYY58" s="41"/>
      <c r="FYZ58" s="41"/>
      <c r="FZA58" s="41"/>
      <c r="FZB58" s="41"/>
      <c r="FZC58" s="41"/>
      <c r="FZD58" s="41"/>
      <c r="FZE58" s="41"/>
      <c r="FZF58" s="41"/>
      <c r="FZG58" s="41"/>
      <c r="FZH58" s="41"/>
      <c r="FZI58" s="41"/>
      <c r="FZJ58" s="41"/>
      <c r="FZK58" s="41"/>
      <c r="FZL58" s="41"/>
      <c r="FZM58" s="41"/>
      <c r="FZN58" s="41"/>
      <c r="FZO58" s="41"/>
      <c r="FZP58" s="41"/>
      <c r="FZQ58" s="41"/>
      <c r="FZR58" s="41"/>
      <c r="FZS58" s="41"/>
      <c r="FZT58" s="41"/>
      <c r="FZU58" s="41"/>
      <c r="FZV58" s="41"/>
      <c r="FZW58" s="41"/>
      <c r="FZX58" s="41"/>
      <c r="FZY58" s="41"/>
      <c r="FZZ58" s="41"/>
      <c r="GAA58" s="41"/>
      <c r="GAB58" s="41"/>
      <c r="GAC58" s="41"/>
      <c r="GAD58" s="41"/>
      <c r="GAE58" s="41"/>
      <c r="GAF58" s="41"/>
      <c r="GAG58" s="41"/>
      <c r="GAH58" s="41"/>
      <c r="GAI58" s="41"/>
      <c r="GAJ58" s="41"/>
      <c r="GAK58" s="41"/>
      <c r="GAL58" s="41"/>
      <c r="GAM58" s="41"/>
      <c r="GAN58" s="41"/>
      <c r="GAO58" s="41"/>
      <c r="GAP58" s="41"/>
      <c r="GAQ58" s="41"/>
      <c r="GAR58" s="41"/>
      <c r="GAS58" s="41"/>
      <c r="GAT58" s="41"/>
      <c r="GAU58" s="41"/>
      <c r="GAV58" s="41"/>
      <c r="GAW58" s="41"/>
      <c r="GAX58" s="41"/>
      <c r="GAY58" s="41"/>
      <c r="GAZ58" s="41"/>
      <c r="GBA58" s="41"/>
      <c r="GBB58" s="41"/>
      <c r="GBC58" s="41"/>
      <c r="GBD58" s="41"/>
      <c r="GBE58" s="41"/>
      <c r="GBF58" s="41"/>
      <c r="GBG58" s="41"/>
      <c r="GBH58" s="41"/>
      <c r="GBI58" s="41"/>
      <c r="GBJ58" s="41"/>
      <c r="GBK58" s="41"/>
      <c r="GBL58" s="41"/>
      <c r="GBM58" s="41"/>
      <c r="GBN58" s="41"/>
      <c r="GBO58" s="41"/>
      <c r="GBP58" s="41"/>
      <c r="GBQ58" s="41"/>
      <c r="GBR58" s="41"/>
      <c r="GBS58" s="41"/>
      <c r="GBT58" s="41"/>
      <c r="GBU58" s="41"/>
      <c r="GBV58" s="41"/>
      <c r="GBW58" s="41"/>
      <c r="GBX58" s="41"/>
      <c r="GBY58" s="41"/>
      <c r="GBZ58" s="41"/>
      <c r="GCA58" s="41"/>
      <c r="GCB58" s="41"/>
      <c r="GCC58" s="41"/>
      <c r="GCD58" s="41"/>
      <c r="GCE58" s="41"/>
      <c r="GCF58" s="41"/>
      <c r="GCG58" s="41"/>
      <c r="GCH58" s="41"/>
      <c r="GCI58" s="41"/>
      <c r="GCJ58" s="41"/>
      <c r="GCK58" s="41"/>
      <c r="GCL58" s="41"/>
      <c r="GCM58" s="41"/>
      <c r="GCN58" s="41"/>
      <c r="GCO58" s="41"/>
      <c r="GCP58" s="41"/>
      <c r="GCQ58" s="41"/>
      <c r="GCR58" s="41"/>
      <c r="GCS58" s="41"/>
      <c r="GCT58" s="41"/>
      <c r="GCU58" s="41"/>
      <c r="GCV58" s="41"/>
      <c r="GCW58" s="41"/>
      <c r="GCX58" s="41"/>
      <c r="GCY58" s="41"/>
      <c r="GCZ58" s="41"/>
      <c r="GDA58" s="41"/>
      <c r="GDB58" s="41"/>
      <c r="GDC58" s="41"/>
      <c r="GDD58" s="41"/>
      <c r="GDE58" s="41"/>
      <c r="GDF58" s="41"/>
      <c r="GDG58" s="41"/>
      <c r="GDH58" s="41"/>
      <c r="GDI58" s="41"/>
      <c r="GDJ58" s="41"/>
      <c r="GDK58" s="41"/>
      <c r="GDL58" s="41"/>
      <c r="GDM58" s="41"/>
      <c r="GDN58" s="41"/>
      <c r="GDO58" s="41"/>
      <c r="GDP58" s="41"/>
      <c r="GDQ58" s="41"/>
      <c r="GDR58" s="41"/>
      <c r="GDS58" s="41"/>
      <c r="GDT58" s="41"/>
      <c r="GDU58" s="41"/>
      <c r="GDV58" s="41"/>
      <c r="GDW58" s="41"/>
      <c r="GDX58" s="41"/>
      <c r="GDY58" s="41"/>
      <c r="GDZ58" s="41"/>
      <c r="GEA58" s="41"/>
      <c r="GEB58" s="41"/>
      <c r="GEC58" s="41"/>
      <c r="GED58" s="41"/>
      <c r="GEE58" s="41"/>
      <c r="GEF58" s="41"/>
      <c r="GEG58" s="41"/>
      <c r="GEH58" s="41"/>
      <c r="GEI58" s="41"/>
      <c r="GEJ58" s="41"/>
      <c r="GEK58" s="41"/>
      <c r="GEL58" s="41"/>
      <c r="GEM58" s="41"/>
      <c r="GEN58" s="41"/>
      <c r="GEO58" s="41"/>
      <c r="GEP58" s="41"/>
      <c r="GEQ58" s="41"/>
      <c r="GER58" s="41"/>
      <c r="GES58" s="41"/>
      <c r="GET58" s="41"/>
      <c r="GEU58" s="41"/>
      <c r="GEV58" s="41"/>
      <c r="GEW58" s="41"/>
      <c r="GEX58" s="41"/>
      <c r="GEY58" s="41"/>
      <c r="GEZ58" s="41"/>
      <c r="GFA58" s="41"/>
      <c r="GFB58" s="41"/>
      <c r="GFC58" s="41"/>
      <c r="GFD58" s="41"/>
      <c r="GFE58" s="41"/>
      <c r="GFF58" s="41"/>
      <c r="GFG58" s="41"/>
      <c r="GFH58" s="41"/>
      <c r="GFI58" s="41"/>
      <c r="GFJ58" s="41"/>
      <c r="GFK58" s="41"/>
      <c r="GFL58" s="41"/>
      <c r="GFM58" s="41"/>
      <c r="GFN58" s="41"/>
      <c r="GFO58" s="41"/>
      <c r="GFP58" s="41"/>
      <c r="GFQ58" s="41"/>
      <c r="GFR58" s="41"/>
      <c r="GFS58" s="41"/>
      <c r="GFT58" s="41"/>
      <c r="GFU58" s="41"/>
      <c r="GFV58" s="41"/>
      <c r="GFW58" s="41"/>
      <c r="GFX58" s="41"/>
      <c r="GFY58" s="41"/>
      <c r="GFZ58" s="41"/>
      <c r="GGA58" s="41"/>
      <c r="GGB58" s="41"/>
      <c r="GGC58" s="41"/>
      <c r="GGD58" s="41"/>
      <c r="GGE58" s="41"/>
      <c r="GGF58" s="41"/>
      <c r="GGG58" s="41"/>
      <c r="GGH58" s="41"/>
      <c r="GGI58" s="41"/>
      <c r="GGJ58" s="41"/>
      <c r="GGK58" s="41"/>
      <c r="GGL58" s="41"/>
      <c r="GGM58" s="41"/>
      <c r="GGN58" s="41"/>
      <c r="GGO58" s="41"/>
      <c r="GGP58" s="41"/>
      <c r="GGQ58" s="41"/>
      <c r="GGR58" s="41"/>
      <c r="GGS58" s="41"/>
      <c r="GGT58" s="41"/>
      <c r="GGU58" s="41"/>
      <c r="GGV58" s="41"/>
      <c r="GGW58" s="41"/>
      <c r="GGX58" s="41"/>
      <c r="GGY58" s="41"/>
      <c r="GGZ58" s="41"/>
      <c r="GHA58" s="41"/>
      <c r="GHB58" s="41"/>
      <c r="GHC58" s="41"/>
      <c r="GHD58" s="41"/>
      <c r="GHE58" s="41"/>
      <c r="GHF58" s="41"/>
      <c r="GHG58" s="41"/>
      <c r="GHH58" s="41"/>
      <c r="GHI58" s="41"/>
      <c r="GHJ58" s="41"/>
      <c r="GHK58" s="41"/>
      <c r="GHL58" s="41"/>
      <c r="GHM58" s="41"/>
      <c r="GHN58" s="41"/>
      <c r="GHO58" s="41"/>
      <c r="GHP58" s="41"/>
      <c r="GHQ58" s="41"/>
      <c r="GHR58" s="41"/>
      <c r="GHS58" s="41"/>
      <c r="GHT58" s="41"/>
      <c r="GHU58" s="41"/>
      <c r="GHV58" s="41"/>
      <c r="GHW58" s="41"/>
      <c r="GHX58" s="41"/>
      <c r="GHY58" s="41"/>
      <c r="GHZ58" s="41"/>
      <c r="GIA58" s="41"/>
      <c r="GIB58" s="41"/>
      <c r="GIC58" s="41"/>
      <c r="GID58" s="41"/>
      <c r="GIE58" s="41"/>
      <c r="GIF58" s="41"/>
      <c r="GIG58" s="41"/>
      <c r="GIH58" s="41"/>
      <c r="GII58" s="41"/>
      <c r="GIJ58" s="41"/>
      <c r="GIK58" s="41"/>
      <c r="GIL58" s="41"/>
      <c r="GIM58" s="41"/>
      <c r="GIN58" s="41"/>
      <c r="GIO58" s="41"/>
      <c r="GIP58" s="41"/>
      <c r="GIQ58" s="41"/>
      <c r="GIR58" s="41"/>
      <c r="GIS58" s="41"/>
      <c r="GIT58" s="41"/>
      <c r="GIU58" s="41"/>
      <c r="GIV58" s="41"/>
      <c r="GIW58" s="41"/>
      <c r="GIX58" s="41"/>
      <c r="GIY58" s="41"/>
      <c r="GIZ58" s="41"/>
      <c r="GJA58" s="41"/>
      <c r="GJB58" s="41"/>
      <c r="GJC58" s="41"/>
      <c r="GJD58" s="41"/>
      <c r="GJE58" s="41"/>
      <c r="GJF58" s="41"/>
      <c r="GJG58" s="41"/>
      <c r="GJH58" s="41"/>
      <c r="GJI58" s="41"/>
      <c r="GJJ58" s="41"/>
      <c r="GJK58" s="41"/>
      <c r="GJL58" s="41"/>
      <c r="GJM58" s="41"/>
      <c r="GJN58" s="41"/>
      <c r="GJO58" s="41"/>
      <c r="GJP58" s="41"/>
      <c r="GJQ58" s="41"/>
      <c r="GJR58" s="41"/>
      <c r="GJS58" s="41"/>
      <c r="GJT58" s="41"/>
      <c r="GJU58" s="41"/>
      <c r="GJV58" s="41"/>
      <c r="GJW58" s="41"/>
      <c r="GJX58" s="41"/>
      <c r="GJY58" s="41"/>
      <c r="GJZ58" s="41"/>
      <c r="GKA58" s="41"/>
      <c r="GKB58" s="41"/>
      <c r="GKC58" s="41"/>
      <c r="GKD58" s="41"/>
      <c r="GKE58" s="41"/>
      <c r="GKF58" s="41"/>
      <c r="GKG58" s="41"/>
      <c r="GKH58" s="41"/>
      <c r="GKI58" s="41"/>
      <c r="GKJ58" s="41"/>
      <c r="GKK58" s="41"/>
      <c r="GKL58" s="41"/>
      <c r="GKM58" s="41"/>
      <c r="GKN58" s="41"/>
      <c r="GKO58" s="41"/>
      <c r="GKP58" s="41"/>
      <c r="GKQ58" s="41"/>
      <c r="GKR58" s="41"/>
      <c r="GKS58" s="41"/>
      <c r="GKT58" s="41"/>
      <c r="GKU58" s="41"/>
      <c r="GKV58" s="41"/>
      <c r="GKW58" s="41"/>
      <c r="GKX58" s="41"/>
      <c r="GKY58" s="41"/>
      <c r="GKZ58" s="41"/>
      <c r="GLA58" s="41"/>
      <c r="GLB58" s="41"/>
      <c r="GLC58" s="41"/>
      <c r="GLD58" s="41"/>
      <c r="GLE58" s="41"/>
      <c r="GLF58" s="41"/>
      <c r="GLG58" s="41"/>
      <c r="GLH58" s="41"/>
      <c r="GLI58" s="41"/>
      <c r="GLJ58" s="41"/>
      <c r="GLK58" s="41"/>
      <c r="GLL58" s="41"/>
      <c r="GLM58" s="41"/>
      <c r="GLN58" s="41"/>
      <c r="GLO58" s="41"/>
      <c r="GLP58" s="41"/>
      <c r="GLQ58" s="41"/>
      <c r="GLR58" s="41"/>
      <c r="GLS58" s="41"/>
      <c r="GLT58" s="41"/>
      <c r="GLU58" s="41"/>
      <c r="GLV58" s="41"/>
      <c r="GLW58" s="41"/>
      <c r="GLX58" s="41"/>
      <c r="GLY58" s="41"/>
      <c r="GLZ58" s="41"/>
      <c r="GMA58" s="41"/>
      <c r="GMB58" s="41"/>
      <c r="GMC58" s="41"/>
      <c r="GMD58" s="41"/>
      <c r="GME58" s="41"/>
      <c r="GMF58" s="41"/>
      <c r="GMG58" s="41"/>
      <c r="GMH58" s="41"/>
      <c r="GMI58" s="41"/>
      <c r="GMJ58" s="41"/>
      <c r="GMK58" s="41"/>
      <c r="GML58" s="41"/>
      <c r="GMM58" s="41"/>
      <c r="GMN58" s="41"/>
      <c r="GMO58" s="41"/>
      <c r="GMP58" s="41"/>
      <c r="GMQ58" s="41"/>
      <c r="GMR58" s="41"/>
      <c r="GMS58" s="41"/>
      <c r="GMT58" s="41"/>
      <c r="GMU58" s="41"/>
      <c r="GMV58" s="41"/>
      <c r="GMW58" s="41"/>
      <c r="GMX58" s="41"/>
      <c r="GMY58" s="41"/>
      <c r="GMZ58" s="41"/>
      <c r="GNA58" s="41"/>
      <c r="GNB58" s="41"/>
      <c r="GNC58" s="41"/>
      <c r="GND58" s="41"/>
      <c r="GNE58" s="41"/>
      <c r="GNF58" s="41"/>
      <c r="GNG58" s="41"/>
      <c r="GNH58" s="41"/>
      <c r="GNI58" s="41"/>
      <c r="GNJ58" s="41"/>
      <c r="GNK58" s="41"/>
      <c r="GNL58" s="41"/>
      <c r="GNM58" s="41"/>
      <c r="GNN58" s="41"/>
      <c r="GNO58" s="41"/>
      <c r="GNP58" s="41"/>
      <c r="GNQ58" s="41"/>
      <c r="GNR58" s="41"/>
      <c r="GNS58" s="41"/>
      <c r="GNT58" s="41"/>
      <c r="GNU58" s="41"/>
      <c r="GNV58" s="41"/>
      <c r="GNW58" s="41"/>
      <c r="GNX58" s="41"/>
      <c r="GNY58" s="41"/>
      <c r="GNZ58" s="41"/>
      <c r="GOA58" s="41"/>
      <c r="GOB58" s="41"/>
      <c r="GOC58" s="41"/>
      <c r="GOD58" s="41"/>
      <c r="GOE58" s="41"/>
      <c r="GOF58" s="41"/>
      <c r="GOG58" s="41"/>
      <c r="GOH58" s="41"/>
      <c r="GOI58" s="41"/>
      <c r="GOJ58" s="41"/>
      <c r="GOK58" s="41"/>
      <c r="GOL58" s="41"/>
      <c r="GOM58" s="41"/>
      <c r="GON58" s="41"/>
      <c r="GOO58" s="41"/>
      <c r="GOP58" s="41"/>
      <c r="GOQ58" s="41"/>
      <c r="GOR58" s="41"/>
      <c r="GOS58" s="41"/>
      <c r="GOT58" s="41"/>
      <c r="GOU58" s="41"/>
      <c r="GOV58" s="41"/>
      <c r="GOW58" s="41"/>
      <c r="GOX58" s="41"/>
      <c r="GOY58" s="41"/>
      <c r="GOZ58" s="41"/>
      <c r="GPA58" s="41"/>
      <c r="GPB58" s="41"/>
      <c r="GPC58" s="41"/>
      <c r="GPD58" s="41"/>
      <c r="GPE58" s="41"/>
      <c r="GPF58" s="41"/>
      <c r="GPG58" s="41"/>
      <c r="GPH58" s="41"/>
      <c r="GPI58" s="41"/>
      <c r="GPJ58" s="41"/>
      <c r="GPK58" s="41"/>
      <c r="GPL58" s="41"/>
      <c r="GPM58" s="41"/>
      <c r="GPN58" s="41"/>
      <c r="GPO58" s="41"/>
      <c r="GPP58" s="41"/>
      <c r="GPQ58" s="41"/>
      <c r="GPR58" s="41"/>
      <c r="GPS58" s="41"/>
      <c r="GPT58" s="41"/>
      <c r="GPU58" s="41"/>
      <c r="GPV58" s="41"/>
      <c r="GPW58" s="41"/>
      <c r="GPX58" s="41"/>
      <c r="GPY58" s="41"/>
      <c r="GPZ58" s="41"/>
      <c r="GQA58" s="41"/>
      <c r="GQB58" s="41"/>
      <c r="GQC58" s="41"/>
      <c r="GQD58" s="41"/>
      <c r="GQE58" s="41"/>
      <c r="GQF58" s="41"/>
      <c r="GQG58" s="41"/>
      <c r="GQH58" s="41"/>
      <c r="GQI58" s="41"/>
      <c r="GQJ58" s="41"/>
      <c r="GQK58" s="41"/>
      <c r="GQL58" s="41"/>
      <c r="GQM58" s="41"/>
      <c r="GQN58" s="41"/>
      <c r="GQO58" s="41"/>
      <c r="GQP58" s="41"/>
      <c r="GQQ58" s="41"/>
      <c r="GQR58" s="41"/>
      <c r="GQS58" s="41"/>
      <c r="GQT58" s="41"/>
      <c r="GQU58" s="41"/>
      <c r="GQV58" s="41"/>
      <c r="GQW58" s="41"/>
      <c r="GQX58" s="41"/>
      <c r="GQY58" s="41"/>
      <c r="GQZ58" s="41"/>
      <c r="GRA58" s="41"/>
      <c r="GRB58" s="41"/>
      <c r="GRC58" s="41"/>
      <c r="GRD58" s="41"/>
      <c r="GRE58" s="41"/>
      <c r="GRF58" s="41"/>
      <c r="GRG58" s="41"/>
      <c r="GRH58" s="41"/>
      <c r="GRI58" s="41"/>
      <c r="GRJ58" s="41"/>
      <c r="GRK58" s="41"/>
      <c r="GRL58" s="41"/>
      <c r="GRM58" s="41"/>
      <c r="GRN58" s="41"/>
      <c r="GRO58" s="41"/>
      <c r="GRP58" s="41"/>
      <c r="GRQ58" s="41"/>
      <c r="GRR58" s="41"/>
      <c r="GRS58" s="41"/>
      <c r="GRT58" s="41"/>
      <c r="GRU58" s="41"/>
      <c r="GRV58" s="41"/>
      <c r="GRW58" s="41"/>
      <c r="GRX58" s="41"/>
      <c r="GRY58" s="41"/>
      <c r="GRZ58" s="41"/>
      <c r="GSA58" s="41"/>
      <c r="GSB58" s="41"/>
      <c r="GSC58" s="41"/>
      <c r="GSD58" s="41"/>
      <c r="GSE58" s="41"/>
      <c r="GSF58" s="41"/>
      <c r="GSG58" s="41"/>
      <c r="GSH58" s="41"/>
      <c r="GSI58" s="41"/>
      <c r="GSJ58" s="41"/>
      <c r="GSK58" s="41"/>
      <c r="GSL58" s="41"/>
      <c r="GSM58" s="41"/>
      <c r="GSN58" s="41"/>
      <c r="GSO58" s="41"/>
      <c r="GSP58" s="41"/>
      <c r="GSQ58" s="41"/>
      <c r="GSR58" s="41"/>
      <c r="GSS58" s="41"/>
      <c r="GST58" s="41"/>
      <c r="GSU58" s="41"/>
      <c r="GSV58" s="41"/>
      <c r="GSW58" s="41"/>
      <c r="GSX58" s="41"/>
      <c r="GSY58" s="41"/>
      <c r="GSZ58" s="41"/>
      <c r="GTA58" s="41"/>
      <c r="GTB58" s="41"/>
      <c r="GTC58" s="41"/>
      <c r="GTD58" s="41"/>
      <c r="GTE58" s="41"/>
      <c r="GTF58" s="41"/>
      <c r="GTG58" s="41"/>
      <c r="GTH58" s="41"/>
      <c r="GTI58" s="41"/>
      <c r="GTJ58" s="41"/>
      <c r="GTK58" s="41"/>
      <c r="GTL58" s="41"/>
      <c r="GTM58" s="41"/>
      <c r="GTN58" s="41"/>
      <c r="GTO58" s="41"/>
      <c r="GTP58" s="41"/>
      <c r="GTQ58" s="41"/>
      <c r="GTR58" s="41"/>
      <c r="GTS58" s="41"/>
      <c r="GTT58" s="41"/>
      <c r="GTU58" s="41"/>
      <c r="GTV58" s="41"/>
      <c r="GTW58" s="41"/>
      <c r="GTX58" s="41"/>
      <c r="GTY58" s="41"/>
      <c r="GTZ58" s="41"/>
      <c r="GUA58" s="41"/>
      <c r="GUB58" s="41"/>
      <c r="GUC58" s="41"/>
      <c r="GUD58" s="41"/>
      <c r="GUE58" s="41"/>
      <c r="GUF58" s="41"/>
      <c r="GUG58" s="41"/>
      <c r="GUH58" s="41"/>
      <c r="GUI58" s="41"/>
      <c r="GUJ58" s="41"/>
      <c r="GUK58" s="41"/>
      <c r="GUL58" s="41"/>
      <c r="GUM58" s="41"/>
      <c r="GUN58" s="41"/>
      <c r="GUO58" s="41"/>
      <c r="GUP58" s="41"/>
      <c r="GUQ58" s="41"/>
      <c r="GUR58" s="41"/>
      <c r="GUS58" s="41"/>
      <c r="GUT58" s="41"/>
      <c r="GUU58" s="41"/>
      <c r="GUV58" s="41"/>
      <c r="GUW58" s="41"/>
      <c r="GUX58" s="41"/>
      <c r="GUY58" s="41"/>
      <c r="GUZ58" s="41"/>
      <c r="GVA58" s="41"/>
      <c r="GVB58" s="41"/>
      <c r="GVC58" s="41"/>
      <c r="GVD58" s="41"/>
      <c r="GVE58" s="41"/>
      <c r="GVF58" s="41"/>
      <c r="GVG58" s="41"/>
      <c r="GVH58" s="41"/>
      <c r="GVI58" s="41"/>
      <c r="GVJ58" s="41"/>
      <c r="GVK58" s="41"/>
      <c r="GVL58" s="41"/>
      <c r="GVM58" s="41"/>
      <c r="GVN58" s="41"/>
      <c r="GVO58" s="41"/>
      <c r="GVP58" s="41"/>
      <c r="GVQ58" s="41"/>
      <c r="GVR58" s="41"/>
      <c r="GVS58" s="41"/>
      <c r="GVT58" s="41"/>
      <c r="GVU58" s="41"/>
      <c r="GVV58" s="41"/>
      <c r="GVW58" s="41"/>
      <c r="GVX58" s="41"/>
      <c r="GVY58" s="41"/>
      <c r="GVZ58" s="41"/>
      <c r="GWA58" s="41"/>
      <c r="GWB58" s="41"/>
      <c r="GWC58" s="41"/>
      <c r="GWD58" s="41"/>
      <c r="GWE58" s="41"/>
      <c r="GWF58" s="41"/>
      <c r="GWG58" s="41"/>
      <c r="GWH58" s="41"/>
      <c r="GWI58" s="41"/>
      <c r="GWJ58" s="41"/>
      <c r="GWK58" s="41"/>
      <c r="GWL58" s="41"/>
      <c r="GWM58" s="41"/>
      <c r="GWN58" s="41"/>
      <c r="GWO58" s="41"/>
      <c r="GWP58" s="41"/>
      <c r="GWQ58" s="41"/>
      <c r="GWR58" s="41"/>
      <c r="GWS58" s="41"/>
      <c r="GWT58" s="41"/>
      <c r="GWU58" s="41"/>
      <c r="GWV58" s="41"/>
      <c r="GWW58" s="41"/>
      <c r="GWX58" s="41"/>
      <c r="GWY58" s="41"/>
      <c r="GWZ58" s="41"/>
      <c r="GXA58" s="41"/>
      <c r="GXB58" s="41"/>
      <c r="GXC58" s="41"/>
      <c r="GXD58" s="41"/>
      <c r="GXE58" s="41"/>
      <c r="GXF58" s="41"/>
      <c r="GXG58" s="41"/>
      <c r="GXH58" s="41"/>
      <c r="GXI58" s="41"/>
      <c r="GXJ58" s="41"/>
      <c r="GXK58" s="41"/>
      <c r="GXL58" s="41"/>
      <c r="GXM58" s="41"/>
      <c r="GXN58" s="41"/>
      <c r="GXO58" s="41"/>
      <c r="GXP58" s="41"/>
      <c r="GXQ58" s="41"/>
      <c r="GXR58" s="41"/>
      <c r="GXS58" s="41"/>
      <c r="GXT58" s="41"/>
      <c r="GXU58" s="41"/>
      <c r="GXV58" s="41"/>
      <c r="GXW58" s="41"/>
      <c r="GXX58" s="41"/>
      <c r="GXY58" s="41"/>
      <c r="GXZ58" s="41"/>
      <c r="GYA58" s="41"/>
      <c r="GYB58" s="41"/>
      <c r="GYC58" s="41"/>
      <c r="GYD58" s="41"/>
      <c r="GYE58" s="41"/>
      <c r="GYF58" s="41"/>
      <c r="GYG58" s="41"/>
      <c r="GYH58" s="41"/>
      <c r="GYI58" s="41"/>
      <c r="GYJ58" s="41"/>
      <c r="GYK58" s="41"/>
      <c r="GYL58" s="41"/>
      <c r="GYM58" s="41"/>
      <c r="GYN58" s="41"/>
      <c r="GYO58" s="41"/>
      <c r="GYP58" s="41"/>
      <c r="GYQ58" s="41"/>
      <c r="GYR58" s="41"/>
      <c r="GYS58" s="41"/>
      <c r="GYT58" s="41"/>
      <c r="GYU58" s="41"/>
      <c r="GYV58" s="41"/>
      <c r="GYW58" s="41"/>
      <c r="GYX58" s="41"/>
      <c r="GYY58" s="41"/>
      <c r="GYZ58" s="41"/>
      <c r="GZA58" s="41"/>
      <c r="GZB58" s="41"/>
      <c r="GZC58" s="41"/>
      <c r="GZD58" s="41"/>
      <c r="GZE58" s="41"/>
      <c r="GZF58" s="41"/>
      <c r="GZG58" s="41"/>
      <c r="GZH58" s="41"/>
      <c r="GZI58" s="41"/>
      <c r="GZJ58" s="41"/>
      <c r="GZK58" s="41"/>
      <c r="GZL58" s="41"/>
      <c r="GZM58" s="41"/>
      <c r="GZN58" s="41"/>
      <c r="GZO58" s="41"/>
      <c r="GZP58" s="41"/>
      <c r="GZQ58" s="41"/>
      <c r="GZR58" s="41"/>
      <c r="GZS58" s="41"/>
      <c r="GZT58" s="41"/>
      <c r="GZU58" s="41"/>
      <c r="GZV58" s="41"/>
      <c r="GZW58" s="41"/>
      <c r="GZX58" s="41"/>
      <c r="GZY58" s="41"/>
      <c r="GZZ58" s="41"/>
      <c r="HAA58" s="41"/>
      <c r="HAB58" s="41"/>
      <c r="HAC58" s="41"/>
      <c r="HAD58" s="41"/>
      <c r="HAE58" s="41"/>
      <c r="HAF58" s="41"/>
      <c r="HAG58" s="41"/>
      <c r="HAH58" s="41"/>
      <c r="HAI58" s="41"/>
      <c r="HAJ58" s="41"/>
      <c r="HAK58" s="41"/>
      <c r="HAL58" s="41"/>
      <c r="HAM58" s="41"/>
      <c r="HAN58" s="41"/>
      <c r="HAO58" s="41"/>
      <c r="HAP58" s="41"/>
      <c r="HAQ58" s="41"/>
      <c r="HAR58" s="41"/>
      <c r="HAS58" s="41"/>
      <c r="HAT58" s="41"/>
      <c r="HAU58" s="41"/>
      <c r="HAV58" s="41"/>
      <c r="HAW58" s="41"/>
      <c r="HAX58" s="41"/>
      <c r="HAY58" s="41"/>
      <c r="HAZ58" s="41"/>
      <c r="HBA58" s="41"/>
      <c r="HBB58" s="41"/>
      <c r="HBC58" s="41"/>
      <c r="HBD58" s="41"/>
      <c r="HBE58" s="41"/>
      <c r="HBF58" s="41"/>
      <c r="HBG58" s="41"/>
      <c r="HBH58" s="41"/>
      <c r="HBI58" s="41"/>
      <c r="HBJ58" s="41"/>
      <c r="HBK58" s="41"/>
      <c r="HBL58" s="41"/>
      <c r="HBM58" s="41"/>
      <c r="HBN58" s="41"/>
      <c r="HBO58" s="41"/>
      <c r="HBP58" s="41"/>
      <c r="HBQ58" s="41"/>
      <c r="HBR58" s="41"/>
      <c r="HBS58" s="41"/>
      <c r="HBT58" s="41"/>
      <c r="HBU58" s="41"/>
      <c r="HBV58" s="41"/>
      <c r="HBW58" s="41"/>
      <c r="HBX58" s="41"/>
      <c r="HBY58" s="41"/>
      <c r="HBZ58" s="41"/>
      <c r="HCA58" s="41"/>
      <c r="HCB58" s="41"/>
      <c r="HCC58" s="41"/>
      <c r="HCD58" s="41"/>
      <c r="HCE58" s="41"/>
      <c r="HCF58" s="41"/>
      <c r="HCG58" s="41"/>
      <c r="HCH58" s="41"/>
      <c r="HCI58" s="41"/>
      <c r="HCJ58" s="41"/>
      <c r="HCK58" s="41"/>
      <c r="HCL58" s="41"/>
      <c r="HCM58" s="41"/>
      <c r="HCN58" s="41"/>
      <c r="HCO58" s="41"/>
      <c r="HCP58" s="41"/>
      <c r="HCQ58" s="41"/>
      <c r="HCR58" s="41"/>
      <c r="HCS58" s="41"/>
      <c r="HCT58" s="41"/>
      <c r="HCU58" s="41"/>
      <c r="HCV58" s="41"/>
      <c r="HCW58" s="41"/>
      <c r="HCX58" s="41"/>
      <c r="HCY58" s="41"/>
      <c r="HCZ58" s="41"/>
      <c r="HDA58" s="41"/>
      <c r="HDB58" s="41"/>
      <c r="HDC58" s="41"/>
      <c r="HDD58" s="41"/>
      <c r="HDE58" s="41"/>
      <c r="HDF58" s="41"/>
      <c r="HDG58" s="41"/>
      <c r="HDH58" s="41"/>
      <c r="HDI58" s="41"/>
      <c r="HDJ58" s="41"/>
      <c r="HDK58" s="41"/>
      <c r="HDL58" s="41"/>
      <c r="HDM58" s="41"/>
      <c r="HDN58" s="41"/>
      <c r="HDO58" s="41"/>
      <c r="HDP58" s="41"/>
      <c r="HDQ58" s="41"/>
      <c r="HDR58" s="41"/>
      <c r="HDS58" s="41"/>
      <c r="HDT58" s="41"/>
      <c r="HDU58" s="41"/>
      <c r="HDV58" s="41"/>
      <c r="HDW58" s="41"/>
      <c r="HDX58" s="41"/>
      <c r="HDY58" s="41"/>
      <c r="HDZ58" s="41"/>
      <c r="HEA58" s="41"/>
      <c r="HEB58" s="41"/>
      <c r="HEC58" s="41"/>
      <c r="HED58" s="41"/>
      <c r="HEE58" s="41"/>
      <c r="HEF58" s="41"/>
      <c r="HEG58" s="41"/>
      <c r="HEH58" s="41"/>
      <c r="HEI58" s="41"/>
      <c r="HEJ58" s="41"/>
      <c r="HEK58" s="41"/>
      <c r="HEL58" s="41"/>
      <c r="HEM58" s="41"/>
      <c r="HEN58" s="41"/>
      <c r="HEO58" s="41"/>
      <c r="HEP58" s="41"/>
      <c r="HEQ58" s="41"/>
      <c r="HER58" s="41"/>
      <c r="HES58" s="41"/>
      <c r="HET58" s="41"/>
      <c r="HEU58" s="41"/>
      <c r="HEV58" s="41"/>
      <c r="HEW58" s="41"/>
      <c r="HEX58" s="41"/>
      <c r="HEY58" s="41"/>
      <c r="HEZ58" s="41"/>
      <c r="HFA58" s="41"/>
      <c r="HFB58" s="41"/>
      <c r="HFC58" s="41"/>
      <c r="HFD58" s="41"/>
      <c r="HFE58" s="41"/>
      <c r="HFF58" s="41"/>
      <c r="HFG58" s="41"/>
      <c r="HFH58" s="41"/>
      <c r="HFI58" s="41"/>
      <c r="HFJ58" s="41"/>
      <c r="HFK58" s="41"/>
      <c r="HFL58" s="41"/>
      <c r="HFM58" s="41"/>
      <c r="HFN58" s="41"/>
      <c r="HFO58" s="41"/>
      <c r="HFP58" s="41"/>
      <c r="HFQ58" s="41"/>
      <c r="HFR58" s="41"/>
      <c r="HFS58" s="41"/>
      <c r="HFT58" s="41"/>
      <c r="HFU58" s="41"/>
      <c r="HFV58" s="41"/>
      <c r="HFW58" s="41"/>
      <c r="HFX58" s="41"/>
      <c r="HFY58" s="41"/>
      <c r="HFZ58" s="41"/>
      <c r="HGA58" s="41"/>
      <c r="HGB58" s="41"/>
      <c r="HGC58" s="41"/>
      <c r="HGD58" s="41"/>
      <c r="HGE58" s="41"/>
      <c r="HGF58" s="41"/>
      <c r="HGG58" s="41"/>
      <c r="HGH58" s="41"/>
      <c r="HGI58" s="41"/>
      <c r="HGJ58" s="41"/>
      <c r="HGK58" s="41"/>
      <c r="HGL58" s="41"/>
      <c r="HGM58" s="41"/>
      <c r="HGN58" s="41"/>
      <c r="HGO58" s="41"/>
      <c r="HGP58" s="41"/>
      <c r="HGQ58" s="41"/>
      <c r="HGR58" s="41"/>
      <c r="HGS58" s="41"/>
      <c r="HGT58" s="41"/>
      <c r="HGU58" s="41"/>
      <c r="HGV58" s="41"/>
      <c r="HGW58" s="41"/>
      <c r="HGX58" s="41"/>
      <c r="HGY58" s="41"/>
      <c r="HGZ58" s="41"/>
      <c r="HHA58" s="41"/>
      <c r="HHB58" s="41"/>
      <c r="HHC58" s="41"/>
      <c r="HHD58" s="41"/>
      <c r="HHE58" s="41"/>
      <c r="HHF58" s="41"/>
      <c r="HHG58" s="41"/>
      <c r="HHH58" s="41"/>
      <c r="HHI58" s="41"/>
      <c r="HHJ58" s="41"/>
      <c r="HHK58" s="41"/>
      <c r="HHL58" s="41"/>
      <c r="HHM58" s="41"/>
      <c r="HHN58" s="41"/>
      <c r="HHO58" s="41"/>
      <c r="HHP58" s="41"/>
      <c r="HHQ58" s="41"/>
      <c r="HHR58" s="41"/>
      <c r="HHS58" s="41"/>
      <c r="HHT58" s="41"/>
      <c r="HHU58" s="41"/>
      <c r="HHV58" s="41"/>
      <c r="HHW58" s="41"/>
      <c r="HHX58" s="41"/>
      <c r="HHY58" s="41"/>
      <c r="HHZ58" s="41"/>
      <c r="HIA58" s="41"/>
      <c r="HIB58" s="41"/>
      <c r="HIC58" s="41"/>
      <c r="HID58" s="41"/>
      <c r="HIE58" s="41"/>
      <c r="HIF58" s="41"/>
      <c r="HIG58" s="41"/>
      <c r="HIH58" s="41"/>
      <c r="HII58" s="41"/>
      <c r="HIJ58" s="41"/>
      <c r="HIK58" s="41"/>
      <c r="HIL58" s="41"/>
      <c r="HIM58" s="41"/>
      <c r="HIN58" s="41"/>
      <c r="HIO58" s="41"/>
      <c r="HIP58" s="41"/>
      <c r="HIQ58" s="41"/>
      <c r="HIR58" s="41"/>
      <c r="HIS58" s="41"/>
      <c r="HIT58" s="41"/>
      <c r="HIU58" s="41"/>
      <c r="HIV58" s="41"/>
      <c r="HIW58" s="41"/>
      <c r="HIX58" s="41"/>
      <c r="HIY58" s="41"/>
      <c r="HIZ58" s="41"/>
      <c r="HJA58" s="41"/>
      <c r="HJB58" s="41"/>
      <c r="HJC58" s="41"/>
      <c r="HJD58" s="41"/>
      <c r="HJE58" s="41"/>
      <c r="HJF58" s="41"/>
      <c r="HJG58" s="41"/>
      <c r="HJH58" s="41"/>
      <c r="HJI58" s="41"/>
      <c r="HJJ58" s="41"/>
      <c r="HJK58" s="41"/>
      <c r="HJL58" s="41"/>
      <c r="HJM58" s="41"/>
      <c r="HJN58" s="41"/>
      <c r="HJO58" s="41"/>
      <c r="HJP58" s="41"/>
      <c r="HJQ58" s="41"/>
      <c r="HJR58" s="41"/>
      <c r="HJS58" s="41"/>
      <c r="HJT58" s="41"/>
      <c r="HJU58" s="41"/>
      <c r="HJV58" s="41"/>
      <c r="HJW58" s="41"/>
      <c r="HJX58" s="41"/>
      <c r="HJY58" s="41"/>
      <c r="HJZ58" s="41"/>
      <c r="HKA58" s="41"/>
      <c r="HKB58" s="41"/>
      <c r="HKC58" s="41"/>
      <c r="HKD58" s="41"/>
      <c r="HKE58" s="41"/>
      <c r="HKF58" s="41"/>
      <c r="HKG58" s="41"/>
      <c r="HKH58" s="41"/>
      <c r="HKI58" s="41"/>
      <c r="HKJ58" s="41"/>
      <c r="HKK58" s="41"/>
      <c r="HKL58" s="41"/>
      <c r="HKM58" s="41"/>
      <c r="HKN58" s="41"/>
      <c r="HKO58" s="41"/>
      <c r="HKP58" s="41"/>
      <c r="HKQ58" s="41"/>
      <c r="HKR58" s="41"/>
      <c r="HKS58" s="41"/>
      <c r="HKT58" s="41"/>
      <c r="HKU58" s="41"/>
      <c r="HKV58" s="41"/>
      <c r="HKW58" s="41"/>
      <c r="HKX58" s="41"/>
      <c r="HKY58" s="41"/>
      <c r="HKZ58" s="41"/>
      <c r="HLA58" s="41"/>
      <c r="HLB58" s="41"/>
      <c r="HLC58" s="41"/>
      <c r="HLD58" s="41"/>
      <c r="HLE58" s="41"/>
      <c r="HLF58" s="41"/>
      <c r="HLG58" s="41"/>
      <c r="HLH58" s="41"/>
      <c r="HLI58" s="41"/>
      <c r="HLJ58" s="41"/>
      <c r="HLK58" s="41"/>
      <c r="HLL58" s="41"/>
      <c r="HLM58" s="41"/>
      <c r="HLN58" s="41"/>
      <c r="HLO58" s="41"/>
      <c r="HLP58" s="41"/>
      <c r="HLQ58" s="41"/>
      <c r="HLR58" s="41"/>
      <c r="HLS58" s="41"/>
      <c r="HLT58" s="41"/>
      <c r="HLU58" s="41"/>
      <c r="HLV58" s="41"/>
      <c r="HLW58" s="41"/>
      <c r="HLX58" s="41"/>
      <c r="HLY58" s="41"/>
      <c r="HLZ58" s="41"/>
      <c r="HMA58" s="41"/>
      <c r="HMB58" s="41"/>
      <c r="HMC58" s="41"/>
      <c r="HMD58" s="41"/>
      <c r="HME58" s="41"/>
      <c r="HMF58" s="41"/>
      <c r="HMG58" s="41"/>
      <c r="HMH58" s="41"/>
      <c r="HMI58" s="41"/>
      <c r="HMJ58" s="41"/>
      <c r="HMK58" s="41"/>
      <c r="HML58" s="41"/>
      <c r="HMM58" s="41"/>
      <c r="HMN58" s="41"/>
      <c r="HMO58" s="41"/>
      <c r="HMP58" s="41"/>
      <c r="HMQ58" s="41"/>
      <c r="HMR58" s="41"/>
      <c r="HMS58" s="41"/>
      <c r="HMT58" s="41"/>
      <c r="HMU58" s="41"/>
      <c r="HMV58" s="41"/>
      <c r="HMW58" s="41"/>
      <c r="HMX58" s="41"/>
      <c r="HMY58" s="41"/>
      <c r="HMZ58" s="41"/>
      <c r="HNA58" s="41"/>
      <c r="HNB58" s="41"/>
      <c r="HNC58" s="41"/>
      <c r="HND58" s="41"/>
      <c r="HNE58" s="41"/>
      <c r="HNF58" s="41"/>
      <c r="HNG58" s="41"/>
      <c r="HNH58" s="41"/>
      <c r="HNI58" s="41"/>
      <c r="HNJ58" s="41"/>
      <c r="HNK58" s="41"/>
      <c r="HNL58" s="41"/>
      <c r="HNM58" s="41"/>
      <c r="HNN58" s="41"/>
      <c r="HNO58" s="41"/>
      <c r="HNP58" s="41"/>
      <c r="HNQ58" s="41"/>
      <c r="HNR58" s="41"/>
      <c r="HNS58" s="41"/>
      <c r="HNT58" s="41"/>
      <c r="HNU58" s="41"/>
      <c r="HNV58" s="41"/>
      <c r="HNW58" s="41"/>
      <c r="HNX58" s="41"/>
      <c r="HNY58" s="41"/>
      <c r="HNZ58" s="41"/>
      <c r="HOA58" s="41"/>
      <c r="HOB58" s="41"/>
      <c r="HOC58" s="41"/>
      <c r="HOD58" s="41"/>
      <c r="HOE58" s="41"/>
      <c r="HOF58" s="41"/>
      <c r="HOG58" s="41"/>
      <c r="HOH58" s="41"/>
      <c r="HOI58" s="41"/>
      <c r="HOJ58" s="41"/>
      <c r="HOK58" s="41"/>
      <c r="HOL58" s="41"/>
      <c r="HOM58" s="41"/>
      <c r="HON58" s="41"/>
      <c r="HOO58" s="41"/>
      <c r="HOP58" s="41"/>
      <c r="HOQ58" s="41"/>
      <c r="HOR58" s="41"/>
      <c r="HOS58" s="41"/>
      <c r="HOT58" s="41"/>
      <c r="HOU58" s="41"/>
      <c r="HOV58" s="41"/>
      <c r="HOW58" s="41"/>
      <c r="HOX58" s="41"/>
      <c r="HOY58" s="41"/>
      <c r="HOZ58" s="41"/>
      <c r="HPA58" s="41"/>
      <c r="HPB58" s="41"/>
      <c r="HPC58" s="41"/>
      <c r="HPD58" s="41"/>
      <c r="HPE58" s="41"/>
      <c r="HPF58" s="41"/>
      <c r="HPG58" s="41"/>
      <c r="HPH58" s="41"/>
      <c r="HPI58" s="41"/>
      <c r="HPJ58" s="41"/>
      <c r="HPK58" s="41"/>
      <c r="HPL58" s="41"/>
      <c r="HPM58" s="41"/>
      <c r="HPN58" s="41"/>
      <c r="HPO58" s="41"/>
      <c r="HPP58" s="41"/>
      <c r="HPQ58" s="41"/>
      <c r="HPR58" s="41"/>
      <c r="HPS58" s="41"/>
      <c r="HPT58" s="41"/>
      <c r="HPU58" s="41"/>
      <c r="HPV58" s="41"/>
      <c r="HPW58" s="41"/>
      <c r="HPX58" s="41"/>
      <c r="HPY58" s="41"/>
      <c r="HPZ58" s="41"/>
      <c r="HQA58" s="41"/>
      <c r="HQB58" s="41"/>
      <c r="HQC58" s="41"/>
      <c r="HQD58" s="41"/>
      <c r="HQE58" s="41"/>
      <c r="HQF58" s="41"/>
      <c r="HQG58" s="41"/>
      <c r="HQH58" s="41"/>
      <c r="HQI58" s="41"/>
      <c r="HQJ58" s="41"/>
      <c r="HQK58" s="41"/>
      <c r="HQL58" s="41"/>
      <c r="HQM58" s="41"/>
      <c r="HQN58" s="41"/>
      <c r="HQO58" s="41"/>
      <c r="HQP58" s="41"/>
      <c r="HQQ58" s="41"/>
      <c r="HQR58" s="41"/>
      <c r="HQS58" s="41"/>
      <c r="HQT58" s="41"/>
      <c r="HQU58" s="41"/>
      <c r="HQV58" s="41"/>
      <c r="HQW58" s="41"/>
      <c r="HQX58" s="41"/>
      <c r="HQY58" s="41"/>
      <c r="HQZ58" s="41"/>
      <c r="HRA58" s="41"/>
      <c r="HRB58" s="41"/>
      <c r="HRC58" s="41"/>
      <c r="HRD58" s="41"/>
      <c r="HRE58" s="41"/>
      <c r="HRF58" s="41"/>
      <c r="HRG58" s="41"/>
      <c r="HRH58" s="41"/>
      <c r="HRI58" s="41"/>
      <c r="HRJ58" s="41"/>
      <c r="HRK58" s="41"/>
      <c r="HRL58" s="41"/>
      <c r="HRM58" s="41"/>
      <c r="HRN58" s="41"/>
      <c r="HRO58" s="41"/>
      <c r="HRP58" s="41"/>
      <c r="HRQ58" s="41"/>
      <c r="HRR58" s="41"/>
      <c r="HRS58" s="41"/>
      <c r="HRT58" s="41"/>
      <c r="HRU58" s="41"/>
      <c r="HRV58" s="41"/>
      <c r="HRW58" s="41"/>
      <c r="HRX58" s="41"/>
      <c r="HRY58" s="41"/>
      <c r="HRZ58" s="41"/>
      <c r="HSA58" s="41"/>
      <c r="HSB58" s="41"/>
      <c r="HSC58" s="41"/>
      <c r="HSD58" s="41"/>
      <c r="HSE58" s="41"/>
      <c r="HSF58" s="41"/>
      <c r="HSG58" s="41"/>
      <c r="HSH58" s="41"/>
      <c r="HSI58" s="41"/>
      <c r="HSJ58" s="41"/>
      <c r="HSK58" s="41"/>
      <c r="HSL58" s="41"/>
      <c r="HSM58" s="41"/>
      <c r="HSN58" s="41"/>
      <c r="HSO58" s="41"/>
      <c r="HSP58" s="41"/>
      <c r="HSQ58" s="41"/>
      <c r="HSR58" s="41"/>
      <c r="HSS58" s="41"/>
      <c r="HST58" s="41"/>
      <c r="HSU58" s="41"/>
      <c r="HSV58" s="41"/>
      <c r="HSW58" s="41"/>
      <c r="HSX58" s="41"/>
      <c r="HSY58" s="41"/>
      <c r="HSZ58" s="41"/>
      <c r="HTA58" s="41"/>
      <c r="HTB58" s="41"/>
      <c r="HTC58" s="41"/>
      <c r="HTD58" s="41"/>
      <c r="HTE58" s="41"/>
      <c r="HTF58" s="41"/>
      <c r="HTG58" s="41"/>
      <c r="HTH58" s="41"/>
      <c r="HTI58" s="41"/>
      <c r="HTJ58" s="41"/>
      <c r="HTK58" s="41"/>
      <c r="HTL58" s="41"/>
      <c r="HTM58" s="41"/>
      <c r="HTN58" s="41"/>
      <c r="HTO58" s="41"/>
      <c r="HTP58" s="41"/>
      <c r="HTQ58" s="41"/>
      <c r="HTR58" s="41"/>
      <c r="HTS58" s="41"/>
      <c r="HTT58" s="41"/>
      <c r="HTU58" s="41"/>
      <c r="HTV58" s="41"/>
      <c r="HTW58" s="41"/>
      <c r="HTX58" s="41"/>
      <c r="HTY58" s="41"/>
      <c r="HTZ58" s="41"/>
      <c r="HUA58" s="41"/>
      <c r="HUB58" s="41"/>
      <c r="HUC58" s="41"/>
      <c r="HUD58" s="41"/>
      <c r="HUE58" s="41"/>
      <c r="HUF58" s="41"/>
      <c r="HUG58" s="41"/>
      <c r="HUH58" s="41"/>
      <c r="HUI58" s="41"/>
      <c r="HUJ58" s="41"/>
      <c r="HUK58" s="41"/>
      <c r="HUL58" s="41"/>
      <c r="HUM58" s="41"/>
      <c r="HUN58" s="41"/>
      <c r="HUO58" s="41"/>
      <c r="HUP58" s="41"/>
      <c r="HUQ58" s="41"/>
      <c r="HUR58" s="41"/>
      <c r="HUS58" s="41"/>
      <c r="HUT58" s="41"/>
      <c r="HUU58" s="41"/>
      <c r="HUV58" s="41"/>
      <c r="HUW58" s="41"/>
      <c r="HUX58" s="41"/>
      <c r="HUY58" s="41"/>
      <c r="HUZ58" s="41"/>
      <c r="HVA58" s="41"/>
      <c r="HVB58" s="41"/>
      <c r="HVC58" s="41"/>
      <c r="HVD58" s="41"/>
      <c r="HVE58" s="41"/>
      <c r="HVF58" s="41"/>
      <c r="HVG58" s="41"/>
      <c r="HVH58" s="41"/>
      <c r="HVI58" s="41"/>
      <c r="HVJ58" s="41"/>
      <c r="HVK58" s="41"/>
      <c r="HVL58" s="41"/>
      <c r="HVM58" s="41"/>
      <c r="HVN58" s="41"/>
      <c r="HVO58" s="41"/>
      <c r="HVP58" s="41"/>
      <c r="HVQ58" s="41"/>
      <c r="HVR58" s="41"/>
      <c r="HVS58" s="41"/>
      <c r="HVT58" s="41"/>
      <c r="HVU58" s="41"/>
      <c r="HVV58" s="41"/>
      <c r="HVW58" s="41"/>
      <c r="HVX58" s="41"/>
      <c r="HVY58" s="41"/>
      <c r="HVZ58" s="41"/>
      <c r="HWA58" s="41"/>
      <c r="HWB58" s="41"/>
      <c r="HWC58" s="41"/>
      <c r="HWD58" s="41"/>
      <c r="HWE58" s="41"/>
      <c r="HWF58" s="41"/>
      <c r="HWG58" s="41"/>
      <c r="HWH58" s="41"/>
      <c r="HWI58" s="41"/>
      <c r="HWJ58" s="41"/>
      <c r="HWK58" s="41"/>
      <c r="HWL58" s="41"/>
      <c r="HWM58" s="41"/>
      <c r="HWN58" s="41"/>
      <c r="HWO58" s="41"/>
      <c r="HWP58" s="41"/>
      <c r="HWQ58" s="41"/>
      <c r="HWR58" s="41"/>
      <c r="HWS58" s="41"/>
      <c r="HWT58" s="41"/>
      <c r="HWU58" s="41"/>
      <c r="HWV58" s="41"/>
      <c r="HWW58" s="41"/>
      <c r="HWX58" s="41"/>
      <c r="HWY58" s="41"/>
      <c r="HWZ58" s="41"/>
      <c r="HXA58" s="41"/>
      <c r="HXB58" s="41"/>
      <c r="HXC58" s="41"/>
      <c r="HXD58" s="41"/>
      <c r="HXE58" s="41"/>
      <c r="HXF58" s="41"/>
      <c r="HXG58" s="41"/>
      <c r="HXH58" s="41"/>
      <c r="HXI58" s="41"/>
      <c r="HXJ58" s="41"/>
      <c r="HXK58" s="41"/>
      <c r="HXL58" s="41"/>
      <c r="HXM58" s="41"/>
      <c r="HXN58" s="41"/>
      <c r="HXO58" s="41"/>
      <c r="HXP58" s="41"/>
      <c r="HXQ58" s="41"/>
      <c r="HXR58" s="41"/>
      <c r="HXS58" s="41"/>
      <c r="HXT58" s="41"/>
      <c r="HXU58" s="41"/>
      <c r="HXV58" s="41"/>
      <c r="HXW58" s="41"/>
      <c r="HXX58" s="41"/>
      <c r="HXY58" s="41"/>
      <c r="HXZ58" s="41"/>
      <c r="HYA58" s="41"/>
      <c r="HYB58" s="41"/>
      <c r="HYC58" s="41"/>
      <c r="HYD58" s="41"/>
      <c r="HYE58" s="41"/>
      <c r="HYF58" s="41"/>
      <c r="HYG58" s="41"/>
      <c r="HYH58" s="41"/>
      <c r="HYI58" s="41"/>
      <c r="HYJ58" s="41"/>
      <c r="HYK58" s="41"/>
      <c r="HYL58" s="41"/>
      <c r="HYM58" s="41"/>
      <c r="HYN58" s="41"/>
      <c r="HYO58" s="41"/>
      <c r="HYP58" s="41"/>
      <c r="HYQ58" s="41"/>
      <c r="HYR58" s="41"/>
      <c r="HYS58" s="41"/>
      <c r="HYT58" s="41"/>
      <c r="HYU58" s="41"/>
      <c r="HYV58" s="41"/>
      <c r="HYW58" s="41"/>
      <c r="HYX58" s="41"/>
      <c r="HYY58" s="41"/>
      <c r="HYZ58" s="41"/>
      <c r="HZA58" s="41"/>
      <c r="HZB58" s="41"/>
      <c r="HZC58" s="41"/>
      <c r="HZD58" s="41"/>
      <c r="HZE58" s="41"/>
      <c r="HZF58" s="41"/>
      <c r="HZG58" s="41"/>
      <c r="HZH58" s="41"/>
      <c r="HZI58" s="41"/>
      <c r="HZJ58" s="41"/>
      <c r="HZK58" s="41"/>
      <c r="HZL58" s="41"/>
      <c r="HZM58" s="41"/>
      <c r="HZN58" s="41"/>
      <c r="HZO58" s="41"/>
      <c r="HZP58" s="41"/>
      <c r="HZQ58" s="41"/>
      <c r="HZR58" s="41"/>
      <c r="HZS58" s="41"/>
      <c r="HZT58" s="41"/>
      <c r="HZU58" s="41"/>
      <c r="HZV58" s="41"/>
      <c r="HZW58" s="41"/>
      <c r="HZX58" s="41"/>
      <c r="HZY58" s="41"/>
      <c r="HZZ58" s="41"/>
      <c r="IAA58" s="41"/>
      <c r="IAB58" s="41"/>
      <c r="IAC58" s="41"/>
      <c r="IAD58" s="41"/>
      <c r="IAE58" s="41"/>
      <c r="IAF58" s="41"/>
      <c r="IAG58" s="41"/>
      <c r="IAH58" s="41"/>
      <c r="IAI58" s="41"/>
      <c r="IAJ58" s="41"/>
      <c r="IAK58" s="41"/>
      <c r="IAL58" s="41"/>
      <c r="IAM58" s="41"/>
      <c r="IAN58" s="41"/>
      <c r="IAO58" s="41"/>
      <c r="IAP58" s="41"/>
      <c r="IAQ58" s="41"/>
      <c r="IAR58" s="41"/>
      <c r="IAS58" s="41"/>
      <c r="IAT58" s="41"/>
      <c r="IAU58" s="41"/>
      <c r="IAV58" s="41"/>
      <c r="IAW58" s="41"/>
      <c r="IAX58" s="41"/>
      <c r="IAY58" s="41"/>
      <c r="IAZ58" s="41"/>
      <c r="IBA58" s="41"/>
      <c r="IBB58" s="41"/>
      <c r="IBC58" s="41"/>
      <c r="IBD58" s="41"/>
      <c r="IBE58" s="41"/>
      <c r="IBF58" s="41"/>
      <c r="IBG58" s="41"/>
      <c r="IBH58" s="41"/>
      <c r="IBI58" s="41"/>
      <c r="IBJ58" s="41"/>
      <c r="IBK58" s="41"/>
      <c r="IBL58" s="41"/>
      <c r="IBM58" s="41"/>
      <c r="IBN58" s="41"/>
      <c r="IBO58" s="41"/>
      <c r="IBP58" s="41"/>
      <c r="IBQ58" s="41"/>
      <c r="IBR58" s="41"/>
      <c r="IBS58" s="41"/>
      <c r="IBT58" s="41"/>
      <c r="IBU58" s="41"/>
      <c r="IBV58" s="41"/>
      <c r="IBW58" s="41"/>
      <c r="IBX58" s="41"/>
      <c r="IBY58" s="41"/>
      <c r="IBZ58" s="41"/>
      <c r="ICA58" s="41"/>
      <c r="ICB58" s="41"/>
      <c r="ICC58" s="41"/>
      <c r="ICD58" s="41"/>
      <c r="ICE58" s="41"/>
      <c r="ICF58" s="41"/>
      <c r="ICG58" s="41"/>
      <c r="ICH58" s="41"/>
      <c r="ICI58" s="41"/>
      <c r="ICJ58" s="41"/>
      <c r="ICK58" s="41"/>
      <c r="ICL58" s="41"/>
      <c r="ICM58" s="41"/>
      <c r="ICN58" s="41"/>
      <c r="ICO58" s="41"/>
      <c r="ICP58" s="41"/>
      <c r="ICQ58" s="41"/>
      <c r="ICR58" s="41"/>
      <c r="ICS58" s="41"/>
      <c r="ICT58" s="41"/>
      <c r="ICU58" s="41"/>
      <c r="ICV58" s="41"/>
      <c r="ICW58" s="41"/>
      <c r="ICX58" s="41"/>
      <c r="ICY58" s="41"/>
      <c r="ICZ58" s="41"/>
      <c r="IDA58" s="41"/>
      <c r="IDB58" s="41"/>
      <c r="IDC58" s="41"/>
      <c r="IDD58" s="41"/>
      <c r="IDE58" s="41"/>
      <c r="IDF58" s="41"/>
      <c r="IDG58" s="41"/>
      <c r="IDH58" s="41"/>
      <c r="IDI58" s="41"/>
      <c r="IDJ58" s="41"/>
      <c r="IDK58" s="41"/>
      <c r="IDL58" s="41"/>
      <c r="IDM58" s="41"/>
      <c r="IDN58" s="41"/>
      <c r="IDO58" s="41"/>
      <c r="IDP58" s="41"/>
      <c r="IDQ58" s="41"/>
      <c r="IDR58" s="41"/>
      <c r="IDS58" s="41"/>
      <c r="IDT58" s="41"/>
      <c r="IDU58" s="41"/>
      <c r="IDV58" s="41"/>
      <c r="IDW58" s="41"/>
      <c r="IDX58" s="41"/>
      <c r="IDY58" s="41"/>
      <c r="IDZ58" s="41"/>
      <c r="IEA58" s="41"/>
      <c r="IEB58" s="41"/>
      <c r="IEC58" s="41"/>
      <c r="IED58" s="41"/>
      <c r="IEE58" s="41"/>
      <c r="IEF58" s="41"/>
      <c r="IEG58" s="41"/>
      <c r="IEH58" s="41"/>
      <c r="IEI58" s="41"/>
      <c r="IEJ58" s="41"/>
      <c r="IEK58" s="41"/>
      <c r="IEL58" s="41"/>
      <c r="IEM58" s="41"/>
      <c r="IEN58" s="41"/>
      <c r="IEO58" s="41"/>
      <c r="IEP58" s="41"/>
      <c r="IEQ58" s="41"/>
      <c r="IER58" s="41"/>
      <c r="IES58" s="41"/>
      <c r="IET58" s="41"/>
      <c r="IEU58" s="41"/>
      <c r="IEV58" s="41"/>
      <c r="IEW58" s="41"/>
      <c r="IEX58" s="41"/>
      <c r="IEY58" s="41"/>
      <c r="IEZ58" s="41"/>
      <c r="IFA58" s="41"/>
      <c r="IFB58" s="41"/>
      <c r="IFC58" s="41"/>
      <c r="IFD58" s="41"/>
      <c r="IFE58" s="41"/>
      <c r="IFF58" s="41"/>
      <c r="IFG58" s="41"/>
      <c r="IFH58" s="41"/>
      <c r="IFI58" s="41"/>
      <c r="IFJ58" s="41"/>
      <c r="IFK58" s="41"/>
      <c r="IFL58" s="41"/>
      <c r="IFM58" s="41"/>
      <c r="IFN58" s="41"/>
      <c r="IFO58" s="41"/>
      <c r="IFP58" s="41"/>
      <c r="IFQ58" s="41"/>
      <c r="IFR58" s="41"/>
      <c r="IFS58" s="41"/>
      <c r="IFT58" s="41"/>
      <c r="IFU58" s="41"/>
      <c r="IFV58" s="41"/>
      <c r="IFW58" s="41"/>
      <c r="IFX58" s="41"/>
      <c r="IFY58" s="41"/>
      <c r="IFZ58" s="41"/>
      <c r="IGA58" s="41"/>
      <c r="IGB58" s="41"/>
      <c r="IGC58" s="41"/>
      <c r="IGD58" s="41"/>
      <c r="IGE58" s="41"/>
      <c r="IGF58" s="41"/>
      <c r="IGG58" s="41"/>
      <c r="IGH58" s="41"/>
      <c r="IGI58" s="41"/>
      <c r="IGJ58" s="41"/>
      <c r="IGK58" s="41"/>
      <c r="IGL58" s="41"/>
      <c r="IGM58" s="41"/>
      <c r="IGN58" s="41"/>
      <c r="IGO58" s="41"/>
      <c r="IGP58" s="41"/>
      <c r="IGQ58" s="41"/>
      <c r="IGR58" s="41"/>
      <c r="IGS58" s="41"/>
      <c r="IGT58" s="41"/>
      <c r="IGU58" s="41"/>
      <c r="IGV58" s="41"/>
      <c r="IGW58" s="41"/>
      <c r="IGX58" s="41"/>
      <c r="IGY58" s="41"/>
      <c r="IGZ58" s="41"/>
      <c r="IHA58" s="41"/>
      <c r="IHB58" s="41"/>
      <c r="IHC58" s="41"/>
      <c r="IHD58" s="41"/>
      <c r="IHE58" s="41"/>
      <c r="IHF58" s="41"/>
      <c r="IHG58" s="41"/>
      <c r="IHH58" s="41"/>
      <c r="IHI58" s="41"/>
      <c r="IHJ58" s="41"/>
      <c r="IHK58" s="41"/>
      <c r="IHL58" s="41"/>
      <c r="IHM58" s="41"/>
      <c r="IHN58" s="41"/>
      <c r="IHO58" s="41"/>
      <c r="IHP58" s="41"/>
      <c r="IHQ58" s="41"/>
      <c r="IHR58" s="41"/>
      <c r="IHS58" s="41"/>
      <c r="IHT58" s="41"/>
      <c r="IHU58" s="41"/>
      <c r="IHV58" s="41"/>
      <c r="IHW58" s="41"/>
      <c r="IHX58" s="41"/>
      <c r="IHY58" s="41"/>
      <c r="IHZ58" s="41"/>
      <c r="IIA58" s="41"/>
      <c r="IIB58" s="41"/>
      <c r="IIC58" s="41"/>
      <c r="IID58" s="41"/>
      <c r="IIE58" s="41"/>
      <c r="IIF58" s="41"/>
      <c r="IIG58" s="41"/>
      <c r="IIH58" s="41"/>
      <c r="III58" s="41"/>
      <c r="IIJ58" s="41"/>
      <c r="IIK58" s="41"/>
      <c r="IIL58" s="41"/>
      <c r="IIM58" s="41"/>
      <c r="IIN58" s="41"/>
      <c r="IIO58" s="41"/>
      <c r="IIP58" s="41"/>
      <c r="IIQ58" s="41"/>
      <c r="IIR58" s="41"/>
      <c r="IIS58" s="41"/>
      <c r="IIT58" s="41"/>
      <c r="IIU58" s="41"/>
      <c r="IIV58" s="41"/>
      <c r="IIW58" s="41"/>
      <c r="IIX58" s="41"/>
      <c r="IIY58" s="41"/>
      <c r="IIZ58" s="41"/>
      <c r="IJA58" s="41"/>
      <c r="IJB58" s="41"/>
      <c r="IJC58" s="41"/>
      <c r="IJD58" s="41"/>
      <c r="IJE58" s="41"/>
      <c r="IJF58" s="41"/>
      <c r="IJG58" s="41"/>
      <c r="IJH58" s="41"/>
      <c r="IJI58" s="41"/>
      <c r="IJJ58" s="41"/>
      <c r="IJK58" s="41"/>
      <c r="IJL58" s="41"/>
      <c r="IJM58" s="41"/>
      <c r="IJN58" s="41"/>
      <c r="IJO58" s="41"/>
      <c r="IJP58" s="41"/>
      <c r="IJQ58" s="41"/>
      <c r="IJR58" s="41"/>
      <c r="IJS58" s="41"/>
      <c r="IJT58" s="41"/>
      <c r="IJU58" s="41"/>
      <c r="IJV58" s="41"/>
      <c r="IJW58" s="41"/>
      <c r="IJX58" s="41"/>
      <c r="IJY58" s="41"/>
      <c r="IJZ58" s="41"/>
      <c r="IKA58" s="41"/>
      <c r="IKB58" s="41"/>
      <c r="IKC58" s="41"/>
      <c r="IKD58" s="41"/>
      <c r="IKE58" s="41"/>
      <c r="IKF58" s="41"/>
      <c r="IKG58" s="41"/>
      <c r="IKH58" s="41"/>
      <c r="IKI58" s="41"/>
      <c r="IKJ58" s="41"/>
      <c r="IKK58" s="41"/>
      <c r="IKL58" s="41"/>
      <c r="IKM58" s="41"/>
      <c r="IKN58" s="41"/>
      <c r="IKO58" s="41"/>
      <c r="IKP58" s="41"/>
      <c r="IKQ58" s="41"/>
      <c r="IKR58" s="41"/>
      <c r="IKS58" s="41"/>
      <c r="IKT58" s="41"/>
      <c r="IKU58" s="41"/>
      <c r="IKV58" s="41"/>
      <c r="IKW58" s="41"/>
      <c r="IKX58" s="41"/>
      <c r="IKY58" s="41"/>
      <c r="IKZ58" s="41"/>
      <c r="ILA58" s="41"/>
      <c r="ILB58" s="41"/>
      <c r="ILC58" s="41"/>
      <c r="ILD58" s="41"/>
      <c r="ILE58" s="41"/>
      <c r="ILF58" s="41"/>
      <c r="ILG58" s="41"/>
      <c r="ILH58" s="41"/>
      <c r="ILI58" s="41"/>
      <c r="ILJ58" s="41"/>
      <c r="ILK58" s="41"/>
      <c r="ILL58" s="41"/>
      <c r="ILM58" s="41"/>
      <c r="ILN58" s="41"/>
      <c r="ILO58" s="41"/>
      <c r="ILP58" s="41"/>
      <c r="ILQ58" s="41"/>
      <c r="ILR58" s="41"/>
      <c r="ILS58" s="41"/>
      <c r="ILT58" s="41"/>
      <c r="ILU58" s="41"/>
      <c r="ILV58" s="41"/>
      <c r="ILW58" s="41"/>
      <c r="ILX58" s="41"/>
      <c r="ILY58" s="41"/>
      <c r="ILZ58" s="41"/>
      <c r="IMA58" s="41"/>
      <c r="IMB58" s="41"/>
      <c r="IMC58" s="41"/>
      <c r="IMD58" s="41"/>
      <c r="IME58" s="41"/>
      <c r="IMF58" s="41"/>
      <c r="IMG58" s="41"/>
      <c r="IMH58" s="41"/>
      <c r="IMI58" s="41"/>
      <c r="IMJ58" s="41"/>
      <c r="IMK58" s="41"/>
      <c r="IML58" s="41"/>
      <c r="IMM58" s="41"/>
      <c r="IMN58" s="41"/>
      <c r="IMO58" s="41"/>
      <c r="IMP58" s="41"/>
      <c r="IMQ58" s="41"/>
      <c r="IMR58" s="41"/>
      <c r="IMS58" s="41"/>
      <c r="IMT58" s="41"/>
      <c r="IMU58" s="41"/>
      <c r="IMV58" s="41"/>
      <c r="IMW58" s="41"/>
      <c r="IMX58" s="41"/>
      <c r="IMY58" s="41"/>
      <c r="IMZ58" s="41"/>
      <c r="INA58" s="41"/>
      <c r="INB58" s="41"/>
      <c r="INC58" s="41"/>
      <c r="IND58" s="41"/>
      <c r="INE58" s="41"/>
      <c r="INF58" s="41"/>
      <c r="ING58" s="41"/>
      <c r="INH58" s="41"/>
      <c r="INI58" s="41"/>
      <c r="INJ58" s="41"/>
      <c r="INK58" s="41"/>
      <c r="INL58" s="41"/>
      <c r="INM58" s="41"/>
      <c r="INN58" s="41"/>
      <c r="INO58" s="41"/>
      <c r="INP58" s="41"/>
      <c r="INQ58" s="41"/>
      <c r="INR58" s="41"/>
      <c r="INS58" s="41"/>
      <c r="INT58" s="41"/>
      <c r="INU58" s="41"/>
      <c r="INV58" s="41"/>
      <c r="INW58" s="41"/>
      <c r="INX58" s="41"/>
      <c r="INY58" s="41"/>
      <c r="INZ58" s="41"/>
      <c r="IOA58" s="41"/>
      <c r="IOB58" s="41"/>
      <c r="IOC58" s="41"/>
      <c r="IOD58" s="41"/>
      <c r="IOE58" s="41"/>
      <c r="IOF58" s="41"/>
      <c r="IOG58" s="41"/>
      <c r="IOH58" s="41"/>
      <c r="IOI58" s="41"/>
      <c r="IOJ58" s="41"/>
      <c r="IOK58" s="41"/>
      <c r="IOL58" s="41"/>
      <c r="IOM58" s="41"/>
      <c r="ION58" s="41"/>
      <c r="IOO58" s="41"/>
      <c r="IOP58" s="41"/>
      <c r="IOQ58" s="41"/>
      <c r="IOR58" s="41"/>
      <c r="IOS58" s="41"/>
      <c r="IOT58" s="41"/>
      <c r="IOU58" s="41"/>
      <c r="IOV58" s="41"/>
      <c r="IOW58" s="41"/>
      <c r="IOX58" s="41"/>
      <c r="IOY58" s="41"/>
      <c r="IOZ58" s="41"/>
      <c r="IPA58" s="41"/>
      <c r="IPB58" s="41"/>
      <c r="IPC58" s="41"/>
      <c r="IPD58" s="41"/>
      <c r="IPE58" s="41"/>
      <c r="IPF58" s="41"/>
      <c r="IPG58" s="41"/>
      <c r="IPH58" s="41"/>
      <c r="IPI58" s="41"/>
      <c r="IPJ58" s="41"/>
      <c r="IPK58" s="41"/>
      <c r="IPL58" s="41"/>
      <c r="IPM58" s="41"/>
      <c r="IPN58" s="41"/>
      <c r="IPO58" s="41"/>
      <c r="IPP58" s="41"/>
      <c r="IPQ58" s="41"/>
      <c r="IPR58" s="41"/>
      <c r="IPS58" s="41"/>
      <c r="IPT58" s="41"/>
      <c r="IPU58" s="41"/>
      <c r="IPV58" s="41"/>
      <c r="IPW58" s="41"/>
      <c r="IPX58" s="41"/>
      <c r="IPY58" s="41"/>
      <c r="IPZ58" s="41"/>
      <c r="IQA58" s="41"/>
      <c r="IQB58" s="41"/>
      <c r="IQC58" s="41"/>
      <c r="IQD58" s="41"/>
      <c r="IQE58" s="41"/>
      <c r="IQF58" s="41"/>
      <c r="IQG58" s="41"/>
      <c r="IQH58" s="41"/>
      <c r="IQI58" s="41"/>
      <c r="IQJ58" s="41"/>
      <c r="IQK58" s="41"/>
      <c r="IQL58" s="41"/>
      <c r="IQM58" s="41"/>
      <c r="IQN58" s="41"/>
      <c r="IQO58" s="41"/>
      <c r="IQP58" s="41"/>
      <c r="IQQ58" s="41"/>
      <c r="IQR58" s="41"/>
      <c r="IQS58" s="41"/>
      <c r="IQT58" s="41"/>
      <c r="IQU58" s="41"/>
      <c r="IQV58" s="41"/>
      <c r="IQW58" s="41"/>
      <c r="IQX58" s="41"/>
      <c r="IQY58" s="41"/>
      <c r="IQZ58" s="41"/>
      <c r="IRA58" s="41"/>
      <c r="IRB58" s="41"/>
      <c r="IRC58" s="41"/>
      <c r="IRD58" s="41"/>
      <c r="IRE58" s="41"/>
      <c r="IRF58" s="41"/>
      <c r="IRG58" s="41"/>
      <c r="IRH58" s="41"/>
      <c r="IRI58" s="41"/>
      <c r="IRJ58" s="41"/>
      <c r="IRK58" s="41"/>
      <c r="IRL58" s="41"/>
      <c r="IRM58" s="41"/>
      <c r="IRN58" s="41"/>
      <c r="IRO58" s="41"/>
      <c r="IRP58" s="41"/>
      <c r="IRQ58" s="41"/>
      <c r="IRR58" s="41"/>
      <c r="IRS58" s="41"/>
      <c r="IRT58" s="41"/>
      <c r="IRU58" s="41"/>
      <c r="IRV58" s="41"/>
      <c r="IRW58" s="41"/>
      <c r="IRX58" s="41"/>
      <c r="IRY58" s="41"/>
      <c r="IRZ58" s="41"/>
      <c r="ISA58" s="41"/>
      <c r="ISB58" s="41"/>
      <c r="ISC58" s="41"/>
      <c r="ISD58" s="41"/>
      <c r="ISE58" s="41"/>
      <c r="ISF58" s="41"/>
      <c r="ISG58" s="41"/>
      <c r="ISH58" s="41"/>
      <c r="ISI58" s="41"/>
      <c r="ISJ58" s="41"/>
      <c r="ISK58" s="41"/>
      <c r="ISL58" s="41"/>
      <c r="ISM58" s="41"/>
      <c r="ISN58" s="41"/>
      <c r="ISO58" s="41"/>
      <c r="ISP58" s="41"/>
      <c r="ISQ58" s="41"/>
      <c r="ISR58" s="41"/>
      <c r="ISS58" s="41"/>
      <c r="IST58" s="41"/>
      <c r="ISU58" s="41"/>
      <c r="ISV58" s="41"/>
      <c r="ISW58" s="41"/>
      <c r="ISX58" s="41"/>
      <c r="ISY58" s="41"/>
      <c r="ISZ58" s="41"/>
      <c r="ITA58" s="41"/>
      <c r="ITB58" s="41"/>
      <c r="ITC58" s="41"/>
      <c r="ITD58" s="41"/>
      <c r="ITE58" s="41"/>
      <c r="ITF58" s="41"/>
      <c r="ITG58" s="41"/>
      <c r="ITH58" s="41"/>
      <c r="ITI58" s="41"/>
      <c r="ITJ58" s="41"/>
      <c r="ITK58" s="41"/>
      <c r="ITL58" s="41"/>
      <c r="ITM58" s="41"/>
      <c r="ITN58" s="41"/>
      <c r="ITO58" s="41"/>
      <c r="ITP58" s="41"/>
      <c r="ITQ58" s="41"/>
      <c r="ITR58" s="41"/>
      <c r="ITS58" s="41"/>
      <c r="ITT58" s="41"/>
      <c r="ITU58" s="41"/>
      <c r="ITV58" s="41"/>
      <c r="ITW58" s="41"/>
      <c r="ITX58" s="41"/>
      <c r="ITY58" s="41"/>
      <c r="ITZ58" s="41"/>
      <c r="IUA58" s="41"/>
      <c r="IUB58" s="41"/>
      <c r="IUC58" s="41"/>
      <c r="IUD58" s="41"/>
      <c r="IUE58" s="41"/>
      <c r="IUF58" s="41"/>
      <c r="IUG58" s="41"/>
      <c r="IUH58" s="41"/>
      <c r="IUI58" s="41"/>
      <c r="IUJ58" s="41"/>
      <c r="IUK58" s="41"/>
      <c r="IUL58" s="41"/>
      <c r="IUM58" s="41"/>
      <c r="IUN58" s="41"/>
      <c r="IUO58" s="41"/>
      <c r="IUP58" s="41"/>
      <c r="IUQ58" s="41"/>
      <c r="IUR58" s="41"/>
      <c r="IUS58" s="41"/>
      <c r="IUT58" s="41"/>
      <c r="IUU58" s="41"/>
      <c r="IUV58" s="41"/>
      <c r="IUW58" s="41"/>
      <c r="IUX58" s="41"/>
      <c r="IUY58" s="41"/>
      <c r="IUZ58" s="41"/>
      <c r="IVA58" s="41"/>
      <c r="IVB58" s="41"/>
      <c r="IVC58" s="41"/>
      <c r="IVD58" s="41"/>
      <c r="IVE58" s="41"/>
      <c r="IVF58" s="41"/>
      <c r="IVG58" s="41"/>
      <c r="IVH58" s="41"/>
      <c r="IVI58" s="41"/>
      <c r="IVJ58" s="41"/>
      <c r="IVK58" s="41"/>
      <c r="IVL58" s="41"/>
      <c r="IVM58" s="41"/>
      <c r="IVN58" s="41"/>
      <c r="IVO58" s="41"/>
      <c r="IVP58" s="41"/>
      <c r="IVQ58" s="41"/>
      <c r="IVR58" s="41"/>
      <c r="IVS58" s="41"/>
      <c r="IVT58" s="41"/>
      <c r="IVU58" s="41"/>
      <c r="IVV58" s="41"/>
      <c r="IVW58" s="41"/>
      <c r="IVX58" s="41"/>
      <c r="IVY58" s="41"/>
      <c r="IVZ58" s="41"/>
      <c r="IWA58" s="41"/>
      <c r="IWB58" s="41"/>
      <c r="IWC58" s="41"/>
      <c r="IWD58" s="41"/>
      <c r="IWE58" s="41"/>
      <c r="IWF58" s="41"/>
      <c r="IWG58" s="41"/>
      <c r="IWH58" s="41"/>
      <c r="IWI58" s="41"/>
      <c r="IWJ58" s="41"/>
      <c r="IWK58" s="41"/>
      <c r="IWL58" s="41"/>
      <c r="IWM58" s="41"/>
      <c r="IWN58" s="41"/>
      <c r="IWO58" s="41"/>
      <c r="IWP58" s="41"/>
      <c r="IWQ58" s="41"/>
      <c r="IWR58" s="41"/>
      <c r="IWS58" s="41"/>
      <c r="IWT58" s="41"/>
      <c r="IWU58" s="41"/>
      <c r="IWV58" s="41"/>
      <c r="IWW58" s="41"/>
      <c r="IWX58" s="41"/>
      <c r="IWY58" s="41"/>
      <c r="IWZ58" s="41"/>
      <c r="IXA58" s="41"/>
      <c r="IXB58" s="41"/>
      <c r="IXC58" s="41"/>
      <c r="IXD58" s="41"/>
      <c r="IXE58" s="41"/>
      <c r="IXF58" s="41"/>
      <c r="IXG58" s="41"/>
      <c r="IXH58" s="41"/>
      <c r="IXI58" s="41"/>
      <c r="IXJ58" s="41"/>
      <c r="IXK58" s="41"/>
      <c r="IXL58" s="41"/>
      <c r="IXM58" s="41"/>
      <c r="IXN58" s="41"/>
      <c r="IXO58" s="41"/>
      <c r="IXP58" s="41"/>
      <c r="IXQ58" s="41"/>
      <c r="IXR58" s="41"/>
      <c r="IXS58" s="41"/>
      <c r="IXT58" s="41"/>
      <c r="IXU58" s="41"/>
      <c r="IXV58" s="41"/>
      <c r="IXW58" s="41"/>
      <c r="IXX58" s="41"/>
      <c r="IXY58" s="41"/>
      <c r="IXZ58" s="41"/>
      <c r="IYA58" s="41"/>
      <c r="IYB58" s="41"/>
      <c r="IYC58" s="41"/>
      <c r="IYD58" s="41"/>
      <c r="IYE58" s="41"/>
      <c r="IYF58" s="41"/>
      <c r="IYG58" s="41"/>
      <c r="IYH58" s="41"/>
      <c r="IYI58" s="41"/>
      <c r="IYJ58" s="41"/>
      <c r="IYK58" s="41"/>
      <c r="IYL58" s="41"/>
      <c r="IYM58" s="41"/>
      <c r="IYN58" s="41"/>
      <c r="IYO58" s="41"/>
      <c r="IYP58" s="41"/>
      <c r="IYQ58" s="41"/>
      <c r="IYR58" s="41"/>
      <c r="IYS58" s="41"/>
      <c r="IYT58" s="41"/>
      <c r="IYU58" s="41"/>
      <c r="IYV58" s="41"/>
      <c r="IYW58" s="41"/>
      <c r="IYX58" s="41"/>
      <c r="IYY58" s="41"/>
      <c r="IYZ58" s="41"/>
      <c r="IZA58" s="41"/>
      <c r="IZB58" s="41"/>
      <c r="IZC58" s="41"/>
      <c r="IZD58" s="41"/>
      <c r="IZE58" s="41"/>
      <c r="IZF58" s="41"/>
      <c r="IZG58" s="41"/>
      <c r="IZH58" s="41"/>
      <c r="IZI58" s="41"/>
      <c r="IZJ58" s="41"/>
      <c r="IZK58" s="41"/>
      <c r="IZL58" s="41"/>
      <c r="IZM58" s="41"/>
      <c r="IZN58" s="41"/>
      <c r="IZO58" s="41"/>
      <c r="IZP58" s="41"/>
      <c r="IZQ58" s="41"/>
      <c r="IZR58" s="41"/>
      <c r="IZS58" s="41"/>
      <c r="IZT58" s="41"/>
      <c r="IZU58" s="41"/>
      <c r="IZV58" s="41"/>
      <c r="IZW58" s="41"/>
      <c r="IZX58" s="41"/>
      <c r="IZY58" s="41"/>
      <c r="IZZ58" s="41"/>
      <c r="JAA58" s="41"/>
      <c r="JAB58" s="41"/>
      <c r="JAC58" s="41"/>
      <c r="JAD58" s="41"/>
      <c r="JAE58" s="41"/>
      <c r="JAF58" s="41"/>
      <c r="JAG58" s="41"/>
      <c r="JAH58" s="41"/>
      <c r="JAI58" s="41"/>
      <c r="JAJ58" s="41"/>
      <c r="JAK58" s="41"/>
      <c r="JAL58" s="41"/>
      <c r="JAM58" s="41"/>
      <c r="JAN58" s="41"/>
      <c r="JAO58" s="41"/>
      <c r="JAP58" s="41"/>
      <c r="JAQ58" s="41"/>
      <c r="JAR58" s="41"/>
      <c r="JAS58" s="41"/>
      <c r="JAT58" s="41"/>
      <c r="JAU58" s="41"/>
      <c r="JAV58" s="41"/>
      <c r="JAW58" s="41"/>
      <c r="JAX58" s="41"/>
      <c r="JAY58" s="41"/>
      <c r="JAZ58" s="41"/>
      <c r="JBA58" s="41"/>
      <c r="JBB58" s="41"/>
      <c r="JBC58" s="41"/>
      <c r="JBD58" s="41"/>
      <c r="JBE58" s="41"/>
      <c r="JBF58" s="41"/>
      <c r="JBG58" s="41"/>
      <c r="JBH58" s="41"/>
      <c r="JBI58" s="41"/>
      <c r="JBJ58" s="41"/>
      <c r="JBK58" s="41"/>
      <c r="JBL58" s="41"/>
      <c r="JBM58" s="41"/>
      <c r="JBN58" s="41"/>
      <c r="JBO58" s="41"/>
      <c r="JBP58" s="41"/>
      <c r="JBQ58" s="41"/>
      <c r="JBR58" s="41"/>
      <c r="JBS58" s="41"/>
      <c r="JBT58" s="41"/>
      <c r="JBU58" s="41"/>
      <c r="JBV58" s="41"/>
      <c r="JBW58" s="41"/>
      <c r="JBX58" s="41"/>
      <c r="JBY58" s="41"/>
      <c r="JBZ58" s="41"/>
      <c r="JCA58" s="41"/>
      <c r="JCB58" s="41"/>
      <c r="JCC58" s="41"/>
      <c r="JCD58" s="41"/>
      <c r="JCE58" s="41"/>
      <c r="JCF58" s="41"/>
      <c r="JCG58" s="41"/>
      <c r="JCH58" s="41"/>
      <c r="JCI58" s="41"/>
      <c r="JCJ58" s="41"/>
      <c r="JCK58" s="41"/>
      <c r="JCL58" s="41"/>
      <c r="JCM58" s="41"/>
      <c r="JCN58" s="41"/>
      <c r="JCO58" s="41"/>
      <c r="JCP58" s="41"/>
      <c r="JCQ58" s="41"/>
      <c r="JCR58" s="41"/>
      <c r="JCS58" s="41"/>
      <c r="JCT58" s="41"/>
      <c r="JCU58" s="41"/>
      <c r="JCV58" s="41"/>
      <c r="JCW58" s="41"/>
      <c r="JCX58" s="41"/>
      <c r="JCY58" s="41"/>
      <c r="JCZ58" s="41"/>
      <c r="JDA58" s="41"/>
      <c r="JDB58" s="41"/>
      <c r="JDC58" s="41"/>
      <c r="JDD58" s="41"/>
      <c r="JDE58" s="41"/>
      <c r="JDF58" s="41"/>
      <c r="JDG58" s="41"/>
      <c r="JDH58" s="41"/>
      <c r="JDI58" s="41"/>
      <c r="JDJ58" s="41"/>
      <c r="JDK58" s="41"/>
      <c r="JDL58" s="41"/>
      <c r="JDM58" s="41"/>
      <c r="JDN58" s="41"/>
      <c r="JDO58" s="41"/>
      <c r="JDP58" s="41"/>
      <c r="JDQ58" s="41"/>
      <c r="JDR58" s="41"/>
      <c r="JDS58" s="41"/>
      <c r="JDT58" s="41"/>
      <c r="JDU58" s="41"/>
      <c r="JDV58" s="41"/>
      <c r="JDW58" s="41"/>
      <c r="JDX58" s="41"/>
      <c r="JDY58" s="41"/>
      <c r="JDZ58" s="41"/>
      <c r="JEA58" s="41"/>
      <c r="JEB58" s="41"/>
      <c r="JEC58" s="41"/>
      <c r="JED58" s="41"/>
      <c r="JEE58" s="41"/>
      <c r="JEF58" s="41"/>
      <c r="JEG58" s="41"/>
      <c r="JEH58" s="41"/>
      <c r="JEI58" s="41"/>
      <c r="JEJ58" s="41"/>
      <c r="JEK58" s="41"/>
      <c r="JEL58" s="41"/>
      <c r="JEM58" s="41"/>
      <c r="JEN58" s="41"/>
      <c r="JEO58" s="41"/>
      <c r="JEP58" s="41"/>
      <c r="JEQ58" s="41"/>
      <c r="JER58" s="41"/>
      <c r="JES58" s="41"/>
      <c r="JET58" s="41"/>
      <c r="JEU58" s="41"/>
      <c r="JEV58" s="41"/>
      <c r="JEW58" s="41"/>
      <c r="JEX58" s="41"/>
      <c r="JEY58" s="41"/>
      <c r="JEZ58" s="41"/>
      <c r="JFA58" s="41"/>
      <c r="JFB58" s="41"/>
      <c r="JFC58" s="41"/>
      <c r="JFD58" s="41"/>
      <c r="JFE58" s="41"/>
      <c r="JFF58" s="41"/>
      <c r="JFG58" s="41"/>
      <c r="JFH58" s="41"/>
      <c r="JFI58" s="41"/>
      <c r="JFJ58" s="41"/>
      <c r="JFK58" s="41"/>
      <c r="JFL58" s="41"/>
      <c r="JFM58" s="41"/>
      <c r="JFN58" s="41"/>
      <c r="JFO58" s="41"/>
      <c r="JFP58" s="41"/>
      <c r="JFQ58" s="41"/>
      <c r="JFR58" s="41"/>
      <c r="JFS58" s="41"/>
      <c r="JFT58" s="41"/>
      <c r="JFU58" s="41"/>
      <c r="JFV58" s="41"/>
      <c r="JFW58" s="41"/>
      <c r="JFX58" s="41"/>
      <c r="JFY58" s="41"/>
      <c r="JFZ58" s="41"/>
      <c r="JGA58" s="41"/>
      <c r="JGB58" s="41"/>
      <c r="JGC58" s="41"/>
      <c r="JGD58" s="41"/>
      <c r="JGE58" s="41"/>
      <c r="JGF58" s="41"/>
      <c r="JGG58" s="41"/>
      <c r="JGH58" s="41"/>
      <c r="JGI58" s="41"/>
      <c r="JGJ58" s="41"/>
      <c r="JGK58" s="41"/>
      <c r="JGL58" s="41"/>
      <c r="JGM58" s="41"/>
      <c r="JGN58" s="41"/>
      <c r="JGO58" s="41"/>
      <c r="JGP58" s="41"/>
      <c r="JGQ58" s="41"/>
      <c r="JGR58" s="41"/>
      <c r="JGS58" s="41"/>
      <c r="JGT58" s="41"/>
      <c r="JGU58" s="41"/>
      <c r="JGV58" s="41"/>
      <c r="JGW58" s="41"/>
      <c r="JGX58" s="41"/>
      <c r="JGY58" s="41"/>
      <c r="JGZ58" s="41"/>
      <c r="JHA58" s="41"/>
      <c r="JHB58" s="41"/>
      <c r="JHC58" s="41"/>
      <c r="JHD58" s="41"/>
      <c r="JHE58" s="41"/>
      <c r="JHF58" s="41"/>
      <c r="JHG58" s="41"/>
      <c r="JHH58" s="41"/>
      <c r="JHI58" s="41"/>
      <c r="JHJ58" s="41"/>
      <c r="JHK58" s="41"/>
      <c r="JHL58" s="41"/>
      <c r="JHM58" s="41"/>
      <c r="JHN58" s="41"/>
      <c r="JHO58" s="41"/>
      <c r="JHP58" s="41"/>
      <c r="JHQ58" s="41"/>
      <c r="JHR58" s="41"/>
      <c r="JHS58" s="41"/>
      <c r="JHT58" s="41"/>
      <c r="JHU58" s="41"/>
      <c r="JHV58" s="41"/>
      <c r="JHW58" s="41"/>
      <c r="JHX58" s="41"/>
      <c r="JHY58" s="41"/>
      <c r="JHZ58" s="41"/>
      <c r="JIA58" s="41"/>
      <c r="JIB58" s="41"/>
      <c r="JIC58" s="41"/>
      <c r="JID58" s="41"/>
      <c r="JIE58" s="41"/>
      <c r="JIF58" s="41"/>
      <c r="JIG58" s="41"/>
      <c r="JIH58" s="41"/>
      <c r="JII58" s="41"/>
      <c r="JIJ58" s="41"/>
      <c r="JIK58" s="41"/>
      <c r="JIL58" s="41"/>
      <c r="JIM58" s="41"/>
      <c r="JIN58" s="41"/>
      <c r="JIO58" s="41"/>
      <c r="JIP58" s="41"/>
      <c r="JIQ58" s="41"/>
      <c r="JIR58" s="41"/>
      <c r="JIS58" s="41"/>
      <c r="JIT58" s="41"/>
      <c r="JIU58" s="41"/>
      <c r="JIV58" s="41"/>
      <c r="JIW58" s="41"/>
      <c r="JIX58" s="41"/>
      <c r="JIY58" s="41"/>
      <c r="JIZ58" s="41"/>
      <c r="JJA58" s="41"/>
      <c r="JJB58" s="41"/>
      <c r="JJC58" s="41"/>
      <c r="JJD58" s="41"/>
      <c r="JJE58" s="41"/>
      <c r="JJF58" s="41"/>
      <c r="JJG58" s="41"/>
      <c r="JJH58" s="41"/>
      <c r="JJI58" s="41"/>
      <c r="JJJ58" s="41"/>
      <c r="JJK58" s="41"/>
      <c r="JJL58" s="41"/>
      <c r="JJM58" s="41"/>
      <c r="JJN58" s="41"/>
      <c r="JJO58" s="41"/>
      <c r="JJP58" s="41"/>
      <c r="JJQ58" s="41"/>
      <c r="JJR58" s="41"/>
      <c r="JJS58" s="41"/>
      <c r="JJT58" s="41"/>
      <c r="JJU58" s="41"/>
      <c r="JJV58" s="41"/>
      <c r="JJW58" s="41"/>
      <c r="JJX58" s="41"/>
      <c r="JJY58" s="41"/>
      <c r="JJZ58" s="41"/>
      <c r="JKA58" s="41"/>
      <c r="JKB58" s="41"/>
      <c r="JKC58" s="41"/>
      <c r="JKD58" s="41"/>
      <c r="JKE58" s="41"/>
      <c r="JKF58" s="41"/>
      <c r="JKG58" s="41"/>
      <c r="JKH58" s="41"/>
      <c r="JKI58" s="41"/>
      <c r="JKJ58" s="41"/>
      <c r="JKK58" s="41"/>
      <c r="JKL58" s="41"/>
      <c r="JKM58" s="41"/>
      <c r="JKN58" s="41"/>
      <c r="JKO58" s="41"/>
      <c r="JKP58" s="41"/>
      <c r="JKQ58" s="41"/>
      <c r="JKR58" s="41"/>
      <c r="JKS58" s="41"/>
      <c r="JKT58" s="41"/>
      <c r="JKU58" s="41"/>
      <c r="JKV58" s="41"/>
      <c r="JKW58" s="41"/>
      <c r="JKX58" s="41"/>
      <c r="JKY58" s="41"/>
      <c r="JKZ58" s="41"/>
      <c r="JLA58" s="41"/>
      <c r="JLB58" s="41"/>
      <c r="JLC58" s="41"/>
      <c r="JLD58" s="41"/>
      <c r="JLE58" s="41"/>
      <c r="JLF58" s="41"/>
      <c r="JLG58" s="41"/>
      <c r="JLH58" s="41"/>
      <c r="JLI58" s="41"/>
      <c r="JLJ58" s="41"/>
      <c r="JLK58" s="41"/>
      <c r="JLL58" s="41"/>
      <c r="JLM58" s="41"/>
      <c r="JLN58" s="41"/>
      <c r="JLO58" s="41"/>
      <c r="JLP58" s="41"/>
      <c r="JLQ58" s="41"/>
      <c r="JLR58" s="41"/>
      <c r="JLS58" s="41"/>
      <c r="JLT58" s="41"/>
      <c r="JLU58" s="41"/>
      <c r="JLV58" s="41"/>
      <c r="JLW58" s="41"/>
      <c r="JLX58" s="41"/>
      <c r="JLY58" s="41"/>
      <c r="JLZ58" s="41"/>
      <c r="JMA58" s="41"/>
      <c r="JMB58" s="41"/>
      <c r="JMC58" s="41"/>
      <c r="JMD58" s="41"/>
      <c r="JME58" s="41"/>
      <c r="JMF58" s="41"/>
      <c r="JMG58" s="41"/>
      <c r="JMH58" s="41"/>
      <c r="JMI58" s="41"/>
      <c r="JMJ58" s="41"/>
      <c r="JMK58" s="41"/>
      <c r="JML58" s="41"/>
      <c r="JMM58" s="41"/>
      <c r="JMN58" s="41"/>
      <c r="JMO58" s="41"/>
      <c r="JMP58" s="41"/>
      <c r="JMQ58" s="41"/>
      <c r="JMR58" s="41"/>
      <c r="JMS58" s="41"/>
      <c r="JMT58" s="41"/>
      <c r="JMU58" s="41"/>
      <c r="JMV58" s="41"/>
      <c r="JMW58" s="41"/>
      <c r="JMX58" s="41"/>
      <c r="JMY58" s="41"/>
      <c r="JMZ58" s="41"/>
      <c r="JNA58" s="41"/>
      <c r="JNB58" s="41"/>
      <c r="JNC58" s="41"/>
      <c r="JND58" s="41"/>
      <c r="JNE58" s="41"/>
      <c r="JNF58" s="41"/>
      <c r="JNG58" s="41"/>
      <c r="JNH58" s="41"/>
      <c r="JNI58" s="41"/>
      <c r="JNJ58" s="41"/>
      <c r="JNK58" s="41"/>
      <c r="JNL58" s="41"/>
      <c r="JNM58" s="41"/>
      <c r="JNN58" s="41"/>
      <c r="JNO58" s="41"/>
      <c r="JNP58" s="41"/>
      <c r="JNQ58" s="41"/>
      <c r="JNR58" s="41"/>
      <c r="JNS58" s="41"/>
      <c r="JNT58" s="41"/>
      <c r="JNU58" s="41"/>
      <c r="JNV58" s="41"/>
      <c r="JNW58" s="41"/>
      <c r="JNX58" s="41"/>
      <c r="JNY58" s="41"/>
      <c r="JNZ58" s="41"/>
      <c r="JOA58" s="41"/>
      <c r="JOB58" s="41"/>
      <c r="JOC58" s="41"/>
      <c r="JOD58" s="41"/>
      <c r="JOE58" s="41"/>
      <c r="JOF58" s="41"/>
      <c r="JOG58" s="41"/>
      <c r="JOH58" s="41"/>
      <c r="JOI58" s="41"/>
      <c r="JOJ58" s="41"/>
      <c r="JOK58" s="41"/>
      <c r="JOL58" s="41"/>
      <c r="JOM58" s="41"/>
      <c r="JON58" s="41"/>
      <c r="JOO58" s="41"/>
      <c r="JOP58" s="41"/>
      <c r="JOQ58" s="41"/>
      <c r="JOR58" s="41"/>
      <c r="JOS58" s="41"/>
      <c r="JOT58" s="41"/>
      <c r="JOU58" s="41"/>
      <c r="JOV58" s="41"/>
      <c r="JOW58" s="41"/>
      <c r="JOX58" s="41"/>
      <c r="JOY58" s="41"/>
      <c r="JOZ58" s="41"/>
      <c r="JPA58" s="41"/>
      <c r="JPB58" s="41"/>
      <c r="JPC58" s="41"/>
      <c r="JPD58" s="41"/>
      <c r="JPE58" s="41"/>
      <c r="JPF58" s="41"/>
      <c r="JPG58" s="41"/>
      <c r="JPH58" s="41"/>
      <c r="JPI58" s="41"/>
      <c r="JPJ58" s="41"/>
      <c r="JPK58" s="41"/>
      <c r="JPL58" s="41"/>
      <c r="JPM58" s="41"/>
      <c r="JPN58" s="41"/>
      <c r="JPO58" s="41"/>
      <c r="JPP58" s="41"/>
      <c r="JPQ58" s="41"/>
      <c r="JPR58" s="41"/>
      <c r="JPS58" s="41"/>
      <c r="JPT58" s="41"/>
      <c r="JPU58" s="41"/>
      <c r="JPV58" s="41"/>
      <c r="JPW58" s="41"/>
      <c r="JPX58" s="41"/>
      <c r="JPY58" s="41"/>
      <c r="JPZ58" s="41"/>
      <c r="JQA58" s="41"/>
      <c r="JQB58" s="41"/>
      <c r="JQC58" s="41"/>
      <c r="JQD58" s="41"/>
      <c r="JQE58" s="41"/>
      <c r="JQF58" s="41"/>
      <c r="JQG58" s="41"/>
      <c r="JQH58" s="41"/>
      <c r="JQI58" s="41"/>
      <c r="JQJ58" s="41"/>
      <c r="JQK58" s="41"/>
      <c r="JQL58" s="41"/>
      <c r="JQM58" s="41"/>
      <c r="JQN58" s="41"/>
      <c r="JQO58" s="41"/>
      <c r="JQP58" s="41"/>
      <c r="JQQ58" s="41"/>
      <c r="JQR58" s="41"/>
      <c r="JQS58" s="41"/>
      <c r="JQT58" s="41"/>
      <c r="JQU58" s="41"/>
      <c r="JQV58" s="41"/>
      <c r="JQW58" s="41"/>
      <c r="JQX58" s="41"/>
      <c r="JQY58" s="41"/>
      <c r="JQZ58" s="41"/>
      <c r="JRA58" s="41"/>
      <c r="JRB58" s="41"/>
      <c r="JRC58" s="41"/>
      <c r="JRD58" s="41"/>
      <c r="JRE58" s="41"/>
      <c r="JRF58" s="41"/>
      <c r="JRG58" s="41"/>
      <c r="JRH58" s="41"/>
      <c r="JRI58" s="41"/>
      <c r="JRJ58" s="41"/>
      <c r="JRK58" s="41"/>
      <c r="JRL58" s="41"/>
      <c r="JRM58" s="41"/>
      <c r="JRN58" s="41"/>
      <c r="JRO58" s="41"/>
      <c r="JRP58" s="41"/>
      <c r="JRQ58" s="41"/>
      <c r="JRR58" s="41"/>
      <c r="JRS58" s="41"/>
      <c r="JRT58" s="41"/>
      <c r="JRU58" s="41"/>
      <c r="JRV58" s="41"/>
      <c r="JRW58" s="41"/>
      <c r="JRX58" s="41"/>
      <c r="JRY58" s="41"/>
      <c r="JRZ58" s="41"/>
      <c r="JSA58" s="41"/>
      <c r="JSB58" s="41"/>
      <c r="JSC58" s="41"/>
      <c r="JSD58" s="41"/>
      <c r="JSE58" s="41"/>
      <c r="JSF58" s="41"/>
      <c r="JSG58" s="41"/>
      <c r="JSH58" s="41"/>
      <c r="JSI58" s="41"/>
      <c r="JSJ58" s="41"/>
      <c r="JSK58" s="41"/>
      <c r="JSL58" s="41"/>
      <c r="JSM58" s="41"/>
      <c r="JSN58" s="41"/>
      <c r="JSO58" s="41"/>
      <c r="JSP58" s="41"/>
      <c r="JSQ58" s="41"/>
      <c r="JSR58" s="41"/>
      <c r="JSS58" s="41"/>
      <c r="JST58" s="41"/>
      <c r="JSU58" s="41"/>
      <c r="JSV58" s="41"/>
      <c r="JSW58" s="41"/>
      <c r="JSX58" s="41"/>
      <c r="JSY58" s="41"/>
      <c r="JSZ58" s="41"/>
      <c r="JTA58" s="41"/>
      <c r="JTB58" s="41"/>
      <c r="JTC58" s="41"/>
      <c r="JTD58" s="41"/>
      <c r="JTE58" s="41"/>
      <c r="JTF58" s="41"/>
      <c r="JTG58" s="41"/>
      <c r="JTH58" s="41"/>
      <c r="JTI58" s="41"/>
      <c r="JTJ58" s="41"/>
      <c r="JTK58" s="41"/>
      <c r="JTL58" s="41"/>
      <c r="JTM58" s="41"/>
      <c r="JTN58" s="41"/>
      <c r="JTO58" s="41"/>
      <c r="JTP58" s="41"/>
      <c r="JTQ58" s="41"/>
      <c r="JTR58" s="41"/>
      <c r="JTS58" s="41"/>
      <c r="JTT58" s="41"/>
      <c r="JTU58" s="41"/>
      <c r="JTV58" s="41"/>
      <c r="JTW58" s="41"/>
      <c r="JTX58" s="41"/>
      <c r="JTY58" s="41"/>
      <c r="JTZ58" s="41"/>
      <c r="JUA58" s="41"/>
      <c r="JUB58" s="41"/>
      <c r="JUC58" s="41"/>
      <c r="JUD58" s="41"/>
      <c r="JUE58" s="41"/>
      <c r="JUF58" s="41"/>
      <c r="JUG58" s="41"/>
      <c r="JUH58" s="41"/>
      <c r="JUI58" s="41"/>
      <c r="JUJ58" s="41"/>
      <c r="JUK58" s="41"/>
      <c r="JUL58" s="41"/>
      <c r="JUM58" s="41"/>
      <c r="JUN58" s="41"/>
      <c r="JUO58" s="41"/>
      <c r="JUP58" s="41"/>
      <c r="JUQ58" s="41"/>
      <c r="JUR58" s="41"/>
      <c r="JUS58" s="41"/>
      <c r="JUT58" s="41"/>
      <c r="JUU58" s="41"/>
      <c r="JUV58" s="41"/>
      <c r="JUW58" s="41"/>
      <c r="JUX58" s="41"/>
      <c r="JUY58" s="41"/>
      <c r="JUZ58" s="41"/>
      <c r="JVA58" s="41"/>
      <c r="JVB58" s="41"/>
      <c r="JVC58" s="41"/>
      <c r="JVD58" s="41"/>
      <c r="JVE58" s="41"/>
      <c r="JVF58" s="41"/>
      <c r="JVG58" s="41"/>
      <c r="JVH58" s="41"/>
      <c r="JVI58" s="41"/>
      <c r="JVJ58" s="41"/>
      <c r="JVK58" s="41"/>
      <c r="JVL58" s="41"/>
      <c r="JVM58" s="41"/>
      <c r="JVN58" s="41"/>
      <c r="JVO58" s="41"/>
      <c r="JVP58" s="41"/>
      <c r="JVQ58" s="41"/>
      <c r="JVR58" s="41"/>
      <c r="JVS58" s="41"/>
      <c r="JVT58" s="41"/>
      <c r="JVU58" s="41"/>
      <c r="JVV58" s="41"/>
      <c r="JVW58" s="41"/>
      <c r="JVX58" s="41"/>
      <c r="JVY58" s="41"/>
      <c r="JVZ58" s="41"/>
      <c r="JWA58" s="41"/>
      <c r="JWB58" s="41"/>
      <c r="JWC58" s="41"/>
      <c r="JWD58" s="41"/>
      <c r="JWE58" s="41"/>
      <c r="JWF58" s="41"/>
      <c r="JWG58" s="41"/>
      <c r="JWH58" s="41"/>
      <c r="JWI58" s="41"/>
      <c r="JWJ58" s="41"/>
      <c r="JWK58" s="41"/>
      <c r="JWL58" s="41"/>
      <c r="JWM58" s="41"/>
      <c r="JWN58" s="41"/>
      <c r="JWO58" s="41"/>
      <c r="JWP58" s="41"/>
      <c r="JWQ58" s="41"/>
      <c r="JWR58" s="41"/>
      <c r="JWS58" s="41"/>
      <c r="JWT58" s="41"/>
      <c r="JWU58" s="41"/>
      <c r="JWV58" s="41"/>
      <c r="JWW58" s="41"/>
      <c r="JWX58" s="41"/>
      <c r="JWY58" s="41"/>
      <c r="JWZ58" s="41"/>
      <c r="JXA58" s="41"/>
      <c r="JXB58" s="41"/>
      <c r="JXC58" s="41"/>
      <c r="JXD58" s="41"/>
      <c r="JXE58" s="41"/>
      <c r="JXF58" s="41"/>
      <c r="JXG58" s="41"/>
      <c r="JXH58" s="41"/>
      <c r="JXI58" s="41"/>
      <c r="JXJ58" s="41"/>
      <c r="JXK58" s="41"/>
      <c r="JXL58" s="41"/>
      <c r="JXM58" s="41"/>
      <c r="JXN58" s="41"/>
      <c r="JXO58" s="41"/>
      <c r="JXP58" s="41"/>
      <c r="JXQ58" s="41"/>
      <c r="JXR58" s="41"/>
      <c r="JXS58" s="41"/>
      <c r="JXT58" s="41"/>
      <c r="JXU58" s="41"/>
      <c r="JXV58" s="41"/>
      <c r="JXW58" s="41"/>
      <c r="JXX58" s="41"/>
      <c r="JXY58" s="41"/>
      <c r="JXZ58" s="41"/>
      <c r="JYA58" s="41"/>
      <c r="JYB58" s="41"/>
      <c r="JYC58" s="41"/>
      <c r="JYD58" s="41"/>
      <c r="JYE58" s="41"/>
      <c r="JYF58" s="41"/>
      <c r="JYG58" s="41"/>
      <c r="JYH58" s="41"/>
      <c r="JYI58" s="41"/>
      <c r="JYJ58" s="41"/>
      <c r="JYK58" s="41"/>
      <c r="JYL58" s="41"/>
      <c r="JYM58" s="41"/>
      <c r="JYN58" s="41"/>
      <c r="JYO58" s="41"/>
      <c r="JYP58" s="41"/>
      <c r="JYQ58" s="41"/>
      <c r="JYR58" s="41"/>
      <c r="JYS58" s="41"/>
      <c r="JYT58" s="41"/>
      <c r="JYU58" s="41"/>
      <c r="JYV58" s="41"/>
      <c r="JYW58" s="41"/>
      <c r="JYX58" s="41"/>
      <c r="JYY58" s="41"/>
      <c r="JYZ58" s="41"/>
      <c r="JZA58" s="41"/>
      <c r="JZB58" s="41"/>
      <c r="JZC58" s="41"/>
      <c r="JZD58" s="41"/>
      <c r="JZE58" s="41"/>
      <c r="JZF58" s="41"/>
      <c r="JZG58" s="41"/>
      <c r="JZH58" s="41"/>
      <c r="JZI58" s="41"/>
      <c r="JZJ58" s="41"/>
      <c r="JZK58" s="41"/>
      <c r="JZL58" s="41"/>
      <c r="JZM58" s="41"/>
      <c r="JZN58" s="41"/>
      <c r="JZO58" s="41"/>
      <c r="JZP58" s="41"/>
      <c r="JZQ58" s="41"/>
      <c r="JZR58" s="41"/>
      <c r="JZS58" s="41"/>
      <c r="JZT58" s="41"/>
      <c r="JZU58" s="41"/>
      <c r="JZV58" s="41"/>
      <c r="JZW58" s="41"/>
      <c r="JZX58" s="41"/>
      <c r="JZY58" s="41"/>
      <c r="JZZ58" s="41"/>
      <c r="KAA58" s="41"/>
      <c r="KAB58" s="41"/>
      <c r="KAC58" s="41"/>
      <c r="KAD58" s="41"/>
      <c r="KAE58" s="41"/>
      <c r="KAF58" s="41"/>
      <c r="KAG58" s="41"/>
      <c r="KAH58" s="41"/>
      <c r="KAI58" s="41"/>
      <c r="KAJ58" s="41"/>
      <c r="KAK58" s="41"/>
      <c r="KAL58" s="41"/>
      <c r="KAM58" s="41"/>
      <c r="KAN58" s="41"/>
      <c r="KAO58" s="41"/>
      <c r="KAP58" s="41"/>
      <c r="KAQ58" s="41"/>
      <c r="KAR58" s="41"/>
      <c r="KAS58" s="41"/>
      <c r="KAT58" s="41"/>
      <c r="KAU58" s="41"/>
      <c r="KAV58" s="41"/>
      <c r="KAW58" s="41"/>
      <c r="KAX58" s="41"/>
      <c r="KAY58" s="41"/>
      <c r="KAZ58" s="41"/>
      <c r="KBA58" s="41"/>
      <c r="KBB58" s="41"/>
      <c r="KBC58" s="41"/>
      <c r="KBD58" s="41"/>
      <c r="KBE58" s="41"/>
      <c r="KBF58" s="41"/>
      <c r="KBG58" s="41"/>
      <c r="KBH58" s="41"/>
      <c r="KBI58" s="41"/>
      <c r="KBJ58" s="41"/>
      <c r="KBK58" s="41"/>
      <c r="KBL58" s="41"/>
      <c r="KBM58" s="41"/>
      <c r="KBN58" s="41"/>
      <c r="KBO58" s="41"/>
      <c r="KBP58" s="41"/>
      <c r="KBQ58" s="41"/>
      <c r="KBR58" s="41"/>
      <c r="KBS58" s="41"/>
      <c r="KBT58" s="41"/>
      <c r="KBU58" s="41"/>
      <c r="KBV58" s="41"/>
      <c r="KBW58" s="41"/>
      <c r="KBX58" s="41"/>
      <c r="KBY58" s="41"/>
      <c r="KBZ58" s="41"/>
      <c r="KCA58" s="41"/>
      <c r="KCB58" s="41"/>
      <c r="KCC58" s="41"/>
      <c r="KCD58" s="41"/>
      <c r="KCE58" s="41"/>
      <c r="KCF58" s="41"/>
      <c r="KCG58" s="41"/>
      <c r="KCH58" s="41"/>
      <c r="KCI58" s="41"/>
      <c r="KCJ58" s="41"/>
      <c r="KCK58" s="41"/>
      <c r="KCL58" s="41"/>
      <c r="KCM58" s="41"/>
      <c r="KCN58" s="41"/>
      <c r="KCO58" s="41"/>
      <c r="KCP58" s="41"/>
      <c r="KCQ58" s="41"/>
      <c r="KCR58" s="41"/>
      <c r="KCS58" s="41"/>
      <c r="KCT58" s="41"/>
      <c r="KCU58" s="41"/>
      <c r="KCV58" s="41"/>
      <c r="KCW58" s="41"/>
      <c r="KCX58" s="41"/>
      <c r="KCY58" s="41"/>
      <c r="KCZ58" s="41"/>
      <c r="KDA58" s="41"/>
      <c r="KDB58" s="41"/>
      <c r="KDC58" s="41"/>
      <c r="KDD58" s="41"/>
      <c r="KDE58" s="41"/>
      <c r="KDF58" s="41"/>
      <c r="KDG58" s="41"/>
      <c r="KDH58" s="41"/>
      <c r="KDI58" s="41"/>
      <c r="KDJ58" s="41"/>
      <c r="KDK58" s="41"/>
      <c r="KDL58" s="41"/>
      <c r="KDM58" s="41"/>
      <c r="KDN58" s="41"/>
      <c r="KDO58" s="41"/>
      <c r="KDP58" s="41"/>
      <c r="KDQ58" s="41"/>
      <c r="KDR58" s="41"/>
      <c r="KDS58" s="41"/>
      <c r="KDT58" s="41"/>
      <c r="KDU58" s="41"/>
      <c r="KDV58" s="41"/>
      <c r="KDW58" s="41"/>
      <c r="KDX58" s="41"/>
      <c r="KDY58" s="41"/>
      <c r="KDZ58" s="41"/>
      <c r="KEA58" s="41"/>
      <c r="KEB58" s="41"/>
      <c r="KEC58" s="41"/>
      <c r="KED58" s="41"/>
      <c r="KEE58" s="41"/>
      <c r="KEF58" s="41"/>
      <c r="KEG58" s="41"/>
      <c r="KEH58" s="41"/>
      <c r="KEI58" s="41"/>
      <c r="KEJ58" s="41"/>
      <c r="KEK58" s="41"/>
      <c r="KEL58" s="41"/>
      <c r="KEM58" s="41"/>
      <c r="KEN58" s="41"/>
      <c r="KEO58" s="41"/>
      <c r="KEP58" s="41"/>
      <c r="KEQ58" s="41"/>
      <c r="KER58" s="41"/>
      <c r="KES58" s="41"/>
      <c r="KET58" s="41"/>
      <c r="KEU58" s="41"/>
      <c r="KEV58" s="41"/>
      <c r="KEW58" s="41"/>
      <c r="KEX58" s="41"/>
      <c r="KEY58" s="41"/>
      <c r="KEZ58" s="41"/>
      <c r="KFA58" s="41"/>
      <c r="KFB58" s="41"/>
      <c r="KFC58" s="41"/>
      <c r="KFD58" s="41"/>
      <c r="KFE58" s="41"/>
      <c r="KFF58" s="41"/>
      <c r="KFG58" s="41"/>
      <c r="KFH58" s="41"/>
      <c r="KFI58" s="41"/>
      <c r="KFJ58" s="41"/>
      <c r="KFK58" s="41"/>
      <c r="KFL58" s="41"/>
      <c r="KFM58" s="41"/>
      <c r="KFN58" s="41"/>
      <c r="KFO58" s="41"/>
      <c r="KFP58" s="41"/>
      <c r="KFQ58" s="41"/>
      <c r="KFR58" s="41"/>
      <c r="KFS58" s="41"/>
      <c r="KFT58" s="41"/>
      <c r="KFU58" s="41"/>
      <c r="KFV58" s="41"/>
      <c r="KFW58" s="41"/>
      <c r="KFX58" s="41"/>
      <c r="KFY58" s="41"/>
      <c r="KFZ58" s="41"/>
      <c r="KGA58" s="41"/>
      <c r="KGB58" s="41"/>
      <c r="KGC58" s="41"/>
      <c r="KGD58" s="41"/>
      <c r="KGE58" s="41"/>
      <c r="KGF58" s="41"/>
      <c r="KGG58" s="41"/>
      <c r="KGH58" s="41"/>
      <c r="KGI58" s="41"/>
      <c r="KGJ58" s="41"/>
      <c r="KGK58" s="41"/>
      <c r="KGL58" s="41"/>
      <c r="KGM58" s="41"/>
      <c r="KGN58" s="41"/>
      <c r="KGO58" s="41"/>
      <c r="KGP58" s="41"/>
      <c r="KGQ58" s="41"/>
      <c r="KGR58" s="41"/>
      <c r="KGS58" s="41"/>
      <c r="KGT58" s="41"/>
      <c r="KGU58" s="41"/>
      <c r="KGV58" s="41"/>
      <c r="KGW58" s="41"/>
      <c r="KGX58" s="41"/>
      <c r="KGY58" s="41"/>
      <c r="KGZ58" s="41"/>
      <c r="KHA58" s="41"/>
      <c r="KHB58" s="41"/>
      <c r="KHC58" s="41"/>
      <c r="KHD58" s="41"/>
      <c r="KHE58" s="41"/>
      <c r="KHF58" s="41"/>
      <c r="KHG58" s="41"/>
      <c r="KHH58" s="41"/>
      <c r="KHI58" s="41"/>
      <c r="KHJ58" s="41"/>
      <c r="KHK58" s="41"/>
      <c r="KHL58" s="41"/>
      <c r="KHM58" s="41"/>
      <c r="KHN58" s="41"/>
      <c r="KHO58" s="41"/>
      <c r="KHP58" s="41"/>
      <c r="KHQ58" s="41"/>
      <c r="KHR58" s="41"/>
      <c r="KHS58" s="41"/>
      <c r="KHT58" s="41"/>
      <c r="KHU58" s="41"/>
      <c r="KHV58" s="41"/>
      <c r="KHW58" s="41"/>
      <c r="KHX58" s="41"/>
      <c r="KHY58" s="41"/>
      <c r="KHZ58" s="41"/>
      <c r="KIA58" s="41"/>
      <c r="KIB58" s="41"/>
      <c r="KIC58" s="41"/>
      <c r="KID58" s="41"/>
      <c r="KIE58" s="41"/>
      <c r="KIF58" s="41"/>
      <c r="KIG58" s="41"/>
      <c r="KIH58" s="41"/>
      <c r="KII58" s="41"/>
      <c r="KIJ58" s="41"/>
      <c r="KIK58" s="41"/>
      <c r="KIL58" s="41"/>
      <c r="KIM58" s="41"/>
      <c r="KIN58" s="41"/>
      <c r="KIO58" s="41"/>
      <c r="KIP58" s="41"/>
      <c r="KIQ58" s="41"/>
      <c r="KIR58" s="41"/>
      <c r="KIS58" s="41"/>
      <c r="KIT58" s="41"/>
      <c r="KIU58" s="41"/>
      <c r="KIV58" s="41"/>
      <c r="KIW58" s="41"/>
      <c r="KIX58" s="41"/>
      <c r="KIY58" s="41"/>
      <c r="KIZ58" s="41"/>
      <c r="KJA58" s="41"/>
      <c r="KJB58" s="41"/>
      <c r="KJC58" s="41"/>
      <c r="KJD58" s="41"/>
      <c r="KJE58" s="41"/>
      <c r="KJF58" s="41"/>
      <c r="KJG58" s="41"/>
      <c r="KJH58" s="41"/>
      <c r="KJI58" s="41"/>
      <c r="KJJ58" s="41"/>
      <c r="KJK58" s="41"/>
      <c r="KJL58" s="41"/>
      <c r="KJM58" s="41"/>
      <c r="KJN58" s="41"/>
      <c r="KJO58" s="41"/>
      <c r="KJP58" s="41"/>
      <c r="KJQ58" s="41"/>
      <c r="KJR58" s="41"/>
      <c r="KJS58" s="41"/>
      <c r="KJT58" s="41"/>
      <c r="KJU58" s="41"/>
      <c r="KJV58" s="41"/>
      <c r="KJW58" s="41"/>
      <c r="KJX58" s="41"/>
      <c r="KJY58" s="41"/>
      <c r="KJZ58" s="41"/>
      <c r="KKA58" s="41"/>
      <c r="KKB58" s="41"/>
      <c r="KKC58" s="41"/>
      <c r="KKD58" s="41"/>
      <c r="KKE58" s="41"/>
      <c r="KKF58" s="41"/>
      <c r="KKG58" s="41"/>
      <c r="KKH58" s="41"/>
      <c r="KKI58" s="41"/>
      <c r="KKJ58" s="41"/>
      <c r="KKK58" s="41"/>
      <c r="KKL58" s="41"/>
      <c r="KKM58" s="41"/>
      <c r="KKN58" s="41"/>
      <c r="KKO58" s="41"/>
      <c r="KKP58" s="41"/>
      <c r="KKQ58" s="41"/>
      <c r="KKR58" s="41"/>
      <c r="KKS58" s="41"/>
      <c r="KKT58" s="41"/>
      <c r="KKU58" s="41"/>
      <c r="KKV58" s="41"/>
      <c r="KKW58" s="41"/>
      <c r="KKX58" s="41"/>
      <c r="KKY58" s="41"/>
      <c r="KKZ58" s="41"/>
      <c r="KLA58" s="41"/>
      <c r="KLB58" s="41"/>
      <c r="KLC58" s="41"/>
      <c r="KLD58" s="41"/>
      <c r="KLE58" s="41"/>
      <c r="KLF58" s="41"/>
      <c r="KLG58" s="41"/>
      <c r="KLH58" s="41"/>
      <c r="KLI58" s="41"/>
      <c r="KLJ58" s="41"/>
      <c r="KLK58" s="41"/>
      <c r="KLL58" s="41"/>
      <c r="KLM58" s="41"/>
      <c r="KLN58" s="41"/>
      <c r="KLO58" s="41"/>
      <c r="KLP58" s="41"/>
      <c r="KLQ58" s="41"/>
      <c r="KLR58" s="41"/>
      <c r="KLS58" s="41"/>
      <c r="KLT58" s="41"/>
      <c r="KLU58" s="41"/>
      <c r="KLV58" s="41"/>
      <c r="KLW58" s="41"/>
      <c r="KLX58" s="41"/>
      <c r="KLY58" s="41"/>
      <c r="KLZ58" s="41"/>
      <c r="KMA58" s="41"/>
      <c r="KMB58" s="41"/>
      <c r="KMC58" s="41"/>
      <c r="KMD58" s="41"/>
      <c r="KME58" s="41"/>
      <c r="KMF58" s="41"/>
      <c r="KMG58" s="41"/>
      <c r="KMH58" s="41"/>
      <c r="KMI58" s="41"/>
      <c r="KMJ58" s="41"/>
      <c r="KMK58" s="41"/>
      <c r="KML58" s="41"/>
      <c r="KMM58" s="41"/>
      <c r="KMN58" s="41"/>
      <c r="KMO58" s="41"/>
      <c r="KMP58" s="41"/>
      <c r="KMQ58" s="41"/>
      <c r="KMR58" s="41"/>
      <c r="KMS58" s="41"/>
      <c r="KMT58" s="41"/>
      <c r="KMU58" s="41"/>
      <c r="KMV58" s="41"/>
      <c r="KMW58" s="41"/>
      <c r="KMX58" s="41"/>
      <c r="KMY58" s="41"/>
      <c r="KMZ58" s="41"/>
      <c r="KNA58" s="41"/>
      <c r="KNB58" s="41"/>
      <c r="KNC58" s="41"/>
      <c r="KND58" s="41"/>
      <c r="KNE58" s="41"/>
      <c r="KNF58" s="41"/>
      <c r="KNG58" s="41"/>
      <c r="KNH58" s="41"/>
      <c r="KNI58" s="41"/>
      <c r="KNJ58" s="41"/>
      <c r="KNK58" s="41"/>
      <c r="KNL58" s="41"/>
      <c r="KNM58" s="41"/>
      <c r="KNN58" s="41"/>
      <c r="KNO58" s="41"/>
      <c r="KNP58" s="41"/>
      <c r="KNQ58" s="41"/>
      <c r="KNR58" s="41"/>
      <c r="KNS58" s="41"/>
      <c r="KNT58" s="41"/>
      <c r="KNU58" s="41"/>
      <c r="KNV58" s="41"/>
      <c r="KNW58" s="41"/>
      <c r="KNX58" s="41"/>
      <c r="KNY58" s="41"/>
      <c r="KNZ58" s="41"/>
      <c r="KOA58" s="41"/>
      <c r="KOB58" s="41"/>
      <c r="KOC58" s="41"/>
      <c r="KOD58" s="41"/>
      <c r="KOE58" s="41"/>
      <c r="KOF58" s="41"/>
      <c r="KOG58" s="41"/>
      <c r="KOH58" s="41"/>
      <c r="KOI58" s="41"/>
      <c r="KOJ58" s="41"/>
      <c r="KOK58" s="41"/>
      <c r="KOL58" s="41"/>
      <c r="KOM58" s="41"/>
      <c r="KON58" s="41"/>
      <c r="KOO58" s="41"/>
      <c r="KOP58" s="41"/>
      <c r="KOQ58" s="41"/>
      <c r="KOR58" s="41"/>
      <c r="KOS58" s="41"/>
      <c r="KOT58" s="41"/>
      <c r="KOU58" s="41"/>
      <c r="KOV58" s="41"/>
      <c r="KOW58" s="41"/>
      <c r="KOX58" s="41"/>
      <c r="KOY58" s="41"/>
      <c r="KOZ58" s="41"/>
      <c r="KPA58" s="41"/>
      <c r="KPB58" s="41"/>
      <c r="KPC58" s="41"/>
      <c r="KPD58" s="41"/>
      <c r="KPE58" s="41"/>
      <c r="KPF58" s="41"/>
      <c r="KPG58" s="41"/>
      <c r="KPH58" s="41"/>
      <c r="KPI58" s="41"/>
      <c r="KPJ58" s="41"/>
      <c r="KPK58" s="41"/>
      <c r="KPL58" s="41"/>
      <c r="KPM58" s="41"/>
      <c r="KPN58" s="41"/>
      <c r="KPO58" s="41"/>
      <c r="KPP58" s="41"/>
      <c r="KPQ58" s="41"/>
      <c r="KPR58" s="41"/>
      <c r="KPS58" s="41"/>
      <c r="KPT58" s="41"/>
      <c r="KPU58" s="41"/>
      <c r="KPV58" s="41"/>
      <c r="KPW58" s="41"/>
      <c r="KPX58" s="41"/>
      <c r="KPY58" s="41"/>
      <c r="KPZ58" s="41"/>
      <c r="KQA58" s="41"/>
      <c r="KQB58" s="41"/>
      <c r="KQC58" s="41"/>
      <c r="KQD58" s="41"/>
      <c r="KQE58" s="41"/>
      <c r="KQF58" s="41"/>
      <c r="KQG58" s="41"/>
      <c r="KQH58" s="41"/>
      <c r="KQI58" s="41"/>
      <c r="KQJ58" s="41"/>
      <c r="KQK58" s="41"/>
      <c r="KQL58" s="41"/>
      <c r="KQM58" s="41"/>
      <c r="KQN58" s="41"/>
      <c r="KQO58" s="41"/>
      <c r="KQP58" s="41"/>
      <c r="KQQ58" s="41"/>
      <c r="KQR58" s="41"/>
      <c r="KQS58" s="41"/>
      <c r="KQT58" s="41"/>
      <c r="KQU58" s="41"/>
      <c r="KQV58" s="41"/>
      <c r="KQW58" s="41"/>
      <c r="KQX58" s="41"/>
      <c r="KQY58" s="41"/>
      <c r="KQZ58" s="41"/>
      <c r="KRA58" s="41"/>
      <c r="KRB58" s="41"/>
      <c r="KRC58" s="41"/>
      <c r="KRD58" s="41"/>
      <c r="KRE58" s="41"/>
      <c r="KRF58" s="41"/>
      <c r="KRG58" s="41"/>
      <c r="KRH58" s="41"/>
      <c r="KRI58" s="41"/>
      <c r="KRJ58" s="41"/>
      <c r="KRK58" s="41"/>
      <c r="KRL58" s="41"/>
      <c r="KRM58" s="41"/>
      <c r="KRN58" s="41"/>
      <c r="KRO58" s="41"/>
      <c r="KRP58" s="41"/>
      <c r="KRQ58" s="41"/>
      <c r="KRR58" s="41"/>
      <c r="KRS58" s="41"/>
      <c r="KRT58" s="41"/>
      <c r="KRU58" s="41"/>
      <c r="KRV58" s="41"/>
      <c r="KRW58" s="41"/>
      <c r="KRX58" s="41"/>
      <c r="KRY58" s="41"/>
      <c r="KRZ58" s="41"/>
      <c r="KSA58" s="41"/>
      <c r="KSB58" s="41"/>
      <c r="KSC58" s="41"/>
      <c r="KSD58" s="41"/>
      <c r="KSE58" s="41"/>
      <c r="KSF58" s="41"/>
      <c r="KSG58" s="41"/>
      <c r="KSH58" s="41"/>
      <c r="KSI58" s="41"/>
      <c r="KSJ58" s="41"/>
      <c r="KSK58" s="41"/>
      <c r="KSL58" s="41"/>
      <c r="KSM58" s="41"/>
      <c r="KSN58" s="41"/>
      <c r="KSO58" s="41"/>
      <c r="KSP58" s="41"/>
      <c r="KSQ58" s="41"/>
      <c r="KSR58" s="41"/>
      <c r="KSS58" s="41"/>
      <c r="KST58" s="41"/>
      <c r="KSU58" s="41"/>
      <c r="KSV58" s="41"/>
      <c r="KSW58" s="41"/>
      <c r="KSX58" s="41"/>
      <c r="KSY58" s="41"/>
      <c r="KSZ58" s="41"/>
      <c r="KTA58" s="41"/>
      <c r="KTB58" s="41"/>
      <c r="KTC58" s="41"/>
      <c r="KTD58" s="41"/>
      <c r="KTE58" s="41"/>
      <c r="KTF58" s="41"/>
      <c r="KTG58" s="41"/>
      <c r="KTH58" s="41"/>
      <c r="KTI58" s="41"/>
      <c r="KTJ58" s="41"/>
      <c r="KTK58" s="41"/>
      <c r="KTL58" s="41"/>
      <c r="KTM58" s="41"/>
      <c r="KTN58" s="41"/>
      <c r="KTO58" s="41"/>
      <c r="KTP58" s="41"/>
      <c r="KTQ58" s="41"/>
      <c r="KTR58" s="41"/>
      <c r="KTS58" s="41"/>
      <c r="KTT58" s="41"/>
      <c r="KTU58" s="41"/>
      <c r="KTV58" s="41"/>
      <c r="KTW58" s="41"/>
      <c r="KTX58" s="41"/>
      <c r="KTY58" s="41"/>
      <c r="KTZ58" s="41"/>
      <c r="KUA58" s="41"/>
      <c r="KUB58" s="41"/>
      <c r="KUC58" s="41"/>
      <c r="KUD58" s="41"/>
      <c r="KUE58" s="41"/>
      <c r="KUF58" s="41"/>
      <c r="KUG58" s="41"/>
      <c r="KUH58" s="41"/>
      <c r="KUI58" s="41"/>
      <c r="KUJ58" s="41"/>
      <c r="KUK58" s="41"/>
      <c r="KUL58" s="41"/>
      <c r="KUM58" s="41"/>
      <c r="KUN58" s="41"/>
      <c r="KUO58" s="41"/>
      <c r="KUP58" s="41"/>
      <c r="KUQ58" s="41"/>
      <c r="KUR58" s="41"/>
      <c r="KUS58" s="41"/>
      <c r="KUT58" s="41"/>
      <c r="KUU58" s="41"/>
      <c r="KUV58" s="41"/>
      <c r="KUW58" s="41"/>
      <c r="KUX58" s="41"/>
      <c r="KUY58" s="41"/>
      <c r="KUZ58" s="41"/>
      <c r="KVA58" s="41"/>
      <c r="KVB58" s="41"/>
      <c r="KVC58" s="41"/>
      <c r="KVD58" s="41"/>
      <c r="KVE58" s="41"/>
      <c r="KVF58" s="41"/>
      <c r="KVG58" s="41"/>
      <c r="KVH58" s="41"/>
      <c r="KVI58" s="41"/>
      <c r="KVJ58" s="41"/>
      <c r="KVK58" s="41"/>
      <c r="KVL58" s="41"/>
      <c r="KVM58" s="41"/>
      <c r="KVN58" s="41"/>
      <c r="KVO58" s="41"/>
      <c r="KVP58" s="41"/>
      <c r="KVQ58" s="41"/>
      <c r="KVR58" s="41"/>
      <c r="KVS58" s="41"/>
      <c r="KVT58" s="41"/>
      <c r="KVU58" s="41"/>
      <c r="KVV58" s="41"/>
      <c r="KVW58" s="41"/>
      <c r="KVX58" s="41"/>
      <c r="KVY58" s="41"/>
      <c r="KVZ58" s="41"/>
      <c r="KWA58" s="41"/>
      <c r="KWB58" s="41"/>
      <c r="KWC58" s="41"/>
      <c r="KWD58" s="41"/>
      <c r="KWE58" s="41"/>
      <c r="KWF58" s="41"/>
      <c r="KWG58" s="41"/>
      <c r="KWH58" s="41"/>
      <c r="KWI58" s="41"/>
      <c r="KWJ58" s="41"/>
      <c r="KWK58" s="41"/>
      <c r="KWL58" s="41"/>
      <c r="KWM58" s="41"/>
      <c r="KWN58" s="41"/>
      <c r="KWO58" s="41"/>
      <c r="KWP58" s="41"/>
      <c r="KWQ58" s="41"/>
      <c r="KWR58" s="41"/>
      <c r="KWS58" s="41"/>
      <c r="KWT58" s="41"/>
      <c r="KWU58" s="41"/>
      <c r="KWV58" s="41"/>
      <c r="KWW58" s="41"/>
      <c r="KWX58" s="41"/>
      <c r="KWY58" s="41"/>
      <c r="KWZ58" s="41"/>
      <c r="KXA58" s="41"/>
      <c r="KXB58" s="41"/>
      <c r="KXC58" s="41"/>
      <c r="KXD58" s="41"/>
      <c r="KXE58" s="41"/>
      <c r="KXF58" s="41"/>
      <c r="KXG58" s="41"/>
      <c r="KXH58" s="41"/>
      <c r="KXI58" s="41"/>
      <c r="KXJ58" s="41"/>
      <c r="KXK58" s="41"/>
      <c r="KXL58" s="41"/>
      <c r="KXM58" s="41"/>
      <c r="KXN58" s="41"/>
      <c r="KXO58" s="41"/>
      <c r="KXP58" s="41"/>
      <c r="KXQ58" s="41"/>
      <c r="KXR58" s="41"/>
      <c r="KXS58" s="41"/>
      <c r="KXT58" s="41"/>
      <c r="KXU58" s="41"/>
      <c r="KXV58" s="41"/>
      <c r="KXW58" s="41"/>
      <c r="KXX58" s="41"/>
      <c r="KXY58" s="41"/>
      <c r="KXZ58" s="41"/>
      <c r="KYA58" s="41"/>
      <c r="KYB58" s="41"/>
      <c r="KYC58" s="41"/>
      <c r="KYD58" s="41"/>
      <c r="KYE58" s="41"/>
      <c r="KYF58" s="41"/>
      <c r="KYG58" s="41"/>
      <c r="KYH58" s="41"/>
      <c r="KYI58" s="41"/>
      <c r="KYJ58" s="41"/>
      <c r="KYK58" s="41"/>
      <c r="KYL58" s="41"/>
      <c r="KYM58" s="41"/>
      <c r="KYN58" s="41"/>
      <c r="KYO58" s="41"/>
      <c r="KYP58" s="41"/>
      <c r="KYQ58" s="41"/>
      <c r="KYR58" s="41"/>
      <c r="KYS58" s="41"/>
      <c r="KYT58" s="41"/>
      <c r="KYU58" s="41"/>
      <c r="KYV58" s="41"/>
      <c r="KYW58" s="41"/>
      <c r="KYX58" s="41"/>
      <c r="KYY58" s="41"/>
      <c r="KYZ58" s="41"/>
      <c r="KZA58" s="41"/>
      <c r="KZB58" s="41"/>
      <c r="KZC58" s="41"/>
      <c r="KZD58" s="41"/>
      <c r="KZE58" s="41"/>
      <c r="KZF58" s="41"/>
      <c r="KZG58" s="41"/>
      <c r="KZH58" s="41"/>
      <c r="KZI58" s="41"/>
      <c r="KZJ58" s="41"/>
      <c r="KZK58" s="41"/>
      <c r="KZL58" s="41"/>
      <c r="KZM58" s="41"/>
      <c r="KZN58" s="41"/>
      <c r="KZO58" s="41"/>
      <c r="KZP58" s="41"/>
      <c r="KZQ58" s="41"/>
      <c r="KZR58" s="41"/>
      <c r="KZS58" s="41"/>
      <c r="KZT58" s="41"/>
      <c r="KZU58" s="41"/>
      <c r="KZV58" s="41"/>
      <c r="KZW58" s="41"/>
      <c r="KZX58" s="41"/>
      <c r="KZY58" s="41"/>
      <c r="KZZ58" s="41"/>
      <c r="LAA58" s="41"/>
      <c r="LAB58" s="41"/>
      <c r="LAC58" s="41"/>
      <c r="LAD58" s="41"/>
      <c r="LAE58" s="41"/>
      <c r="LAF58" s="41"/>
      <c r="LAG58" s="41"/>
      <c r="LAH58" s="41"/>
      <c r="LAI58" s="41"/>
      <c r="LAJ58" s="41"/>
      <c r="LAK58" s="41"/>
      <c r="LAL58" s="41"/>
      <c r="LAM58" s="41"/>
      <c r="LAN58" s="41"/>
      <c r="LAO58" s="41"/>
      <c r="LAP58" s="41"/>
      <c r="LAQ58" s="41"/>
      <c r="LAR58" s="41"/>
      <c r="LAS58" s="41"/>
      <c r="LAT58" s="41"/>
      <c r="LAU58" s="41"/>
      <c r="LAV58" s="41"/>
      <c r="LAW58" s="41"/>
      <c r="LAX58" s="41"/>
      <c r="LAY58" s="41"/>
      <c r="LAZ58" s="41"/>
      <c r="LBA58" s="41"/>
      <c r="LBB58" s="41"/>
      <c r="LBC58" s="41"/>
      <c r="LBD58" s="41"/>
      <c r="LBE58" s="41"/>
      <c r="LBF58" s="41"/>
      <c r="LBG58" s="41"/>
      <c r="LBH58" s="41"/>
      <c r="LBI58" s="41"/>
      <c r="LBJ58" s="41"/>
      <c r="LBK58" s="41"/>
      <c r="LBL58" s="41"/>
      <c r="LBM58" s="41"/>
      <c r="LBN58" s="41"/>
      <c r="LBO58" s="41"/>
      <c r="LBP58" s="41"/>
      <c r="LBQ58" s="41"/>
      <c r="LBR58" s="41"/>
      <c r="LBS58" s="41"/>
      <c r="LBT58" s="41"/>
      <c r="LBU58" s="41"/>
      <c r="LBV58" s="41"/>
      <c r="LBW58" s="41"/>
      <c r="LBX58" s="41"/>
      <c r="LBY58" s="41"/>
      <c r="LBZ58" s="41"/>
      <c r="LCA58" s="41"/>
      <c r="LCB58" s="41"/>
      <c r="LCC58" s="41"/>
      <c r="LCD58" s="41"/>
      <c r="LCE58" s="41"/>
      <c r="LCF58" s="41"/>
      <c r="LCG58" s="41"/>
      <c r="LCH58" s="41"/>
      <c r="LCI58" s="41"/>
      <c r="LCJ58" s="41"/>
      <c r="LCK58" s="41"/>
      <c r="LCL58" s="41"/>
      <c r="LCM58" s="41"/>
      <c r="LCN58" s="41"/>
      <c r="LCO58" s="41"/>
      <c r="LCP58" s="41"/>
      <c r="LCQ58" s="41"/>
      <c r="LCR58" s="41"/>
      <c r="LCS58" s="41"/>
      <c r="LCT58" s="41"/>
      <c r="LCU58" s="41"/>
      <c r="LCV58" s="41"/>
      <c r="LCW58" s="41"/>
      <c r="LCX58" s="41"/>
      <c r="LCY58" s="41"/>
      <c r="LCZ58" s="41"/>
      <c r="LDA58" s="41"/>
      <c r="LDB58" s="41"/>
      <c r="LDC58" s="41"/>
      <c r="LDD58" s="41"/>
      <c r="LDE58" s="41"/>
      <c r="LDF58" s="41"/>
      <c r="LDG58" s="41"/>
      <c r="LDH58" s="41"/>
      <c r="LDI58" s="41"/>
      <c r="LDJ58" s="41"/>
      <c r="LDK58" s="41"/>
      <c r="LDL58" s="41"/>
      <c r="LDM58" s="41"/>
      <c r="LDN58" s="41"/>
      <c r="LDO58" s="41"/>
      <c r="LDP58" s="41"/>
      <c r="LDQ58" s="41"/>
      <c r="LDR58" s="41"/>
      <c r="LDS58" s="41"/>
      <c r="LDT58" s="41"/>
      <c r="LDU58" s="41"/>
      <c r="LDV58" s="41"/>
      <c r="LDW58" s="41"/>
      <c r="LDX58" s="41"/>
      <c r="LDY58" s="41"/>
      <c r="LDZ58" s="41"/>
      <c r="LEA58" s="41"/>
      <c r="LEB58" s="41"/>
      <c r="LEC58" s="41"/>
      <c r="LED58" s="41"/>
      <c r="LEE58" s="41"/>
      <c r="LEF58" s="41"/>
      <c r="LEG58" s="41"/>
      <c r="LEH58" s="41"/>
      <c r="LEI58" s="41"/>
      <c r="LEJ58" s="41"/>
      <c r="LEK58" s="41"/>
      <c r="LEL58" s="41"/>
      <c r="LEM58" s="41"/>
      <c r="LEN58" s="41"/>
      <c r="LEO58" s="41"/>
      <c r="LEP58" s="41"/>
      <c r="LEQ58" s="41"/>
      <c r="LER58" s="41"/>
      <c r="LES58" s="41"/>
      <c r="LET58" s="41"/>
      <c r="LEU58" s="41"/>
      <c r="LEV58" s="41"/>
      <c r="LEW58" s="41"/>
      <c r="LEX58" s="41"/>
      <c r="LEY58" s="41"/>
      <c r="LEZ58" s="41"/>
      <c r="LFA58" s="41"/>
      <c r="LFB58" s="41"/>
      <c r="LFC58" s="41"/>
      <c r="LFD58" s="41"/>
      <c r="LFE58" s="41"/>
      <c r="LFF58" s="41"/>
      <c r="LFG58" s="41"/>
      <c r="LFH58" s="41"/>
      <c r="LFI58" s="41"/>
      <c r="LFJ58" s="41"/>
      <c r="LFK58" s="41"/>
      <c r="LFL58" s="41"/>
      <c r="LFM58" s="41"/>
      <c r="LFN58" s="41"/>
      <c r="LFO58" s="41"/>
      <c r="LFP58" s="41"/>
      <c r="LFQ58" s="41"/>
      <c r="LFR58" s="41"/>
      <c r="LFS58" s="41"/>
      <c r="LFT58" s="41"/>
      <c r="LFU58" s="41"/>
      <c r="LFV58" s="41"/>
      <c r="LFW58" s="41"/>
      <c r="LFX58" s="41"/>
      <c r="LFY58" s="41"/>
      <c r="LFZ58" s="41"/>
      <c r="LGA58" s="41"/>
      <c r="LGB58" s="41"/>
      <c r="LGC58" s="41"/>
      <c r="LGD58" s="41"/>
      <c r="LGE58" s="41"/>
      <c r="LGF58" s="41"/>
      <c r="LGG58" s="41"/>
      <c r="LGH58" s="41"/>
      <c r="LGI58" s="41"/>
      <c r="LGJ58" s="41"/>
      <c r="LGK58" s="41"/>
      <c r="LGL58" s="41"/>
      <c r="LGM58" s="41"/>
      <c r="LGN58" s="41"/>
      <c r="LGO58" s="41"/>
      <c r="LGP58" s="41"/>
      <c r="LGQ58" s="41"/>
      <c r="LGR58" s="41"/>
      <c r="LGS58" s="41"/>
      <c r="LGT58" s="41"/>
      <c r="LGU58" s="41"/>
      <c r="LGV58" s="41"/>
      <c r="LGW58" s="41"/>
      <c r="LGX58" s="41"/>
      <c r="LGY58" s="41"/>
      <c r="LGZ58" s="41"/>
      <c r="LHA58" s="41"/>
      <c r="LHB58" s="41"/>
      <c r="LHC58" s="41"/>
      <c r="LHD58" s="41"/>
      <c r="LHE58" s="41"/>
      <c r="LHF58" s="41"/>
      <c r="LHG58" s="41"/>
      <c r="LHH58" s="41"/>
      <c r="LHI58" s="41"/>
      <c r="LHJ58" s="41"/>
      <c r="LHK58" s="41"/>
      <c r="LHL58" s="41"/>
      <c r="LHM58" s="41"/>
      <c r="LHN58" s="41"/>
      <c r="LHO58" s="41"/>
      <c r="LHP58" s="41"/>
      <c r="LHQ58" s="41"/>
      <c r="LHR58" s="41"/>
      <c r="LHS58" s="41"/>
      <c r="LHT58" s="41"/>
      <c r="LHU58" s="41"/>
      <c r="LHV58" s="41"/>
      <c r="LHW58" s="41"/>
      <c r="LHX58" s="41"/>
      <c r="LHY58" s="41"/>
      <c r="LHZ58" s="41"/>
      <c r="LIA58" s="41"/>
      <c r="LIB58" s="41"/>
      <c r="LIC58" s="41"/>
      <c r="LID58" s="41"/>
      <c r="LIE58" s="41"/>
      <c r="LIF58" s="41"/>
      <c r="LIG58" s="41"/>
      <c r="LIH58" s="41"/>
      <c r="LII58" s="41"/>
      <c r="LIJ58" s="41"/>
      <c r="LIK58" s="41"/>
      <c r="LIL58" s="41"/>
      <c r="LIM58" s="41"/>
      <c r="LIN58" s="41"/>
      <c r="LIO58" s="41"/>
      <c r="LIP58" s="41"/>
      <c r="LIQ58" s="41"/>
      <c r="LIR58" s="41"/>
      <c r="LIS58" s="41"/>
      <c r="LIT58" s="41"/>
      <c r="LIU58" s="41"/>
      <c r="LIV58" s="41"/>
      <c r="LIW58" s="41"/>
      <c r="LIX58" s="41"/>
      <c r="LIY58" s="41"/>
      <c r="LIZ58" s="41"/>
      <c r="LJA58" s="41"/>
      <c r="LJB58" s="41"/>
      <c r="LJC58" s="41"/>
      <c r="LJD58" s="41"/>
      <c r="LJE58" s="41"/>
      <c r="LJF58" s="41"/>
      <c r="LJG58" s="41"/>
      <c r="LJH58" s="41"/>
      <c r="LJI58" s="41"/>
      <c r="LJJ58" s="41"/>
      <c r="LJK58" s="41"/>
      <c r="LJL58" s="41"/>
      <c r="LJM58" s="41"/>
      <c r="LJN58" s="41"/>
      <c r="LJO58" s="41"/>
      <c r="LJP58" s="41"/>
      <c r="LJQ58" s="41"/>
      <c r="LJR58" s="41"/>
      <c r="LJS58" s="41"/>
      <c r="LJT58" s="41"/>
      <c r="LJU58" s="41"/>
      <c r="LJV58" s="41"/>
      <c r="LJW58" s="41"/>
      <c r="LJX58" s="41"/>
      <c r="LJY58" s="41"/>
      <c r="LJZ58" s="41"/>
      <c r="LKA58" s="41"/>
      <c r="LKB58" s="41"/>
      <c r="LKC58" s="41"/>
      <c r="LKD58" s="41"/>
      <c r="LKE58" s="41"/>
      <c r="LKF58" s="41"/>
      <c r="LKG58" s="41"/>
      <c r="LKH58" s="41"/>
      <c r="LKI58" s="41"/>
      <c r="LKJ58" s="41"/>
      <c r="LKK58" s="41"/>
      <c r="LKL58" s="41"/>
      <c r="LKM58" s="41"/>
      <c r="LKN58" s="41"/>
      <c r="LKO58" s="41"/>
      <c r="LKP58" s="41"/>
      <c r="LKQ58" s="41"/>
      <c r="LKR58" s="41"/>
      <c r="LKS58" s="41"/>
      <c r="LKT58" s="41"/>
      <c r="LKU58" s="41"/>
      <c r="LKV58" s="41"/>
      <c r="LKW58" s="41"/>
      <c r="LKX58" s="41"/>
      <c r="LKY58" s="41"/>
      <c r="LKZ58" s="41"/>
      <c r="LLA58" s="41"/>
      <c r="LLB58" s="41"/>
      <c r="LLC58" s="41"/>
      <c r="LLD58" s="41"/>
      <c r="LLE58" s="41"/>
      <c r="LLF58" s="41"/>
      <c r="LLG58" s="41"/>
      <c r="LLH58" s="41"/>
      <c r="LLI58" s="41"/>
      <c r="LLJ58" s="41"/>
      <c r="LLK58" s="41"/>
      <c r="LLL58" s="41"/>
      <c r="LLM58" s="41"/>
      <c r="LLN58" s="41"/>
      <c r="LLO58" s="41"/>
      <c r="LLP58" s="41"/>
      <c r="LLQ58" s="41"/>
      <c r="LLR58" s="41"/>
      <c r="LLS58" s="41"/>
      <c r="LLT58" s="41"/>
      <c r="LLU58" s="41"/>
      <c r="LLV58" s="41"/>
      <c r="LLW58" s="41"/>
      <c r="LLX58" s="41"/>
      <c r="LLY58" s="41"/>
      <c r="LLZ58" s="41"/>
      <c r="LMA58" s="41"/>
      <c r="LMB58" s="41"/>
      <c r="LMC58" s="41"/>
      <c r="LMD58" s="41"/>
      <c r="LME58" s="41"/>
      <c r="LMF58" s="41"/>
      <c r="LMG58" s="41"/>
      <c r="LMH58" s="41"/>
      <c r="LMI58" s="41"/>
      <c r="LMJ58" s="41"/>
      <c r="LMK58" s="41"/>
      <c r="LML58" s="41"/>
      <c r="LMM58" s="41"/>
      <c r="LMN58" s="41"/>
      <c r="LMO58" s="41"/>
      <c r="LMP58" s="41"/>
      <c r="LMQ58" s="41"/>
      <c r="LMR58" s="41"/>
      <c r="LMS58" s="41"/>
      <c r="LMT58" s="41"/>
      <c r="LMU58" s="41"/>
      <c r="LMV58" s="41"/>
      <c r="LMW58" s="41"/>
      <c r="LMX58" s="41"/>
      <c r="LMY58" s="41"/>
      <c r="LMZ58" s="41"/>
      <c r="LNA58" s="41"/>
      <c r="LNB58" s="41"/>
      <c r="LNC58" s="41"/>
      <c r="LND58" s="41"/>
      <c r="LNE58" s="41"/>
      <c r="LNF58" s="41"/>
      <c r="LNG58" s="41"/>
      <c r="LNH58" s="41"/>
      <c r="LNI58" s="41"/>
      <c r="LNJ58" s="41"/>
      <c r="LNK58" s="41"/>
      <c r="LNL58" s="41"/>
      <c r="LNM58" s="41"/>
      <c r="LNN58" s="41"/>
      <c r="LNO58" s="41"/>
      <c r="LNP58" s="41"/>
      <c r="LNQ58" s="41"/>
      <c r="LNR58" s="41"/>
      <c r="LNS58" s="41"/>
      <c r="LNT58" s="41"/>
      <c r="LNU58" s="41"/>
      <c r="LNV58" s="41"/>
      <c r="LNW58" s="41"/>
      <c r="LNX58" s="41"/>
      <c r="LNY58" s="41"/>
      <c r="LNZ58" s="41"/>
      <c r="LOA58" s="41"/>
      <c r="LOB58" s="41"/>
      <c r="LOC58" s="41"/>
      <c r="LOD58" s="41"/>
      <c r="LOE58" s="41"/>
      <c r="LOF58" s="41"/>
      <c r="LOG58" s="41"/>
      <c r="LOH58" s="41"/>
      <c r="LOI58" s="41"/>
      <c r="LOJ58" s="41"/>
      <c r="LOK58" s="41"/>
      <c r="LOL58" s="41"/>
      <c r="LOM58" s="41"/>
      <c r="LON58" s="41"/>
      <c r="LOO58" s="41"/>
      <c r="LOP58" s="41"/>
      <c r="LOQ58" s="41"/>
      <c r="LOR58" s="41"/>
      <c r="LOS58" s="41"/>
      <c r="LOT58" s="41"/>
      <c r="LOU58" s="41"/>
      <c r="LOV58" s="41"/>
      <c r="LOW58" s="41"/>
      <c r="LOX58" s="41"/>
      <c r="LOY58" s="41"/>
      <c r="LOZ58" s="41"/>
      <c r="LPA58" s="41"/>
      <c r="LPB58" s="41"/>
      <c r="LPC58" s="41"/>
      <c r="LPD58" s="41"/>
      <c r="LPE58" s="41"/>
      <c r="LPF58" s="41"/>
      <c r="LPG58" s="41"/>
      <c r="LPH58" s="41"/>
      <c r="LPI58" s="41"/>
      <c r="LPJ58" s="41"/>
      <c r="LPK58" s="41"/>
      <c r="LPL58" s="41"/>
      <c r="LPM58" s="41"/>
      <c r="LPN58" s="41"/>
      <c r="LPO58" s="41"/>
      <c r="LPP58" s="41"/>
      <c r="LPQ58" s="41"/>
      <c r="LPR58" s="41"/>
      <c r="LPS58" s="41"/>
      <c r="LPT58" s="41"/>
      <c r="LPU58" s="41"/>
      <c r="LPV58" s="41"/>
      <c r="LPW58" s="41"/>
      <c r="LPX58" s="41"/>
      <c r="LPY58" s="41"/>
      <c r="LPZ58" s="41"/>
      <c r="LQA58" s="41"/>
      <c r="LQB58" s="41"/>
      <c r="LQC58" s="41"/>
      <c r="LQD58" s="41"/>
      <c r="LQE58" s="41"/>
      <c r="LQF58" s="41"/>
      <c r="LQG58" s="41"/>
      <c r="LQH58" s="41"/>
      <c r="LQI58" s="41"/>
      <c r="LQJ58" s="41"/>
      <c r="LQK58" s="41"/>
      <c r="LQL58" s="41"/>
      <c r="LQM58" s="41"/>
      <c r="LQN58" s="41"/>
      <c r="LQO58" s="41"/>
      <c r="LQP58" s="41"/>
      <c r="LQQ58" s="41"/>
      <c r="LQR58" s="41"/>
      <c r="LQS58" s="41"/>
      <c r="LQT58" s="41"/>
      <c r="LQU58" s="41"/>
      <c r="LQV58" s="41"/>
      <c r="LQW58" s="41"/>
      <c r="LQX58" s="41"/>
      <c r="LQY58" s="41"/>
      <c r="LQZ58" s="41"/>
      <c r="LRA58" s="41"/>
      <c r="LRB58" s="41"/>
      <c r="LRC58" s="41"/>
      <c r="LRD58" s="41"/>
      <c r="LRE58" s="41"/>
      <c r="LRF58" s="41"/>
      <c r="LRG58" s="41"/>
      <c r="LRH58" s="41"/>
      <c r="LRI58" s="41"/>
      <c r="LRJ58" s="41"/>
      <c r="LRK58" s="41"/>
      <c r="LRL58" s="41"/>
      <c r="LRM58" s="41"/>
      <c r="LRN58" s="41"/>
      <c r="LRO58" s="41"/>
      <c r="LRP58" s="41"/>
      <c r="LRQ58" s="41"/>
      <c r="LRR58" s="41"/>
      <c r="LRS58" s="41"/>
      <c r="LRT58" s="41"/>
      <c r="LRU58" s="41"/>
      <c r="LRV58" s="41"/>
      <c r="LRW58" s="41"/>
      <c r="LRX58" s="41"/>
      <c r="LRY58" s="41"/>
      <c r="LRZ58" s="41"/>
      <c r="LSA58" s="41"/>
      <c r="LSB58" s="41"/>
      <c r="LSC58" s="41"/>
      <c r="LSD58" s="41"/>
      <c r="LSE58" s="41"/>
      <c r="LSF58" s="41"/>
      <c r="LSG58" s="41"/>
      <c r="LSH58" s="41"/>
      <c r="LSI58" s="41"/>
      <c r="LSJ58" s="41"/>
      <c r="LSK58" s="41"/>
      <c r="LSL58" s="41"/>
      <c r="LSM58" s="41"/>
      <c r="LSN58" s="41"/>
      <c r="LSO58" s="41"/>
      <c r="LSP58" s="41"/>
      <c r="LSQ58" s="41"/>
      <c r="LSR58" s="41"/>
      <c r="LSS58" s="41"/>
      <c r="LST58" s="41"/>
      <c r="LSU58" s="41"/>
      <c r="LSV58" s="41"/>
      <c r="LSW58" s="41"/>
      <c r="LSX58" s="41"/>
      <c r="LSY58" s="41"/>
      <c r="LSZ58" s="41"/>
      <c r="LTA58" s="41"/>
      <c r="LTB58" s="41"/>
      <c r="LTC58" s="41"/>
      <c r="LTD58" s="41"/>
      <c r="LTE58" s="41"/>
      <c r="LTF58" s="41"/>
      <c r="LTG58" s="41"/>
      <c r="LTH58" s="41"/>
      <c r="LTI58" s="41"/>
      <c r="LTJ58" s="41"/>
      <c r="LTK58" s="41"/>
      <c r="LTL58" s="41"/>
      <c r="LTM58" s="41"/>
      <c r="LTN58" s="41"/>
      <c r="LTO58" s="41"/>
      <c r="LTP58" s="41"/>
      <c r="LTQ58" s="41"/>
      <c r="LTR58" s="41"/>
      <c r="LTS58" s="41"/>
      <c r="LTT58" s="41"/>
      <c r="LTU58" s="41"/>
      <c r="LTV58" s="41"/>
      <c r="LTW58" s="41"/>
      <c r="LTX58" s="41"/>
      <c r="LTY58" s="41"/>
      <c r="LTZ58" s="41"/>
      <c r="LUA58" s="41"/>
      <c r="LUB58" s="41"/>
      <c r="LUC58" s="41"/>
      <c r="LUD58" s="41"/>
      <c r="LUE58" s="41"/>
      <c r="LUF58" s="41"/>
      <c r="LUG58" s="41"/>
      <c r="LUH58" s="41"/>
      <c r="LUI58" s="41"/>
      <c r="LUJ58" s="41"/>
      <c r="LUK58" s="41"/>
      <c r="LUL58" s="41"/>
      <c r="LUM58" s="41"/>
      <c r="LUN58" s="41"/>
      <c r="LUO58" s="41"/>
      <c r="LUP58" s="41"/>
      <c r="LUQ58" s="41"/>
      <c r="LUR58" s="41"/>
      <c r="LUS58" s="41"/>
      <c r="LUT58" s="41"/>
      <c r="LUU58" s="41"/>
      <c r="LUV58" s="41"/>
      <c r="LUW58" s="41"/>
      <c r="LUX58" s="41"/>
      <c r="LUY58" s="41"/>
      <c r="LUZ58" s="41"/>
      <c r="LVA58" s="41"/>
      <c r="LVB58" s="41"/>
      <c r="LVC58" s="41"/>
      <c r="LVD58" s="41"/>
      <c r="LVE58" s="41"/>
      <c r="LVF58" s="41"/>
      <c r="LVG58" s="41"/>
      <c r="LVH58" s="41"/>
      <c r="LVI58" s="41"/>
      <c r="LVJ58" s="41"/>
      <c r="LVK58" s="41"/>
      <c r="LVL58" s="41"/>
      <c r="LVM58" s="41"/>
      <c r="LVN58" s="41"/>
      <c r="LVO58" s="41"/>
      <c r="LVP58" s="41"/>
      <c r="LVQ58" s="41"/>
      <c r="LVR58" s="41"/>
      <c r="LVS58" s="41"/>
      <c r="LVT58" s="41"/>
      <c r="LVU58" s="41"/>
      <c r="LVV58" s="41"/>
      <c r="LVW58" s="41"/>
      <c r="LVX58" s="41"/>
      <c r="LVY58" s="41"/>
      <c r="LVZ58" s="41"/>
      <c r="LWA58" s="41"/>
      <c r="LWB58" s="41"/>
      <c r="LWC58" s="41"/>
      <c r="LWD58" s="41"/>
      <c r="LWE58" s="41"/>
      <c r="LWF58" s="41"/>
      <c r="LWG58" s="41"/>
      <c r="LWH58" s="41"/>
      <c r="LWI58" s="41"/>
      <c r="LWJ58" s="41"/>
      <c r="LWK58" s="41"/>
      <c r="LWL58" s="41"/>
      <c r="LWM58" s="41"/>
      <c r="LWN58" s="41"/>
      <c r="LWO58" s="41"/>
      <c r="LWP58" s="41"/>
      <c r="LWQ58" s="41"/>
      <c r="LWR58" s="41"/>
      <c r="LWS58" s="41"/>
      <c r="LWT58" s="41"/>
      <c r="LWU58" s="41"/>
      <c r="LWV58" s="41"/>
      <c r="LWW58" s="41"/>
      <c r="LWX58" s="41"/>
      <c r="LWY58" s="41"/>
      <c r="LWZ58" s="41"/>
      <c r="LXA58" s="41"/>
      <c r="LXB58" s="41"/>
      <c r="LXC58" s="41"/>
      <c r="LXD58" s="41"/>
      <c r="LXE58" s="41"/>
      <c r="LXF58" s="41"/>
      <c r="LXG58" s="41"/>
      <c r="LXH58" s="41"/>
      <c r="LXI58" s="41"/>
      <c r="LXJ58" s="41"/>
      <c r="LXK58" s="41"/>
      <c r="LXL58" s="41"/>
      <c r="LXM58" s="41"/>
      <c r="LXN58" s="41"/>
      <c r="LXO58" s="41"/>
      <c r="LXP58" s="41"/>
      <c r="LXQ58" s="41"/>
      <c r="LXR58" s="41"/>
      <c r="LXS58" s="41"/>
      <c r="LXT58" s="41"/>
      <c r="LXU58" s="41"/>
      <c r="LXV58" s="41"/>
      <c r="LXW58" s="41"/>
      <c r="LXX58" s="41"/>
      <c r="LXY58" s="41"/>
      <c r="LXZ58" s="41"/>
      <c r="LYA58" s="41"/>
      <c r="LYB58" s="41"/>
      <c r="LYC58" s="41"/>
      <c r="LYD58" s="41"/>
      <c r="LYE58" s="41"/>
      <c r="LYF58" s="41"/>
      <c r="LYG58" s="41"/>
      <c r="LYH58" s="41"/>
      <c r="LYI58" s="41"/>
      <c r="LYJ58" s="41"/>
      <c r="LYK58" s="41"/>
      <c r="LYL58" s="41"/>
      <c r="LYM58" s="41"/>
      <c r="LYN58" s="41"/>
      <c r="LYO58" s="41"/>
      <c r="LYP58" s="41"/>
      <c r="LYQ58" s="41"/>
      <c r="LYR58" s="41"/>
      <c r="LYS58" s="41"/>
      <c r="LYT58" s="41"/>
      <c r="LYU58" s="41"/>
      <c r="LYV58" s="41"/>
      <c r="LYW58" s="41"/>
      <c r="LYX58" s="41"/>
      <c r="LYY58" s="41"/>
      <c r="LYZ58" s="41"/>
      <c r="LZA58" s="41"/>
      <c r="LZB58" s="41"/>
      <c r="LZC58" s="41"/>
      <c r="LZD58" s="41"/>
      <c r="LZE58" s="41"/>
      <c r="LZF58" s="41"/>
      <c r="LZG58" s="41"/>
      <c r="LZH58" s="41"/>
      <c r="LZI58" s="41"/>
      <c r="LZJ58" s="41"/>
      <c r="LZK58" s="41"/>
      <c r="LZL58" s="41"/>
      <c r="LZM58" s="41"/>
      <c r="LZN58" s="41"/>
      <c r="LZO58" s="41"/>
      <c r="LZP58" s="41"/>
      <c r="LZQ58" s="41"/>
      <c r="LZR58" s="41"/>
      <c r="LZS58" s="41"/>
      <c r="LZT58" s="41"/>
      <c r="LZU58" s="41"/>
      <c r="LZV58" s="41"/>
      <c r="LZW58" s="41"/>
      <c r="LZX58" s="41"/>
      <c r="LZY58" s="41"/>
      <c r="LZZ58" s="41"/>
      <c r="MAA58" s="41"/>
      <c r="MAB58" s="41"/>
      <c r="MAC58" s="41"/>
      <c r="MAD58" s="41"/>
      <c r="MAE58" s="41"/>
      <c r="MAF58" s="41"/>
      <c r="MAG58" s="41"/>
      <c r="MAH58" s="41"/>
      <c r="MAI58" s="41"/>
      <c r="MAJ58" s="41"/>
      <c r="MAK58" s="41"/>
      <c r="MAL58" s="41"/>
      <c r="MAM58" s="41"/>
      <c r="MAN58" s="41"/>
      <c r="MAO58" s="41"/>
      <c r="MAP58" s="41"/>
      <c r="MAQ58" s="41"/>
      <c r="MAR58" s="41"/>
      <c r="MAS58" s="41"/>
      <c r="MAT58" s="41"/>
      <c r="MAU58" s="41"/>
      <c r="MAV58" s="41"/>
      <c r="MAW58" s="41"/>
      <c r="MAX58" s="41"/>
      <c r="MAY58" s="41"/>
      <c r="MAZ58" s="41"/>
      <c r="MBA58" s="41"/>
      <c r="MBB58" s="41"/>
      <c r="MBC58" s="41"/>
      <c r="MBD58" s="41"/>
      <c r="MBE58" s="41"/>
      <c r="MBF58" s="41"/>
      <c r="MBG58" s="41"/>
      <c r="MBH58" s="41"/>
      <c r="MBI58" s="41"/>
      <c r="MBJ58" s="41"/>
      <c r="MBK58" s="41"/>
      <c r="MBL58" s="41"/>
      <c r="MBM58" s="41"/>
      <c r="MBN58" s="41"/>
      <c r="MBO58" s="41"/>
      <c r="MBP58" s="41"/>
      <c r="MBQ58" s="41"/>
      <c r="MBR58" s="41"/>
      <c r="MBS58" s="41"/>
      <c r="MBT58" s="41"/>
      <c r="MBU58" s="41"/>
      <c r="MBV58" s="41"/>
      <c r="MBW58" s="41"/>
      <c r="MBX58" s="41"/>
      <c r="MBY58" s="41"/>
      <c r="MBZ58" s="41"/>
      <c r="MCA58" s="41"/>
      <c r="MCB58" s="41"/>
      <c r="MCC58" s="41"/>
      <c r="MCD58" s="41"/>
      <c r="MCE58" s="41"/>
      <c r="MCF58" s="41"/>
      <c r="MCG58" s="41"/>
      <c r="MCH58" s="41"/>
      <c r="MCI58" s="41"/>
      <c r="MCJ58" s="41"/>
      <c r="MCK58" s="41"/>
      <c r="MCL58" s="41"/>
      <c r="MCM58" s="41"/>
      <c r="MCN58" s="41"/>
      <c r="MCO58" s="41"/>
      <c r="MCP58" s="41"/>
      <c r="MCQ58" s="41"/>
      <c r="MCR58" s="41"/>
      <c r="MCS58" s="41"/>
      <c r="MCT58" s="41"/>
      <c r="MCU58" s="41"/>
      <c r="MCV58" s="41"/>
      <c r="MCW58" s="41"/>
      <c r="MCX58" s="41"/>
      <c r="MCY58" s="41"/>
      <c r="MCZ58" s="41"/>
      <c r="MDA58" s="41"/>
      <c r="MDB58" s="41"/>
      <c r="MDC58" s="41"/>
      <c r="MDD58" s="41"/>
      <c r="MDE58" s="41"/>
      <c r="MDF58" s="41"/>
      <c r="MDG58" s="41"/>
      <c r="MDH58" s="41"/>
      <c r="MDI58" s="41"/>
      <c r="MDJ58" s="41"/>
      <c r="MDK58" s="41"/>
      <c r="MDL58" s="41"/>
      <c r="MDM58" s="41"/>
      <c r="MDN58" s="41"/>
      <c r="MDO58" s="41"/>
      <c r="MDP58" s="41"/>
      <c r="MDQ58" s="41"/>
      <c r="MDR58" s="41"/>
      <c r="MDS58" s="41"/>
      <c r="MDT58" s="41"/>
      <c r="MDU58" s="41"/>
      <c r="MDV58" s="41"/>
      <c r="MDW58" s="41"/>
      <c r="MDX58" s="41"/>
      <c r="MDY58" s="41"/>
      <c r="MDZ58" s="41"/>
      <c r="MEA58" s="41"/>
      <c r="MEB58" s="41"/>
      <c r="MEC58" s="41"/>
      <c r="MED58" s="41"/>
      <c r="MEE58" s="41"/>
      <c r="MEF58" s="41"/>
      <c r="MEG58" s="41"/>
      <c r="MEH58" s="41"/>
      <c r="MEI58" s="41"/>
      <c r="MEJ58" s="41"/>
      <c r="MEK58" s="41"/>
      <c r="MEL58" s="41"/>
      <c r="MEM58" s="41"/>
      <c r="MEN58" s="41"/>
      <c r="MEO58" s="41"/>
      <c r="MEP58" s="41"/>
      <c r="MEQ58" s="41"/>
      <c r="MER58" s="41"/>
      <c r="MES58" s="41"/>
      <c r="MET58" s="41"/>
      <c r="MEU58" s="41"/>
      <c r="MEV58" s="41"/>
      <c r="MEW58" s="41"/>
      <c r="MEX58" s="41"/>
      <c r="MEY58" s="41"/>
      <c r="MEZ58" s="41"/>
      <c r="MFA58" s="41"/>
      <c r="MFB58" s="41"/>
      <c r="MFC58" s="41"/>
      <c r="MFD58" s="41"/>
      <c r="MFE58" s="41"/>
      <c r="MFF58" s="41"/>
      <c r="MFG58" s="41"/>
      <c r="MFH58" s="41"/>
      <c r="MFI58" s="41"/>
      <c r="MFJ58" s="41"/>
      <c r="MFK58" s="41"/>
      <c r="MFL58" s="41"/>
      <c r="MFM58" s="41"/>
      <c r="MFN58" s="41"/>
      <c r="MFO58" s="41"/>
      <c r="MFP58" s="41"/>
      <c r="MFQ58" s="41"/>
      <c r="MFR58" s="41"/>
      <c r="MFS58" s="41"/>
      <c r="MFT58" s="41"/>
      <c r="MFU58" s="41"/>
      <c r="MFV58" s="41"/>
      <c r="MFW58" s="41"/>
      <c r="MFX58" s="41"/>
      <c r="MFY58" s="41"/>
      <c r="MFZ58" s="41"/>
      <c r="MGA58" s="41"/>
      <c r="MGB58" s="41"/>
      <c r="MGC58" s="41"/>
      <c r="MGD58" s="41"/>
      <c r="MGE58" s="41"/>
      <c r="MGF58" s="41"/>
      <c r="MGG58" s="41"/>
      <c r="MGH58" s="41"/>
      <c r="MGI58" s="41"/>
      <c r="MGJ58" s="41"/>
      <c r="MGK58" s="41"/>
      <c r="MGL58" s="41"/>
      <c r="MGM58" s="41"/>
      <c r="MGN58" s="41"/>
      <c r="MGO58" s="41"/>
      <c r="MGP58" s="41"/>
      <c r="MGQ58" s="41"/>
      <c r="MGR58" s="41"/>
      <c r="MGS58" s="41"/>
      <c r="MGT58" s="41"/>
      <c r="MGU58" s="41"/>
      <c r="MGV58" s="41"/>
      <c r="MGW58" s="41"/>
      <c r="MGX58" s="41"/>
      <c r="MGY58" s="41"/>
      <c r="MGZ58" s="41"/>
      <c r="MHA58" s="41"/>
      <c r="MHB58" s="41"/>
      <c r="MHC58" s="41"/>
      <c r="MHD58" s="41"/>
      <c r="MHE58" s="41"/>
      <c r="MHF58" s="41"/>
      <c r="MHG58" s="41"/>
      <c r="MHH58" s="41"/>
      <c r="MHI58" s="41"/>
      <c r="MHJ58" s="41"/>
      <c r="MHK58" s="41"/>
      <c r="MHL58" s="41"/>
      <c r="MHM58" s="41"/>
      <c r="MHN58" s="41"/>
      <c r="MHO58" s="41"/>
      <c r="MHP58" s="41"/>
      <c r="MHQ58" s="41"/>
      <c r="MHR58" s="41"/>
      <c r="MHS58" s="41"/>
      <c r="MHT58" s="41"/>
      <c r="MHU58" s="41"/>
      <c r="MHV58" s="41"/>
      <c r="MHW58" s="41"/>
      <c r="MHX58" s="41"/>
      <c r="MHY58" s="41"/>
      <c r="MHZ58" s="41"/>
      <c r="MIA58" s="41"/>
      <c r="MIB58" s="41"/>
      <c r="MIC58" s="41"/>
      <c r="MID58" s="41"/>
      <c r="MIE58" s="41"/>
      <c r="MIF58" s="41"/>
      <c r="MIG58" s="41"/>
      <c r="MIH58" s="41"/>
      <c r="MII58" s="41"/>
      <c r="MIJ58" s="41"/>
      <c r="MIK58" s="41"/>
      <c r="MIL58" s="41"/>
      <c r="MIM58" s="41"/>
      <c r="MIN58" s="41"/>
      <c r="MIO58" s="41"/>
      <c r="MIP58" s="41"/>
      <c r="MIQ58" s="41"/>
      <c r="MIR58" s="41"/>
      <c r="MIS58" s="41"/>
      <c r="MIT58" s="41"/>
      <c r="MIU58" s="41"/>
      <c r="MIV58" s="41"/>
      <c r="MIW58" s="41"/>
      <c r="MIX58" s="41"/>
      <c r="MIY58" s="41"/>
      <c r="MIZ58" s="41"/>
      <c r="MJA58" s="41"/>
      <c r="MJB58" s="41"/>
      <c r="MJC58" s="41"/>
      <c r="MJD58" s="41"/>
      <c r="MJE58" s="41"/>
      <c r="MJF58" s="41"/>
      <c r="MJG58" s="41"/>
      <c r="MJH58" s="41"/>
      <c r="MJI58" s="41"/>
      <c r="MJJ58" s="41"/>
      <c r="MJK58" s="41"/>
      <c r="MJL58" s="41"/>
      <c r="MJM58" s="41"/>
      <c r="MJN58" s="41"/>
      <c r="MJO58" s="41"/>
      <c r="MJP58" s="41"/>
      <c r="MJQ58" s="41"/>
      <c r="MJR58" s="41"/>
      <c r="MJS58" s="41"/>
      <c r="MJT58" s="41"/>
      <c r="MJU58" s="41"/>
      <c r="MJV58" s="41"/>
      <c r="MJW58" s="41"/>
      <c r="MJX58" s="41"/>
      <c r="MJY58" s="41"/>
      <c r="MJZ58" s="41"/>
      <c r="MKA58" s="41"/>
      <c r="MKB58" s="41"/>
      <c r="MKC58" s="41"/>
      <c r="MKD58" s="41"/>
      <c r="MKE58" s="41"/>
      <c r="MKF58" s="41"/>
      <c r="MKG58" s="41"/>
      <c r="MKH58" s="41"/>
      <c r="MKI58" s="41"/>
      <c r="MKJ58" s="41"/>
      <c r="MKK58" s="41"/>
      <c r="MKL58" s="41"/>
      <c r="MKM58" s="41"/>
      <c r="MKN58" s="41"/>
      <c r="MKO58" s="41"/>
      <c r="MKP58" s="41"/>
      <c r="MKQ58" s="41"/>
      <c r="MKR58" s="41"/>
      <c r="MKS58" s="41"/>
      <c r="MKT58" s="41"/>
      <c r="MKU58" s="41"/>
      <c r="MKV58" s="41"/>
      <c r="MKW58" s="41"/>
      <c r="MKX58" s="41"/>
      <c r="MKY58" s="41"/>
      <c r="MKZ58" s="41"/>
      <c r="MLA58" s="41"/>
      <c r="MLB58" s="41"/>
      <c r="MLC58" s="41"/>
      <c r="MLD58" s="41"/>
      <c r="MLE58" s="41"/>
      <c r="MLF58" s="41"/>
      <c r="MLG58" s="41"/>
      <c r="MLH58" s="41"/>
      <c r="MLI58" s="41"/>
      <c r="MLJ58" s="41"/>
      <c r="MLK58" s="41"/>
      <c r="MLL58" s="41"/>
      <c r="MLM58" s="41"/>
      <c r="MLN58" s="41"/>
      <c r="MLO58" s="41"/>
      <c r="MLP58" s="41"/>
      <c r="MLQ58" s="41"/>
      <c r="MLR58" s="41"/>
      <c r="MLS58" s="41"/>
      <c r="MLT58" s="41"/>
      <c r="MLU58" s="41"/>
      <c r="MLV58" s="41"/>
      <c r="MLW58" s="41"/>
      <c r="MLX58" s="41"/>
      <c r="MLY58" s="41"/>
      <c r="MLZ58" s="41"/>
      <c r="MMA58" s="41"/>
      <c r="MMB58" s="41"/>
      <c r="MMC58" s="41"/>
      <c r="MMD58" s="41"/>
      <c r="MME58" s="41"/>
      <c r="MMF58" s="41"/>
      <c r="MMG58" s="41"/>
      <c r="MMH58" s="41"/>
      <c r="MMI58" s="41"/>
      <c r="MMJ58" s="41"/>
      <c r="MMK58" s="41"/>
      <c r="MML58" s="41"/>
      <c r="MMM58" s="41"/>
      <c r="MMN58" s="41"/>
      <c r="MMO58" s="41"/>
      <c r="MMP58" s="41"/>
      <c r="MMQ58" s="41"/>
      <c r="MMR58" s="41"/>
      <c r="MMS58" s="41"/>
      <c r="MMT58" s="41"/>
      <c r="MMU58" s="41"/>
      <c r="MMV58" s="41"/>
      <c r="MMW58" s="41"/>
      <c r="MMX58" s="41"/>
      <c r="MMY58" s="41"/>
      <c r="MMZ58" s="41"/>
      <c r="MNA58" s="41"/>
      <c r="MNB58" s="41"/>
      <c r="MNC58" s="41"/>
      <c r="MND58" s="41"/>
      <c r="MNE58" s="41"/>
      <c r="MNF58" s="41"/>
      <c r="MNG58" s="41"/>
      <c r="MNH58" s="41"/>
      <c r="MNI58" s="41"/>
      <c r="MNJ58" s="41"/>
      <c r="MNK58" s="41"/>
      <c r="MNL58" s="41"/>
      <c r="MNM58" s="41"/>
      <c r="MNN58" s="41"/>
      <c r="MNO58" s="41"/>
      <c r="MNP58" s="41"/>
      <c r="MNQ58" s="41"/>
      <c r="MNR58" s="41"/>
      <c r="MNS58" s="41"/>
      <c r="MNT58" s="41"/>
      <c r="MNU58" s="41"/>
      <c r="MNV58" s="41"/>
      <c r="MNW58" s="41"/>
      <c r="MNX58" s="41"/>
      <c r="MNY58" s="41"/>
      <c r="MNZ58" s="41"/>
      <c r="MOA58" s="41"/>
      <c r="MOB58" s="41"/>
      <c r="MOC58" s="41"/>
      <c r="MOD58" s="41"/>
      <c r="MOE58" s="41"/>
      <c r="MOF58" s="41"/>
      <c r="MOG58" s="41"/>
      <c r="MOH58" s="41"/>
      <c r="MOI58" s="41"/>
      <c r="MOJ58" s="41"/>
      <c r="MOK58" s="41"/>
      <c r="MOL58" s="41"/>
      <c r="MOM58" s="41"/>
      <c r="MON58" s="41"/>
      <c r="MOO58" s="41"/>
      <c r="MOP58" s="41"/>
      <c r="MOQ58" s="41"/>
      <c r="MOR58" s="41"/>
      <c r="MOS58" s="41"/>
      <c r="MOT58" s="41"/>
      <c r="MOU58" s="41"/>
      <c r="MOV58" s="41"/>
      <c r="MOW58" s="41"/>
      <c r="MOX58" s="41"/>
      <c r="MOY58" s="41"/>
      <c r="MOZ58" s="41"/>
      <c r="MPA58" s="41"/>
      <c r="MPB58" s="41"/>
      <c r="MPC58" s="41"/>
      <c r="MPD58" s="41"/>
      <c r="MPE58" s="41"/>
      <c r="MPF58" s="41"/>
      <c r="MPG58" s="41"/>
      <c r="MPH58" s="41"/>
      <c r="MPI58" s="41"/>
      <c r="MPJ58" s="41"/>
      <c r="MPK58" s="41"/>
      <c r="MPL58" s="41"/>
      <c r="MPM58" s="41"/>
      <c r="MPN58" s="41"/>
      <c r="MPO58" s="41"/>
      <c r="MPP58" s="41"/>
      <c r="MPQ58" s="41"/>
      <c r="MPR58" s="41"/>
      <c r="MPS58" s="41"/>
      <c r="MPT58" s="41"/>
      <c r="MPU58" s="41"/>
      <c r="MPV58" s="41"/>
      <c r="MPW58" s="41"/>
      <c r="MPX58" s="41"/>
      <c r="MPY58" s="41"/>
      <c r="MPZ58" s="41"/>
      <c r="MQA58" s="41"/>
      <c r="MQB58" s="41"/>
      <c r="MQC58" s="41"/>
      <c r="MQD58" s="41"/>
      <c r="MQE58" s="41"/>
      <c r="MQF58" s="41"/>
      <c r="MQG58" s="41"/>
      <c r="MQH58" s="41"/>
      <c r="MQI58" s="41"/>
      <c r="MQJ58" s="41"/>
      <c r="MQK58" s="41"/>
      <c r="MQL58" s="41"/>
      <c r="MQM58" s="41"/>
      <c r="MQN58" s="41"/>
      <c r="MQO58" s="41"/>
      <c r="MQP58" s="41"/>
      <c r="MQQ58" s="41"/>
      <c r="MQR58" s="41"/>
      <c r="MQS58" s="41"/>
      <c r="MQT58" s="41"/>
      <c r="MQU58" s="41"/>
      <c r="MQV58" s="41"/>
      <c r="MQW58" s="41"/>
      <c r="MQX58" s="41"/>
      <c r="MQY58" s="41"/>
      <c r="MQZ58" s="41"/>
      <c r="MRA58" s="41"/>
      <c r="MRB58" s="41"/>
      <c r="MRC58" s="41"/>
      <c r="MRD58" s="41"/>
      <c r="MRE58" s="41"/>
      <c r="MRF58" s="41"/>
      <c r="MRG58" s="41"/>
      <c r="MRH58" s="41"/>
      <c r="MRI58" s="41"/>
      <c r="MRJ58" s="41"/>
      <c r="MRK58" s="41"/>
      <c r="MRL58" s="41"/>
      <c r="MRM58" s="41"/>
      <c r="MRN58" s="41"/>
      <c r="MRO58" s="41"/>
      <c r="MRP58" s="41"/>
      <c r="MRQ58" s="41"/>
      <c r="MRR58" s="41"/>
      <c r="MRS58" s="41"/>
      <c r="MRT58" s="41"/>
      <c r="MRU58" s="41"/>
      <c r="MRV58" s="41"/>
      <c r="MRW58" s="41"/>
      <c r="MRX58" s="41"/>
      <c r="MRY58" s="41"/>
      <c r="MRZ58" s="41"/>
      <c r="MSA58" s="41"/>
      <c r="MSB58" s="41"/>
      <c r="MSC58" s="41"/>
      <c r="MSD58" s="41"/>
      <c r="MSE58" s="41"/>
      <c r="MSF58" s="41"/>
      <c r="MSG58" s="41"/>
      <c r="MSH58" s="41"/>
      <c r="MSI58" s="41"/>
      <c r="MSJ58" s="41"/>
      <c r="MSK58" s="41"/>
      <c r="MSL58" s="41"/>
      <c r="MSM58" s="41"/>
      <c r="MSN58" s="41"/>
      <c r="MSO58" s="41"/>
      <c r="MSP58" s="41"/>
      <c r="MSQ58" s="41"/>
      <c r="MSR58" s="41"/>
      <c r="MSS58" s="41"/>
      <c r="MST58" s="41"/>
      <c r="MSU58" s="41"/>
      <c r="MSV58" s="41"/>
      <c r="MSW58" s="41"/>
      <c r="MSX58" s="41"/>
      <c r="MSY58" s="41"/>
      <c r="MSZ58" s="41"/>
      <c r="MTA58" s="41"/>
      <c r="MTB58" s="41"/>
      <c r="MTC58" s="41"/>
      <c r="MTD58" s="41"/>
      <c r="MTE58" s="41"/>
      <c r="MTF58" s="41"/>
      <c r="MTG58" s="41"/>
      <c r="MTH58" s="41"/>
      <c r="MTI58" s="41"/>
      <c r="MTJ58" s="41"/>
      <c r="MTK58" s="41"/>
      <c r="MTL58" s="41"/>
      <c r="MTM58" s="41"/>
      <c r="MTN58" s="41"/>
      <c r="MTO58" s="41"/>
      <c r="MTP58" s="41"/>
      <c r="MTQ58" s="41"/>
      <c r="MTR58" s="41"/>
      <c r="MTS58" s="41"/>
      <c r="MTT58" s="41"/>
      <c r="MTU58" s="41"/>
      <c r="MTV58" s="41"/>
      <c r="MTW58" s="41"/>
      <c r="MTX58" s="41"/>
      <c r="MTY58" s="41"/>
      <c r="MTZ58" s="41"/>
      <c r="MUA58" s="41"/>
      <c r="MUB58" s="41"/>
      <c r="MUC58" s="41"/>
      <c r="MUD58" s="41"/>
      <c r="MUE58" s="41"/>
      <c r="MUF58" s="41"/>
      <c r="MUG58" s="41"/>
      <c r="MUH58" s="41"/>
      <c r="MUI58" s="41"/>
      <c r="MUJ58" s="41"/>
      <c r="MUK58" s="41"/>
      <c r="MUL58" s="41"/>
      <c r="MUM58" s="41"/>
      <c r="MUN58" s="41"/>
      <c r="MUO58" s="41"/>
      <c r="MUP58" s="41"/>
      <c r="MUQ58" s="41"/>
      <c r="MUR58" s="41"/>
      <c r="MUS58" s="41"/>
      <c r="MUT58" s="41"/>
      <c r="MUU58" s="41"/>
      <c r="MUV58" s="41"/>
      <c r="MUW58" s="41"/>
      <c r="MUX58" s="41"/>
      <c r="MUY58" s="41"/>
      <c r="MUZ58" s="41"/>
      <c r="MVA58" s="41"/>
      <c r="MVB58" s="41"/>
      <c r="MVC58" s="41"/>
      <c r="MVD58" s="41"/>
      <c r="MVE58" s="41"/>
      <c r="MVF58" s="41"/>
      <c r="MVG58" s="41"/>
      <c r="MVH58" s="41"/>
      <c r="MVI58" s="41"/>
      <c r="MVJ58" s="41"/>
      <c r="MVK58" s="41"/>
      <c r="MVL58" s="41"/>
      <c r="MVM58" s="41"/>
      <c r="MVN58" s="41"/>
      <c r="MVO58" s="41"/>
      <c r="MVP58" s="41"/>
      <c r="MVQ58" s="41"/>
      <c r="MVR58" s="41"/>
      <c r="MVS58" s="41"/>
      <c r="MVT58" s="41"/>
      <c r="MVU58" s="41"/>
      <c r="MVV58" s="41"/>
      <c r="MVW58" s="41"/>
      <c r="MVX58" s="41"/>
      <c r="MVY58" s="41"/>
      <c r="MVZ58" s="41"/>
      <c r="MWA58" s="41"/>
      <c r="MWB58" s="41"/>
      <c r="MWC58" s="41"/>
      <c r="MWD58" s="41"/>
      <c r="MWE58" s="41"/>
      <c r="MWF58" s="41"/>
      <c r="MWG58" s="41"/>
      <c r="MWH58" s="41"/>
      <c r="MWI58" s="41"/>
      <c r="MWJ58" s="41"/>
      <c r="MWK58" s="41"/>
      <c r="MWL58" s="41"/>
      <c r="MWM58" s="41"/>
      <c r="MWN58" s="41"/>
      <c r="MWO58" s="41"/>
      <c r="MWP58" s="41"/>
      <c r="MWQ58" s="41"/>
      <c r="MWR58" s="41"/>
      <c r="MWS58" s="41"/>
      <c r="MWT58" s="41"/>
      <c r="MWU58" s="41"/>
      <c r="MWV58" s="41"/>
      <c r="MWW58" s="41"/>
      <c r="MWX58" s="41"/>
      <c r="MWY58" s="41"/>
      <c r="MWZ58" s="41"/>
      <c r="MXA58" s="41"/>
      <c r="MXB58" s="41"/>
      <c r="MXC58" s="41"/>
      <c r="MXD58" s="41"/>
      <c r="MXE58" s="41"/>
      <c r="MXF58" s="41"/>
      <c r="MXG58" s="41"/>
      <c r="MXH58" s="41"/>
      <c r="MXI58" s="41"/>
      <c r="MXJ58" s="41"/>
      <c r="MXK58" s="41"/>
      <c r="MXL58" s="41"/>
      <c r="MXM58" s="41"/>
      <c r="MXN58" s="41"/>
      <c r="MXO58" s="41"/>
      <c r="MXP58" s="41"/>
      <c r="MXQ58" s="41"/>
      <c r="MXR58" s="41"/>
      <c r="MXS58" s="41"/>
      <c r="MXT58" s="41"/>
      <c r="MXU58" s="41"/>
      <c r="MXV58" s="41"/>
      <c r="MXW58" s="41"/>
      <c r="MXX58" s="41"/>
      <c r="MXY58" s="41"/>
      <c r="MXZ58" s="41"/>
      <c r="MYA58" s="41"/>
      <c r="MYB58" s="41"/>
      <c r="MYC58" s="41"/>
      <c r="MYD58" s="41"/>
      <c r="MYE58" s="41"/>
      <c r="MYF58" s="41"/>
      <c r="MYG58" s="41"/>
      <c r="MYH58" s="41"/>
      <c r="MYI58" s="41"/>
      <c r="MYJ58" s="41"/>
      <c r="MYK58" s="41"/>
      <c r="MYL58" s="41"/>
      <c r="MYM58" s="41"/>
      <c r="MYN58" s="41"/>
      <c r="MYO58" s="41"/>
      <c r="MYP58" s="41"/>
      <c r="MYQ58" s="41"/>
      <c r="MYR58" s="41"/>
      <c r="MYS58" s="41"/>
      <c r="MYT58" s="41"/>
      <c r="MYU58" s="41"/>
      <c r="MYV58" s="41"/>
      <c r="MYW58" s="41"/>
      <c r="MYX58" s="41"/>
      <c r="MYY58" s="41"/>
      <c r="MYZ58" s="41"/>
      <c r="MZA58" s="41"/>
      <c r="MZB58" s="41"/>
      <c r="MZC58" s="41"/>
      <c r="MZD58" s="41"/>
      <c r="MZE58" s="41"/>
      <c r="MZF58" s="41"/>
      <c r="MZG58" s="41"/>
      <c r="MZH58" s="41"/>
      <c r="MZI58" s="41"/>
      <c r="MZJ58" s="41"/>
      <c r="MZK58" s="41"/>
      <c r="MZL58" s="41"/>
      <c r="MZM58" s="41"/>
      <c r="MZN58" s="41"/>
      <c r="MZO58" s="41"/>
      <c r="MZP58" s="41"/>
      <c r="MZQ58" s="41"/>
      <c r="MZR58" s="41"/>
      <c r="MZS58" s="41"/>
      <c r="MZT58" s="41"/>
      <c r="MZU58" s="41"/>
      <c r="MZV58" s="41"/>
      <c r="MZW58" s="41"/>
      <c r="MZX58" s="41"/>
      <c r="MZY58" s="41"/>
      <c r="MZZ58" s="41"/>
      <c r="NAA58" s="41"/>
      <c r="NAB58" s="41"/>
      <c r="NAC58" s="41"/>
      <c r="NAD58" s="41"/>
      <c r="NAE58" s="41"/>
      <c r="NAF58" s="41"/>
      <c r="NAG58" s="41"/>
      <c r="NAH58" s="41"/>
      <c r="NAI58" s="41"/>
      <c r="NAJ58" s="41"/>
      <c r="NAK58" s="41"/>
      <c r="NAL58" s="41"/>
      <c r="NAM58" s="41"/>
      <c r="NAN58" s="41"/>
      <c r="NAO58" s="41"/>
      <c r="NAP58" s="41"/>
      <c r="NAQ58" s="41"/>
      <c r="NAR58" s="41"/>
      <c r="NAS58" s="41"/>
      <c r="NAT58" s="41"/>
      <c r="NAU58" s="41"/>
      <c r="NAV58" s="41"/>
      <c r="NAW58" s="41"/>
      <c r="NAX58" s="41"/>
      <c r="NAY58" s="41"/>
      <c r="NAZ58" s="41"/>
      <c r="NBA58" s="41"/>
      <c r="NBB58" s="41"/>
      <c r="NBC58" s="41"/>
      <c r="NBD58" s="41"/>
      <c r="NBE58" s="41"/>
      <c r="NBF58" s="41"/>
      <c r="NBG58" s="41"/>
      <c r="NBH58" s="41"/>
      <c r="NBI58" s="41"/>
      <c r="NBJ58" s="41"/>
      <c r="NBK58" s="41"/>
      <c r="NBL58" s="41"/>
      <c r="NBM58" s="41"/>
      <c r="NBN58" s="41"/>
      <c r="NBO58" s="41"/>
      <c r="NBP58" s="41"/>
      <c r="NBQ58" s="41"/>
      <c r="NBR58" s="41"/>
      <c r="NBS58" s="41"/>
      <c r="NBT58" s="41"/>
      <c r="NBU58" s="41"/>
      <c r="NBV58" s="41"/>
      <c r="NBW58" s="41"/>
      <c r="NBX58" s="41"/>
      <c r="NBY58" s="41"/>
      <c r="NBZ58" s="41"/>
      <c r="NCA58" s="41"/>
      <c r="NCB58" s="41"/>
      <c r="NCC58" s="41"/>
      <c r="NCD58" s="41"/>
      <c r="NCE58" s="41"/>
      <c r="NCF58" s="41"/>
      <c r="NCG58" s="41"/>
      <c r="NCH58" s="41"/>
      <c r="NCI58" s="41"/>
      <c r="NCJ58" s="41"/>
      <c r="NCK58" s="41"/>
      <c r="NCL58" s="41"/>
      <c r="NCM58" s="41"/>
      <c r="NCN58" s="41"/>
      <c r="NCO58" s="41"/>
      <c r="NCP58" s="41"/>
      <c r="NCQ58" s="41"/>
      <c r="NCR58" s="41"/>
      <c r="NCS58" s="41"/>
      <c r="NCT58" s="41"/>
      <c r="NCU58" s="41"/>
      <c r="NCV58" s="41"/>
      <c r="NCW58" s="41"/>
      <c r="NCX58" s="41"/>
      <c r="NCY58" s="41"/>
      <c r="NCZ58" s="41"/>
      <c r="NDA58" s="41"/>
      <c r="NDB58" s="41"/>
      <c r="NDC58" s="41"/>
      <c r="NDD58" s="41"/>
      <c r="NDE58" s="41"/>
      <c r="NDF58" s="41"/>
      <c r="NDG58" s="41"/>
      <c r="NDH58" s="41"/>
      <c r="NDI58" s="41"/>
      <c r="NDJ58" s="41"/>
      <c r="NDK58" s="41"/>
      <c r="NDL58" s="41"/>
      <c r="NDM58" s="41"/>
      <c r="NDN58" s="41"/>
      <c r="NDO58" s="41"/>
      <c r="NDP58" s="41"/>
      <c r="NDQ58" s="41"/>
      <c r="NDR58" s="41"/>
      <c r="NDS58" s="41"/>
      <c r="NDT58" s="41"/>
      <c r="NDU58" s="41"/>
      <c r="NDV58" s="41"/>
      <c r="NDW58" s="41"/>
      <c r="NDX58" s="41"/>
      <c r="NDY58" s="41"/>
      <c r="NDZ58" s="41"/>
      <c r="NEA58" s="41"/>
      <c r="NEB58" s="41"/>
      <c r="NEC58" s="41"/>
      <c r="NED58" s="41"/>
      <c r="NEE58" s="41"/>
      <c r="NEF58" s="41"/>
      <c r="NEG58" s="41"/>
      <c r="NEH58" s="41"/>
      <c r="NEI58" s="41"/>
      <c r="NEJ58" s="41"/>
      <c r="NEK58" s="41"/>
      <c r="NEL58" s="41"/>
      <c r="NEM58" s="41"/>
      <c r="NEN58" s="41"/>
      <c r="NEO58" s="41"/>
      <c r="NEP58" s="41"/>
      <c r="NEQ58" s="41"/>
      <c r="NER58" s="41"/>
      <c r="NES58" s="41"/>
      <c r="NET58" s="41"/>
      <c r="NEU58" s="41"/>
      <c r="NEV58" s="41"/>
      <c r="NEW58" s="41"/>
      <c r="NEX58" s="41"/>
      <c r="NEY58" s="41"/>
      <c r="NEZ58" s="41"/>
      <c r="NFA58" s="41"/>
      <c r="NFB58" s="41"/>
      <c r="NFC58" s="41"/>
      <c r="NFD58" s="41"/>
      <c r="NFE58" s="41"/>
      <c r="NFF58" s="41"/>
      <c r="NFG58" s="41"/>
      <c r="NFH58" s="41"/>
      <c r="NFI58" s="41"/>
      <c r="NFJ58" s="41"/>
      <c r="NFK58" s="41"/>
      <c r="NFL58" s="41"/>
      <c r="NFM58" s="41"/>
      <c r="NFN58" s="41"/>
      <c r="NFO58" s="41"/>
      <c r="NFP58" s="41"/>
      <c r="NFQ58" s="41"/>
      <c r="NFR58" s="41"/>
      <c r="NFS58" s="41"/>
      <c r="NFT58" s="41"/>
      <c r="NFU58" s="41"/>
      <c r="NFV58" s="41"/>
      <c r="NFW58" s="41"/>
      <c r="NFX58" s="41"/>
      <c r="NFY58" s="41"/>
      <c r="NFZ58" s="41"/>
      <c r="NGA58" s="41"/>
      <c r="NGB58" s="41"/>
      <c r="NGC58" s="41"/>
      <c r="NGD58" s="41"/>
      <c r="NGE58" s="41"/>
      <c r="NGF58" s="41"/>
      <c r="NGG58" s="41"/>
      <c r="NGH58" s="41"/>
      <c r="NGI58" s="41"/>
      <c r="NGJ58" s="41"/>
      <c r="NGK58" s="41"/>
      <c r="NGL58" s="41"/>
      <c r="NGM58" s="41"/>
      <c r="NGN58" s="41"/>
      <c r="NGO58" s="41"/>
      <c r="NGP58" s="41"/>
      <c r="NGQ58" s="41"/>
      <c r="NGR58" s="41"/>
      <c r="NGS58" s="41"/>
      <c r="NGT58" s="41"/>
      <c r="NGU58" s="41"/>
      <c r="NGV58" s="41"/>
      <c r="NGW58" s="41"/>
      <c r="NGX58" s="41"/>
      <c r="NGY58" s="41"/>
      <c r="NGZ58" s="41"/>
      <c r="NHA58" s="41"/>
      <c r="NHB58" s="41"/>
      <c r="NHC58" s="41"/>
      <c r="NHD58" s="41"/>
      <c r="NHE58" s="41"/>
      <c r="NHF58" s="41"/>
      <c r="NHG58" s="41"/>
      <c r="NHH58" s="41"/>
      <c r="NHI58" s="41"/>
      <c r="NHJ58" s="41"/>
      <c r="NHK58" s="41"/>
      <c r="NHL58" s="41"/>
      <c r="NHM58" s="41"/>
      <c r="NHN58" s="41"/>
      <c r="NHO58" s="41"/>
      <c r="NHP58" s="41"/>
      <c r="NHQ58" s="41"/>
      <c r="NHR58" s="41"/>
      <c r="NHS58" s="41"/>
      <c r="NHT58" s="41"/>
      <c r="NHU58" s="41"/>
      <c r="NHV58" s="41"/>
      <c r="NHW58" s="41"/>
      <c r="NHX58" s="41"/>
      <c r="NHY58" s="41"/>
      <c r="NHZ58" s="41"/>
      <c r="NIA58" s="41"/>
      <c r="NIB58" s="41"/>
      <c r="NIC58" s="41"/>
      <c r="NID58" s="41"/>
      <c r="NIE58" s="41"/>
      <c r="NIF58" s="41"/>
      <c r="NIG58" s="41"/>
      <c r="NIH58" s="41"/>
      <c r="NII58" s="41"/>
      <c r="NIJ58" s="41"/>
      <c r="NIK58" s="41"/>
      <c r="NIL58" s="41"/>
      <c r="NIM58" s="41"/>
      <c r="NIN58" s="41"/>
      <c r="NIO58" s="41"/>
      <c r="NIP58" s="41"/>
      <c r="NIQ58" s="41"/>
      <c r="NIR58" s="41"/>
      <c r="NIS58" s="41"/>
      <c r="NIT58" s="41"/>
      <c r="NIU58" s="41"/>
      <c r="NIV58" s="41"/>
      <c r="NIW58" s="41"/>
      <c r="NIX58" s="41"/>
      <c r="NIY58" s="41"/>
      <c r="NIZ58" s="41"/>
      <c r="NJA58" s="41"/>
      <c r="NJB58" s="41"/>
      <c r="NJC58" s="41"/>
      <c r="NJD58" s="41"/>
      <c r="NJE58" s="41"/>
      <c r="NJF58" s="41"/>
      <c r="NJG58" s="41"/>
      <c r="NJH58" s="41"/>
      <c r="NJI58" s="41"/>
      <c r="NJJ58" s="41"/>
      <c r="NJK58" s="41"/>
      <c r="NJL58" s="41"/>
      <c r="NJM58" s="41"/>
      <c r="NJN58" s="41"/>
      <c r="NJO58" s="41"/>
      <c r="NJP58" s="41"/>
      <c r="NJQ58" s="41"/>
      <c r="NJR58" s="41"/>
      <c r="NJS58" s="41"/>
      <c r="NJT58" s="41"/>
      <c r="NJU58" s="41"/>
      <c r="NJV58" s="41"/>
      <c r="NJW58" s="41"/>
      <c r="NJX58" s="41"/>
      <c r="NJY58" s="41"/>
      <c r="NJZ58" s="41"/>
      <c r="NKA58" s="41"/>
      <c r="NKB58" s="41"/>
      <c r="NKC58" s="41"/>
      <c r="NKD58" s="41"/>
      <c r="NKE58" s="41"/>
      <c r="NKF58" s="41"/>
      <c r="NKG58" s="41"/>
      <c r="NKH58" s="41"/>
      <c r="NKI58" s="41"/>
      <c r="NKJ58" s="41"/>
      <c r="NKK58" s="41"/>
      <c r="NKL58" s="41"/>
      <c r="NKM58" s="41"/>
      <c r="NKN58" s="41"/>
      <c r="NKO58" s="41"/>
      <c r="NKP58" s="41"/>
      <c r="NKQ58" s="41"/>
      <c r="NKR58" s="41"/>
      <c r="NKS58" s="41"/>
      <c r="NKT58" s="41"/>
      <c r="NKU58" s="41"/>
      <c r="NKV58" s="41"/>
      <c r="NKW58" s="41"/>
      <c r="NKX58" s="41"/>
      <c r="NKY58" s="41"/>
      <c r="NKZ58" s="41"/>
      <c r="NLA58" s="41"/>
      <c r="NLB58" s="41"/>
      <c r="NLC58" s="41"/>
      <c r="NLD58" s="41"/>
      <c r="NLE58" s="41"/>
      <c r="NLF58" s="41"/>
      <c r="NLG58" s="41"/>
      <c r="NLH58" s="41"/>
      <c r="NLI58" s="41"/>
      <c r="NLJ58" s="41"/>
      <c r="NLK58" s="41"/>
      <c r="NLL58" s="41"/>
      <c r="NLM58" s="41"/>
      <c r="NLN58" s="41"/>
      <c r="NLO58" s="41"/>
      <c r="NLP58" s="41"/>
      <c r="NLQ58" s="41"/>
      <c r="NLR58" s="41"/>
      <c r="NLS58" s="41"/>
      <c r="NLT58" s="41"/>
      <c r="NLU58" s="41"/>
      <c r="NLV58" s="41"/>
      <c r="NLW58" s="41"/>
      <c r="NLX58" s="41"/>
      <c r="NLY58" s="41"/>
      <c r="NLZ58" s="41"/>
      <c r="NMA58" s="41"/>
      <c r="NMB58" s="41"/>
      <c r="NMC58" s="41"/>
      <c r="NMD58" s="41"/>
      <c r="NME58" s="41"/>
      <c r="NMF58" s="41"/>
      <c r="NMG58" s="41"/>
      <c r="NMH58" s="41"/>
      <c r="NMI58" s="41"/>
      <c r="NMJ58" s="41"/>
      <c r="NMK58" s="41"/>
      <c r="NML58" s="41"/>
      <c r="NMM58" s="41"/>
      <c r="NMN58" s="41"/>
      <c r="NMO58" s="41"/>
      <c r="NMP58" s="41"/>
      <c r="NMQ58" s="41"/>
      <c r="NMR58" s="41"/>
      <c r="NMS58" s="41"/>
      <c r="NMT58" s="41"/>
      <c r="NMU58" s="41"/>
      <c r="NMV58" s="41"/>
      <c r="NMW58" s="41"/>
      <c r="NMX58" s="41"/>
      <c r="NMY58" s="41"/>
      <c r="NMZ58" s="41"/>
      <c r="NNA58" s="41"/>
      <c r="NNB58" s="41"/>
      <c r="NNC58" s="41"/>
      <c r="NND58" s="41"/>
      <c r="NNE58" s="41"/>
      <c r="NNF58" s="41"/>
      <c r="NNG58" s="41"/>
      <c r="NNH58" s="41"/>
      <c r="NNI58" s="41"/>
      <c r="NNJ58" s="41"/>
      <c r="NNK58" s="41"/>
      <c r="NNL58" s="41"/>
      <c r="NNM58" s="41"/>
      <c r="NNN58" s="41"/>
      <c r="NNO58" s="41"/>
      <c r="NNP58" s="41"/>
      <c r="NNQ58" s="41"/>
      <c r="NNR58" s="41"/>
      <c r="NNS58" s="41"/>
      <c r="NNT58" s="41"/>
      <c r="NNU58" s="41"/>
      <c r="NNV58" s="41"/>
      <c r="NNW58" s="41"/>
      <c r="NNX58" s="41"/>
      <c r="NNY58" s="41"/>
      <c r="NNZ58" s="41"/>
      <c r="NOA58" s="41"/>
      <c r="NOB58" s="41"/>
      <c r="NOC58" s="41"/>
      <c r="NOD58" s="41"/>
      <c r="NOE58" s="41"/>
      <c r="NOF58" s="41"/>
      <c r="NOG58" s="41"/>
      <c r="NOH58" s="41"/>
      <c r="NOI58" s="41"/>
      <c r="NOJ58" s="41"/>
      <c r="NOK58" s="41"/>
      <c r="NOL58" s="41"/>
      <c r="NOM58" s="41"/>
      <c r="NON58" s="41"/>
      <c r="NOO58" s="41"/>
      <c r="NOP58" s="41"/>
      <c r="NOQ58" s="41"/>
      <c r="NOR58" s="41"/>
      <c r="NOS58" s="41"/>
      <c r="NOT58" s="41"/>
      <c r="NOU58" s="41"/>
      <c r="NOV58" s="41"/>
      <c r="NOW58" s="41"/>
      <c r="NOX58" s="41"/>
      <c r="NOY58" s="41"/>
      <c r="NOZ58" s="41"/>
      <c r="NPA58" s="41"/>
      <c r="NPB58" s="41"/>
      <c r="NPC58" s="41"/>
      <c r="NPD58" s="41"/>
      <c r="NPE58" s="41"/>
      <c r="NPF58" s="41"/>
      <c r="NPG58" s="41"/>
      <c r="NPH58" s="41"/>
      <c r="NPI58" s="41"/>
      <c r="NPJ58" s="41"/>
      <c r="NPK58" s="41"/>
      <c r="NPL58" s="41"/>
      <c r="NPM58" s="41"/>
      <c r="NPN58" s="41"/>
      <c r="NPO58" s="41"/>
      <c r="NPP58" s="41"/>
      <c r="NPQ58" s="41"/>
      <c r="NPR58" s="41"/>
      <c r="NPS58" s="41"/>
      <c r="NPT58" s="41"/>
      <c r="NPU58" s="41"/>
      <c r="NPV58" s="41"/>
      <c r="NPW58" s="41"/>
      <c r="NPX58" s="41"/>
      <c r="NPY58" s="41"/>
      <c r="NPZ58" s="41"/>
      <c r="NQA58" s="41"/>
      <c r="NQB58" s="41"/>
      <c r="NQC58" s="41"/>
      <c r="NQD58" s="41"/>
      <c r="NQE58" s="41"/>
      <c r="NQF58" s="41"/>
      <c r="NQG58" s="41"/>
      <c r="NQH58" s="41"/>
      <c r="NQI58" s="41"/>
      <c r="NQJ58" s="41"/>
      <c r="NQK58" s="41"/>
      <c r="NQL58" s="41"/>
      <c r="NQM58" s="41"/>
      <c r="NQN58" s="41"/>
      <c r="NQO58" s="41"/>
      <c r="NQP58" s="41"/>
      <c r="NQQ58" s="41"/>
      <c r="NQR58" s="41"/>
      <c r="NQS58" s="41"/>
      <c r="NQT58" s="41"/>
      <c r="NQU58" s="41"/>
      <c r="NQV58" s="41"/>
      <c r="NQW58" s="41"/>
      <c r="NQX58" s="41"/>
      <c r="NQY58" s="41"/>
      <c r="NQZ58" s="41"/>
      <c r="NRA58" s="41"/>
      <c r="NRB58" s="41"/>
      <c r="NRC58" s="41"/>
      <c r="NRD58" s="41"/>
      <c r="NRE58" s="41"/>
      <c r="NRF58" s="41"/>
      <c r="NRG58" s="41"/>
      <c r="NRH58" s="41"/>
      <c r="NRI58" s="41"/>
      <c r="NRJ58" s="41"/>
      <c r="NRK58" s="41"/>
      <c r="NRL58" s="41"/>
      <c r="NRM58" s="41"/>
      <c r="NRN58" s="41"/>
      <c r="NRO58" s="41"/>
      <c r="NRP58" s="41"/>
      <c r="NRQ58" s="41"/>
      <c r="NRR58" s="41"/>
      <c r="NRS58" s="41"/>
      <c r="NRT58" s="41"/>
      <c r="NRU58" s="41"/>
      <c r="NRV58" s="41"/>
      <c r="NRW58" s="41"/>
      <c r="NRX58" s="41"/>
      <c r="NRY58" s="41"/>
      <c r="NRZ58" s="41"/>
      <c r="NSA58" s="41"/>
      <c r="NSB58" s="41"/>
      <c r="NSC58" s="41"/>
      <c r="NSD58" s="41"/>
      <c r="NSE58" s="41"/>
      <c r="NSF58" s="41"/>
      <c r="NSG58" s="41"/>
      <c r="NSH58" s="41"/>
      <c r="NSI58" s="41"/>
      <c r="NSJ58" s="41"/>
      <c r="NSK58" s="41"/>
      <c r="NSL58" s="41"/>
      <c r="NSM58" s="41"/>
      <c r="NSN58" s="41"/>
      <c r="NSO58" s="41"/>
      <c r="NSP58" s="41"/>
      <c r="NSQ58" s="41"/>
      <c r="NSR58" s="41"/>
      <c r="NSS58" s="41"/>
      <c r="NST58" s="41"/>
      <c r="NSU58" s="41"/>
      <c r="NSV58" s="41"/>
      <c r="NSW58" s="41"/>
      <c r="NSX58" s="41"/>
      <c r="NSY58" s="41"/>
      <c r="NSZ58" s="41"/>
      <c r="NTA58" s="41"/>
      <c r="NTB58" s="41"/>
      <c r="NTC58" s="41"/>
      <c r="NTD58" s="41"/>
      <c r="NTE58" s="41"/>
      <c r="NTF58" s="41"/>
      <c r="NTG58" s="41"/>
      <c r="NTH58" s="41"/>
      <c r="NTI58" s="41"/>
      <c r="NTJ58" s="41"/>
      <c r="NTK58" s="41"/>
      <c r="NTL58" s="41"/>
      <c r="NTM58" s="41"/>
      <c r="NTN58" s="41"/>
      <c r="NTO58" s="41"/>
      <c r="NTP58" s="41"/>
      <c r="NTQ58" s="41"/>
      <c r="NTR58" s="41"/>
      <c r="NTS58" s="41"/>
      <c r="NTT58" s="41"/>
      <c r="NTU58" s="41"/>
      <c r="NTV58" s="41"/>
      <c r="NTW58" s="41"/>
      <c r="NTX58" s="41"/>
      <c r="NTY58" s="41"/>
      <c r="NTZ58" s="41"/>
      <c r="NUA58" s="41"/>
      <c r="NUB58" s="41"/>
      <c r="NUC58" s="41"/>
      <c r="NUD58" s="41"/>
      <c r="NUE58" s="41"/>
      <c r="NUF58" s="41"/>
      <c r="NUG58" s="41"/>
      <c r="NUH58" s="41"/>
      <c r="NUI58" s="41"/>
      <c r="NUJ58" s="41"/>
      <c r="NUK58" s="41"/>
      <c r="NUL58" s="41"/>
      <c r="NUM58" s="41"/>
      <c r="NUN58" s="41"/>
      <c r="NUO58" s="41"/>
      <c r="NUP58" s="41"/>
      <c r="NUQ58" s="41"/>
      <c r="NUR58" s="41"/>
      <c r="NUS58" s="41"/>
      <c r="NUT58" s="41"/>
      <c r="NUU58" s="41"/>
      <c r="NUV58" s="41"/>
      <c r="NUW58" s="41"/>
      <c r="NUX58" s="41"/>
      <c r="NUY58" s="41"/>
      <c r="NUZ58" s="41"/>
      <c r="NVA58" s="41"/>
      <c r="NVB58" s="41"/>
      <c r="NVC58" s="41"/>
      <c r="NVD58" s="41"/>
      <c r="NVE58" s="41"/>
      <c r="NVF58" s="41"/>
      <c r="NVG58" s="41"/>
      <c r="NVH58" s="41"/>
      <c r="NVI58" s="41"/>
      <c r="NVJ58" s="41"/>
      <c r="NVK58" s="41"/>
      <c r="NVL58" s="41"/>
      <c r="NVM58" s="41"/>
      <c r="NVN58" s="41"/>
      <c r="NVO58" s="41"/>
      <c r="NVP58" s="41"/>
      <c r="NVQ58" s="41"/>
      <c r="NVR58" s="41"/>
      <c r="NVS58" s="41"/>
      <c r="NVT58" s="41"/>
      <c r="NVU58" s="41"/>
      <c r="NVV58" s="41"/>
      <c r="NVW58" s="41"/>
      <c r="NVX58" s="41"/>
      <c r="NVY58" s="41"/>
      <c r="NVZ58" s="41"/>
      <c r="NWA58" s="41"/>
      <c r="NWB58" s="41"/>
      <c r="NWC58" s="41"/>
      <c r="NWD58" s="41"/>
      <c r="NWE58" s="41"/>
      <c r="NWF58" s="41"/>
      <c r="NWG58" s="41"/>
      <c r="NWH58" s="41"/>
      <c r="NWI58" s="41"/>
      <c r="NWJ58" s="41"/>
      <c r="NWK58" s="41"/>
      <c r="NWL58" s="41"/>
      <c r="NWM58" s="41"/>
      <c r="NWN58" s="41"/>
      <c r="NWO58" s="41"/>
      <c r="NWP58" s="41"/>
      <c r="NWQ58" s="41"/>
      <c r="NWR58" s="41"/>
      <c r="NWS58" s="41"/>
      <c r="NWT58" s="41"/>
      <c r="NWU58" s="41"/>
      <c r="NWV58" s="41"/>
      <c r="NWW58" s="41"/>
      <c r="NWX58" s="41"/>
      <c r="NWY58" s="41"/>
      <c r="NWZ58" s="41"/>
      <c r="NXA58" s="41"/>
      <c r="NXB58" s="41"/>
      <c r="NXC58" s="41"/>
      <c r="NXD58" s="41"/>
      <c r="NXE58" s="41"/>
      <c r="NXF58" s="41"/>
      <c r="NXG58" s="41"/>
      <c r="NXH58" s="41"/>
      <c r="NXI58" s="41"/>
      <c r="NXJ58" s="41"/>
      <c r="NXK58" s="41"/>
      <c r="NXL58" s="41"/>
      <c r="NXM58" s="41"/>
      <c r="NXN58" s="41"/>
      <c r="NXO58" s="41"/>
      <c r="NXP58" s="41"/>
      <c r="NXQ58" s="41"/>
      <c r="NXR58" s="41"/>
      <c r="NXS58" s="41"/>
      <c r="NXT58" s="41"/>
      <c r="NXU58" s="41"/>
      <c r="NXV58" s="41"/>
      <c r="NXW58" s="41"/>
      <c r="NXX58" s="41"/>
      <c r="NXY58" s="41"/>
      <c r="NXZ58" s="41"/>
      <c r="NYA58" s="41"/>
      <c r="NYB58" s="41"/>
      <c r="NYC58" s="41"/>
      <c r="NYD58" s="41"/>
      <c r="NYE58" s="41"/>
      <c r="NYF58" s="41"/>
      <c r="NYG58" s="41"/>
      <c r="NYH58" s="41"/>
      <c r="NYI58" s="41"/>
      <c r="NYJ58" s="41"/>
      <c r="NYK58" s="41"/>
      <c r="NYL58" s="41"/>
      <c r="NYM58" s="41"/>
      <c r="NYN58" s="41"/>
      <c r="NYO58" s="41"/>
      <c r="NYP58" s="41"/>
      <c r="NYQ58" s="41"/>
      <c r="NYR58" s="41"/>
      <c r="NYS58" s="41"/>
      <c r="NYT58" s="41"/>
      <c r="NYU58" s="41"/>
      <c r="NYV58" s="41"/>
      <c r="NYW58" s="41"/>
      <c r="NYX58" s="41"/>
      <c r="NYY58" s="41"/>
      <c r="NYZ58" s="41"/>
      <c r="NZA58" s="41"/>
      <c r="NZB58" s="41"/>
      <c r="NZC58" s="41"/>
      <c r="NZD58" s="41"/>
      <c r="NZE58" s="41"/>
      <c r="NZF58" s="41"/>
      <c r="NZG58" s="41"/>
      <c r="NZH58" s="41"/>
      <c r="NZI58" s="41"/>
      <c r="NZJ58" s="41"/>
      <c r="NZK58" s="41"/>
      <c r="NZL58" s="41"/>
      <c r="NZM58" s="41"/>
      <c r="NZN58" s="41"/>
      <c r="NZO58" s="41"/>
      <c r="NZP58" s="41"/>
      <c r="NZQ58" s="41"/>
      <c r="NZR58" s="41"/>
      <c r="NZS58" s="41"/>
      <c r="NZT58" s="41"/>
      <c r="NZU58" s="41"/>
      <c r="NZV58" s="41"/>
      <c r="NZW58" s="41"/>
      <c r="NZX58" s="41"/>
      <c r="NZY58" s="41"/>
      <c r="NZZ58" s="41"/>
      <c r="OAA58" s="41"/>
      <c r="OAB58" s="41"/>
      <c r="OAC58" s="41"/>
      <c r="OAD58" s="41"/>
      <c r="OAE58" s="41"/>
      <c r="OAF58" s="41"/>
      <c r="OAG58" s="41"/>
      <c r="OAH58" s="41"/>
      <c r="OAI58" s="41"/>
      <c r="OAJ58" s="41"/>
      <c r="OAK58" s="41"/>
      <c r="OAL58" s="41"/>
      <c r="OAM58" s="41"/>
      <c r="OAN58" s="41"/>
      <c r="OAO58" s="41"/>
      <c r="OAP58" s="41"/>
      <c r="OAQ58" s="41"/>
      <c r="OAR58" s="41"/>
      <c r="OAS58" s="41"/>
      <c r="OAT58" s="41"/>
      <c r="OAU58" s="41"/>
      <c r="OAV58" s="41"/>
      <c r="OAW58" s="41"/>
      <c r="OAX58" s="41"/>
      <c r="OAY58" s="41"/>
      <c r="OAZ58" s="41"/>
      <c r="OBA58" s="41"/>
      <c r="OBB58" s="41"/>
      <c r="OBC58" s="41"/>
      <c r="OBD58" s="41"/>
      <c r="OBE58" s="41"/>
      <c r="OBF58" s="41"/>
      <c r="OBG58" s="41"/>
      <c r="OBH58" s="41"/>
      <c r="OBI58" s="41"/>
      <c r="OBJ58" s="41"/>
      <c r="OBK58" s="41"/>
      <c r="OBL58" s="41"/>
      <c r="OBM58" s="41"/>
      <c r="OBN58" s="41"/>
      <c r="OBO58" s="41"/>
      <c r="OBP58" s="41"/>
      <c r="OBQ58" s="41"/>
      <c r="OBR58" s="41"/>
      <c r="OBS58" s="41"/>
      <c r="OBT58" s="41"/>
      <c r="OBU58" s="41"/>
      <c r="OBV58" s="41"/>
      <c r="OBW58" s="41"/>
      <c r="OBX58" s="41"/>
      <c r="OBY58" s="41"/>
      <c r="OBZ58" s="41"/>
      <c r="OCA58" s="41"/>
      <c r="OCB58" s="41"/>
      <c r="OCC58" s="41"/>
      <c r="OCD58" s="41"/>
      <c r="OCE58" s="41"/>
      <c r="OCF58" s="41"/>
      <c r="OCG58" s="41"/>
      <c r="OCH58" s="41"/>
      <c r="OCI58" s="41"/>
      <c r="OCJ58" s="41"/>
      <c r="OCK58" s="41"/>
      <c r="OCL58" s="41"/>
      <c r="OCM58" s="41"/>
      <c r="OCN58" s="41"/>
      <c r="OCO58" s="41"/>
      <c r="OCP58" s="41"/>
      <c r="OCQ58" s="41"/>
      <c r="OCR58" s="41"/>
      <c r="OCS58" s="41"/>
      <c r="OCT58" s="41"/>
      <c r="OCU58" s="41"/>
      <c r="OCV58" s="41"/>
      <c r="OCW58" s="41"/>
      <c r="OCX58" s="41"/>
      <c r="OCY58" s="41"/>
      <c r="OCZ58" s="41"/>
      <c r="ODA58" s="41"/>
      <c r="ODB58" s="41"/>
      <c r="ODC58" s="41"/>
      <c r="ODD58" s="41"/>
      <c r="ODE58" s="41"/>
      <c r="ODF58" s="41"/>
      <c r="ODG58" s="41"/>
      <c r="ODH58" s="41"/>
      <c r="ODI58" s="41"/>
      <c r="ODJ58" s="41"/>
      <c r="ODK58" s="41"/>
      <c r="ODL58" s="41"/>
      <c r="ODM58" s="41"/>
      <c r="ODN58" s="41"/>
      <c r="ODO58" s="41"/>
      <c r="ODP58" s="41"/>
      <c r="ODQ58" s="41"/>
      <c r="ODR58" s="41"/>
      <c r="ODS58" s="41"/>
      <c r="ODT58" s="41"/>
      <c r="ODU58" s="41"/>
      <c r="ODV58" s="41"/>
      <c r="ODW58" s="41"/>
      <c r="ODX58" s="41"/>
      <c r="ODY58" s="41"/>
      <c r="ODZ58" s="41"/>
      <c r="OEA58" s="41"/>
      <c r="OEB58" s="41"/>
      <c r="OEC58" s="41"/>
      <c r="OED58" s="41"/>
      <c r="OEE58" s="41"/>
      <c r="OEF58" s="41"/>
      <c r="OEG58" s="41"/>
      <c r="OEH58" s="41"/>
      <c r="OEI58" s="41"/>
      <c r="OEJ58" s="41"/>
      <c r="OEK58" s="41"/>
      <c r="OEL58" s="41"/>
      <c r="OEM58" s="41"/>
      <c r="OEN58" s="41"/>
      <c r="OEO58" s="41"/>
      <c r="OEP58" s="41"/>
      <c r="OEQ58" s="41"/>
      <c r="OER58" s="41"/>
      <c r="OES58" s="41"/>
      <c r="OET58" s="41"/>
      <c r="OEU58" s="41"/>
      <c r="OEV58" s="41"/>
      <c r="OEW58" s="41"/>
      <c r="OEX58" s="41"/>
      <c r="OEY58" s="41"/>
      <c r="OEZ58" s="41"/>
      <c r="OFA58" s="41"/>
      <c r="OFB58" s="41"/>
      <c r="OFC58" s="41"/>
      <c r="OFD58" s="41"/>
      <c r="OFE58" s="41"/>
      <c r="OFF58" s="41"/>
      <c r="OFG58" s="41"/>
      <c r="OFH58" s="41"/>
      <c r="OFI58" s="41"/>
      <c r="OFJ58" s="41"/>
      <c r="OFK58" s="41"/>
      <c r="OFL58" s="41"/>
      <c r="OFM58" s="41"/>
      <c r="OFN58" s="41"/>
      <c r="OFO58" s="41"/>
      <c r="OFP58" s="41"/>
      <c r="OFQ58" s="41"/>
      <c r="OFR58" s="41"/>
      <c r="OFS58" s="41"/>
      <c r="OFT58" s="41"/>
      <c r="OFU58" s="41"/>
      <c r="OFV58" s="41"/>
      <c r="OFW58" s="41"/>
      <c r="OFX58" s="41"/>
      <c r="OFY58" s="41"/>
      <c r="OFZ58" s="41"/>
      <c r="OGA58" s="41"/>
      <c r="OGB58" s="41"/>
      <c r="OGC58" s="41"/>
      <c r="OGD58" s="41"/>
      <c r="OGE58" s="41"/>
      <c r="OGF58" s="41"/>
      <c r="OGG58" s="41"/>
      <c r="OGH58" s="41"/>
      <c r="OGI58" s="41"/>
      <c r="OGJ58" s="41"/>
      <c r="OGK58" s="41"/>
      <c r="OGL58" s="41"/>
      <c r="OGM58" s="41"/>
      <c r="OGN58" s="41"/>
      <c r="OGO58" s="41"/>
      <c r="OGP58" s="41"/>
      <c r="OGQ58" s="41"/>
      <c r="OGR58" s="41"/>
      <c r="OGS58" s="41"/>
      <c r="OGT58" s="41"/>
      <c r="OGU58" s="41"/>
      <c r="OGV58" s="41"/>
      <c r="OGW58" s="41"/>
      <c r="OGX58" s="41"/>
      <c r="OGY58" s="41"/>
      <c r="OGZ58" s="41"/>
      <c r="OHA58" s="41"/>
      <c r="OHB58" s="41"/>
      <c r="OHC58" s="41"/>
      <c r="OHD58" s="41"/>
      <c r="OHE58" s="41"/>
      <c r="OHF58" s="41"/>
      <c r="OHG58" s="41"/>
      <c r="OHH58" s="41"/>
      <c r="OHI58" s="41"/>
      <c r="OHJ58" s="41"/>
      <c r="OHK58" s="41"/>
      <c r="OHL58" s="41"/>
      <c r="OHM58" s="41"/>
      <c r="OHN58" s="41"/>
      <c r="OHO58" s="41"/>
      <c r="OHP58" s="41"/>
      <c r="OHQ58" s="41"/>
      <c r="OHR58" s="41"/>
      <c r="OHS58" s="41"/>
      <c r="OHT58" s="41"/>
      <c r="OHU58" s="41"/>
      <c r="OHV58" s="41"/>
      <c r="OHW58" s="41"/>
      <c r="OHX58" s="41"/>
      <c r="OHY58" s="41"/>
      <c r="OHZ58" s="41"/>
      <c r="OIA58" s="41"/>
      <c r="OIB58" s="41"/>
      <c r="OIC58" s="41"/>
      <c r="OID58" s="41"/>
      <c r="OIE58" s="41"/>
      <c r="OIF58" s="41"/>
      <c r="OIG58" s="41"/>
      <c r="OIH58" s="41"/>
      <c r="OII58" s="41"/>
      <c r="OIJ58" s="41"/>
      <c r="OIK58" s="41"/>
      <c r="OIL58" s="41"/>
      <c r="OIM58" s="41"/>
      <c r="OIN58" s="41"/>
      <c r="OIO58" s="41"/>
      <c r="OIP58" s="41"/>
      <c r="OIQ58" s="41"/>
      <c r="OIR58" s="41"/>
      <c r="OIS58" s="41"/>
      <c r="OIT58" s="41"/>
      <c r="OIU58" s="41"/>
      <c r="OIV58" s="41"/>
      <c r="OIW58" s="41"/>
      <c r="OIX58" s="41"/>
      <c r="OIY58" s="41"/>
      <c r="OIZ58" s="41"/>
      <c r="OJA58" s="41"/>
      <c r="OJB58" s="41"/>
      <c r="OJC58" s="41"/>
      <c r="OJD58" s="41"/>
      <c r="OJE58" s="41"/>
      <c r="OJF58" s="41"/>
      <c r="OJG58" s="41"/>
      <c r="OJH58" s="41"/>
      <c r="OJI58" s="41"/>
      <c r="OJJ58" s="41"/>
      <c r="OJK58" s="41"/>
      <c r="OJL58" s="41"/>
      <c r="OJM58" s="41"/>
      <c r="OJN58" s="41"/>
      <c r="OJO58" s="41"/>
      <c r="OJP58" s="41"/>
      <c r="OJQ58" s="41"/>
      <c r="OJR58" s="41"/>
      <c r="OJS58" s="41"/>
      <c r="OJT58" s="41"/>
      <c r="OJU58" s="41"/>
      <c r="OJV58" s="41"/>
      <c r="OJW58" s="41"/>
      <c r="OJX58" s="41"/>
      <c r="OJY58" s="41"/>
      <c r="OJZ58" s="41"/>
      <c r="OKA58" s="41"/>
      <c r="OKB58" s="41"/>
      <c r="OKC58" s="41"/>
      <c r="OKD58" s="41"/>
      <c r="OKE58" s="41"/>
      <c r="OKF58" s="41"/>
      <c r="OKG58" s="41"/>
      <c r="OKH58" s="41"/>
      <c r="OKI58" s="41"/>
      <c r="OKJ58" s="41"/>
      <c r="OKK58" s="41"/>
      <c r="OKL58" s="41"/>
      <c r="OKM58" s="41"/>
      <c r="OKN58" s="41"/>
      <c r="OKO58" s="41"/>
      <c r="OKP58" s="41"/>
      <c r="OKQ58" s="41"/>
      <c r="OKR58" s="41"/>
      <c r="OKS58" s="41"/>
      <c r="OKT58" s="41"/>
      <c r="OKU58" s="41"/>
      <c r="OKV58" s="41"/>
      <c r="OKW58" s="41"/>
      <c r="OKX58" s="41"/>
      <c r="OKY58" s="41"/>
      <c r="OKZ58" s="41"/>
      <c r="OLA58" s="41"/>
      <c r="OLB58" s="41"/>
      <c r="OLC58" s="41"/>
      <c r="OLD58" s="41"/>
      <c r="OLE58" s="41"/>
      <c r="OLF58" s="41"/>
      <c r="OLG58" s="41"/>
      <c r="OLH58" s="41"/>
      <c r="OLI58" s="41"/>
      <c r="OLJ58" s="41"/>
      <c r="OLK58" s="41"/>
      <c r="OLL58" s="41"/>
      <c r="OLM58" s="41"/>
      <c r="OLN58" s="41"/>
      <c r="OLO58" s="41"/>
      <c r="OLP58" s="41"/>
      <c r="OLQ58" s="41"/>
      <c r="OLR58" s="41"/>
      <c r="OLS58" s="41"/>
      <c r="OLT58" s="41"/>
      <c r="OLU58" s="41"/>
      <c r="OLV58" s="41"/>
      <c r="OLW58" s="41"/>
      <c r="OLX58" s="41"/>
      <c r="OLY58" s="41"/>
      <c r="OLZ58" s="41"/>
      <c r="OMA58" s="41"/>
      <c r="OMB58" s="41"/>
      <c r="OMC58" s="41"/>
      <c r="OMD58" s="41"/>
      <c r="OME58" s="41"/>
      <c r="OMF58" s="41"/>
      <c r="OMG58" s="41"/>
      <c r="OMH58" s="41"/>
      <c r="OMI58" s="41"/>
      <c r="OMJ58" s="41"/>
      <c r="OMK58" s="41"/>
      <c r="OML58" s="41"/>
      <c r="OMM58" s="41"/>
      <c r="OMN58" s="41"/>
      <c r="OMO58" s="41"/>
      <c r="OMP58" s="41"/>
      <c r="OMQ58" s="41"/>
      <c r="OMR58" s="41"/>
      <c r="OMS58" s="41"/>
      <c r="OMT58" s="41"/>
      <c r="OMU58" s="41"/>
      <c r="OMV58" s="41"/>
      <c r="OMW58" s="41"/>
      <c r="OMX58" s="41"/>
      <c r="OMY58" s="41"/>
      <c r="OMZ58" s="41"/>
      <c r="ONA58" s="41"/>
      <c r="ONB58" s="41"/>
      <c r="ONC58" s="41"/>
      <c r="OND58" s="41"/>
      <c r="ONE58" s="41"/>
      <c r="ONF58" s="41"/>
      <c r="ONG58" s="41"/>
      <c r="ONH58" s="41"/>
      <c r="ONI58" s="41"/>
      <c r="ONJ58" s="41"/>
      <c r="ONK58" s="41"/>
      <c r="ONL58" s="41"/>
      <c r="ONM58" s="41"/>
      <c r="ONN58" s="41"/>
      <c r="ONO58" s="41"/>
      <c r="ONP58" s="41"/>
      <c r="ONQ58" s="41"/>
      <c r="ONR58" s="41"/>
      <c r="ONS58" s="41"/>
      <c r="ONT58" s="41"/>
      <c r="ONU58" s="41"/>
      <c r="ONV58" s="41"/>
      <c r="ONW58" s="41"/>
      <c r="ONX58" s="41"/>
      <c r="ONY58" s="41"/>
      <c r="ONZ58" s="41"/>
      <c r="OOA58" s="41"/>
      <c r="OOB58" s="41"/>
      <c r="OOC58" s="41"/>
      <c r="OOD58" s="41"/>
      <c r="OOE58" s="41"/>
      <c r="OOF58" s="41"/>
      <c r="OOG58" s="41"/>
      <c r="OOH58" s="41"/>
      <c r="OOI58" s="41"/>
      <c r="OOJ58" s="41"/>
      <c r="OOK58" s="41"/>
      <c r="OOL58" s="41"/>
      <c r="OOM58" s="41"/>
      <c r="OON58" s="41"/>
      <c r="OOO58" s="41"/>
      <c r="OOP58" s="41"/>
      <c r="OOQ58" s="41"/>
      <c r="OOR58" s="41"/>
      <c r="OOS58" s="41"/>
      <c r="OOT58" s="41"/>
      <c r="OOU58" s="41"/>
      <c r="OOV58" s="41"/>
      <c r="OOW58" s="41"/>
      <c r="OOX58" s="41"/>
      <c r="OOY58" s="41"/>
      <c r="OOZ58" s="41"/>
      <c r="OPA58" s="41"/>
      <c r="OPB58" s="41"/>
      <c r="OPC58" s="41"/>
      <c r="OPD58" s="41"/>
      <c r="OPE58" s="41"/>
      <c r="OPF58" s="41"/>
      <c r="OPG58" s="41"/>
      <c r="OPH58" s="41"/>
      <c r="OPI58" s="41"/>
      <c r="OPJ58" s="41"/>
      <c r="OPK58" s="41"/>
      <c r="OPL58" s="41"/>
      <c r="OPM58" s="41"/>
      <c r="OPN58" s="41"/>
      <c r="OPO58" s="41"/>
      <c r="OPP58" s="41"/>
      <c r="OPQ58" s="41"/>
      <c r="OPR58" s="41"/>
      <c r="OPS58" s="41"/>
      <c r="OPT58" s="41"/>
      <c r="OPU58" s="41"/>
      <c r="OPV58" s="41"/>
      <c r="OPW58" s="41"/>
      <c r="OPX58" s="41"/>
      <c r="OPY58" s="41"/>
      <c r="OPZ58" s="41"/>
      <c r="OQA58" s="41"/>
      <c r="OQB58" s="41"/>
      <c r="OQC58" s="41"/>
      <c r="OQD58" s="41"/>
      <c r="OQE58" s="41"/>
      <c r="OQF58" s="41"/>
      <c r="OQG58" s="41"/>
      <c r="OQH58" s="41"/>
      <c r="OQI58" s="41"/>
      <c r="OQJ58" s="41"/>
      <c r="OQK58" s="41"/>
      <c r="OQL58" s="41"/>
      <c r="OQM58" s="41"/>
      <c r="OQN58" s="41"/>
      <c r="OQO58" s="41"/>
      <c r="OQP58" s="41"/>
      <c r="OQQ58" s="41"/>
      <c r="OQR58" s="41"/>
      <c r="OQS58" s="41"/>
      <c r="OQT58" s="41"/>
      <c r="OQU58" s="41"/>
      <c r="OQV58" s="41"/>
      <c r="OQW58" s="41"/>
      <c r="OQX58" s="41"/>
      <c r="OQY58" s="41"/>
      <c r="OQZ58" s="41"/>
      <c r="ORA58" s="41"/>
      <c r="ORB58" s="41"/>
      <c r="ORC58" s="41"/>
      <c r="ORD58" s="41"/>
      <c r="ORE58" s="41"/>
      <c r="ORF58" s="41"/>
      <c r="ORG58" s="41"/>
      <c r="ORH58" s="41"/>
      <c r="ORI58" s="41"/>
      <c r="ORJ58" s="41"/>
      <c r="ORK58" s="41"/>
      <c r="ORL58" s="41"/>
      <c r="ORM58" s="41"/>
      <c r="ORN58" s="41"/>
      <c r="ORO58" s="41"/>
      <c r="ORP58" s="41"/>
      <c r="ORQ58" s="41"/>
      <c r="ORR58" s="41"/>
      <c r="ORS58" s="41"/>
      <c r="ORT58" s="41"/>
      <c r="ORU58" s="41"/>
      <c r="ORV58" s="41"/>
      <c r="ORW58" s="41"/>
      <c r="ORX58" s="41"/>
      <c r="ORY58" s="41"/>
      <c r="ORZ58" s="41"/>
      <c r="OSA58" s="41"/>
      <c r="OSB58" s="41"/>
      <c r="OSC58" s="41"/>
      <c r="OSD58" s="41"/>
      <c r="OSE58" s="41"/>
      <c r="OSF58" s="41"/>
      <c r="OSG58" s="41"/>
      <c r="OSH58" s="41"/>
      <c r="OSI58" s="41"/>
      <c r="OSJ58" s="41"/>
      <c r="OSK58" s="41"/>
      <c r="OSL58" s="41"/>
      <c r="OSM58" s="41"/>
      <c r="OSN58" s="41"/>
      <c r="OSO58" s="41"/>
      <c r="OSP58" s="41"/>
      <c r="OSQ58" s="41"/>
      <c r="OSR58" s="41"/>
      <c r="OSS58" s="41"/>
      <c r="OST58" s="41"/>
      <c r="OSU58" s="41"/>
      <c r="OSV58" s="41"/>
      <c r="OSW58" s="41"/>
      <c r="OSX58" s="41"/>
      <c r="OSY58" s="41"/>
      <c r="OSZ58" s="41"/>
      <c r="OTA58" s="41"/>
      <c r="OTB58" s="41"/>
      <c r="OTC58" s="41"/>
      <c r="OTD58" s="41"/>
      <c r="OTE58" s="41"/>
      <c r="OTF58" s="41"/>
      <c r="OTG58" s="41"/>
      <c r="OTH58" s="41"/>
      <c r="OTI58" s="41"/>
      <c r="OTJ58" s="41"/>
      <c r="OTK58" s="41"/>
      <c r="OTL58" s="41"/>
      <c r="OTM58" s="41"/>
      <c r="OTN58" s="41"/>
      <c r="OTO58" s="41"/>
      <c r="OTP58" s="41"/>
      <c r="OTQ58" s="41"/>
      <c r="OTR58" s="41"/>
      <c r="OTS58" s="41"/>
      <c r="OTT58" s="41"/>
      <c r="OTU58" s="41"/>
      <c r="OTV58" s="41"/>
      <c r="OTW58" s="41"/>
      <c r="OTX58" s="41"/>
      <c r="OTY58" s="41"/>
      <c r="OTZ58" s="41"/>
      <c r="OUA58" s="41"/>
      <c r="OUB58" s="41"/>
      <c r="OUC58" s="41"/>
      <c r="OUD58" s="41"/>
      <c r="OUE58" s="41"/>
      <c r="OUF58" s="41"/>
      <c r="OUG58" s="41"/>
      <c r="OUH58" s="41"/>
      <c r="OUI58" s="41"/>
      <c r="OUJ58" s="41"/>
      <c r="OUK58" s="41"/>
      <c r="OUL58" s="41"/>
      <c r="OUM58" s="41"/>
      <c r="OUN58" s="41"/>
      <c r="OUO58" s="41"/>
      <c r="OUP58" s="41"/>
      <c r="OUQ58" s="41"/>
      <c r="OUR58" s="41"/>
      <c r="OUS58" s="41"/>
      <c r="OUT58" s="41"/>
      <c r="OUU58" s="41"/>
      <c r="OUV58" s="41"/>
      <c r="OUW58" s="41"/>
      <c r="OUX58" s="41"/>
      <c r="OUY58" s="41"/>
      <c r="OUZ58" s="41"/>
      <c r="OVA58" s="41"/>
      <c r="OVB58" s="41"/>
      <c r="OVC58" s="41"/>
      <c r="OVD58" s="41"/>
      <c r="OVE58" s="41"/>
      <c r="OVF58" s="41"/>
      <c r="OVG58" s="41"/>
      <c r="OVH58" s="41"/>
      <c r="OVI58" s="41"/>
      <c r="OVJ58" s="41"/>
      <c r="OVK58" s="41"/>
      <c r="OVL58" s="41"/>
      <c r="OVM58" s="41"/>
      <c r="OVN58" s="41"/>
      <c r="OVO58" s="41"/>
      <c r="OVP58" s="41"/>
      <c r="OVQ58" s="41"/>
      <c r="OVR58" s="41"/>
      <c r="OVS58" s="41"/>
      <c r="OVT58" s="41"/>
      <c r="OVU58" s="41"/>
      <c r="OVV58" s="41"/>
      <c r="OVW58" s="41"/>
      <c r="OVX58" s="41"/>
      <c r="OVY58" s="41"/>
      <c r="OVZ58" s="41"/>
      <c r="OWA58" s="41"/>
      <c r="OWB58" s="41"/>
      <c r="OWC58" s="41"/>
      <c r="OWD58" s="41"/>
      <c r="OWE58" s="41"/>
      <c r="OWF58" s="41"/>
      <c r="OWG58" s="41"/>
      <c r="OWH58" s="41"/>
      <c r="OWI58" s="41"/>
      <c r="OWJ58" s="41"/>
      <c r="OWK58" s="41"/>
      <c r="OWL58" s="41"/>
      <c r="OWM58" s="41"/>
      <c r="OWN58" s="41"/>
      <c r="OWO58" s="41"/>
      <c r="OWP58" s="41"/>
      <c r="OWQ58" s="41"/>
      <c r="OWR58" s="41"/>
      <c r="OWS58" s="41"/>
      <c r="OWT58" s="41"/>
      <c r="OWU58" s="41"/>
      <c r="OWV58" s="41"/>
      <c r="OWW58" s="41"/>
      <c r="OWX58" s="41"/>
      <c r="OWY58" s="41"/>
      <c r="OWZ58" s="41"/>
      <c r="OXA58" s="41"/>
      <c r="OXB58" s="41"/>
      <c r="OXC58" s="41"/>
      <c r="OXD58" s="41"/>
      <c r="OXE58" s="41"/>
      <c r="OXF58" s="41"/>
      <c r="OXG58" s="41"/>
      <c r="OXH58" s="41"/>
      <c r="OXI58" s="41"/>
      <c r="OXJ58" s="41"/>
      <c r="OXK58" s="41"/>
      <c r="OXL58" s="41"/>
      <c r="OXM58" s="41"/>
      <c r="OXN58" s="41"/>
      <c r="OXO58" s="41"/>
      <c r="OXP58" s="41"/>
      <c r="OXQ58" s="41"/>
      <c r="OXR58" s="41"/>
      <c r="OXS58" s="41"/>
      <c r="OXT58" s="41"/>
      <c r="OXU58" s="41"/>
      <c r="OXV58" s="41"/>
      <c r="OXW58" s="41"/>
      <c r="OXX58" s="41"/>
      <c r="OXY58" s="41"/>
      <c r="OXZ58" s="41"/>
      <c r="OYA58" s="41"/>
      <c r="OYB58" s="41"/>
      <c r="OYC58" s="41"/>
      <c r="OYD58" s="41"/>
      <c r="OYE58" s="41"/>
      <c r="OYF58" s="41"/>
      <c r="OYG58" s="41"/>
      <c r="OYH58" s="41"/>
      <c r="OYI58" s="41"/>
      <c r="OYJ58" s="41"/>
      <c r="OYK58" s="41"/>
      <c r="OYL58" s="41"/>
      <c r="OYM58" s="41"/>
      <c r="OYN58" s="41"/>
      <c r="OYO58" s="41"/>
      <c r="OYP58" s="41"/>
      <c r="OYQ58" s="41"/>
      <c r="OYR58" s="41"/>
      <c r="OYS58" s="41"/>
      <c r="OYT58" s="41"/>
      <c r="OYU58" s="41"/>
      <c r="OYV58" s="41"/>
      <c r="OYW58" s="41"/>
      <c r="OYX58" s="41"/>
      <c r="OYY58" s="41"/>
      <c r="OYZ58" s="41"/>
      <c r="OZA58" s="41"/>
      <c r="OZB58" s="41"/>
      <c r="OZC58" s="41"/>
      <c r="OZD58" s="41"/>
      <c r="OZE58" s="41"/>
      <c r="OZF58" s="41"/>
      <c r="OZG58" s="41"/>
      <c r="OZH58" s="41"/>
      <c r="OZI58" s="41"/>
      <c r="OZJ58" s="41"/>
      <c r="OZK58" s="41"/>
      <c r="OZL58" s="41"/>
      <c r="OZM58" s="41"/>
      <c r="OZN58" s="41"/>
      <c r="OZO58" s="41"/>
      <c r="OZP58" s="41"/>
      <c r="OZQ58" s="41"/>
      <c r="OZR58" s="41"/>
      <c r="OZS58" s="41"/>
      <c r="OZT58" s="41"/>
      <c r="OZU58" s="41"/>
      <c r="OZV58" s="41"/>
      <c r="OZW58" s="41"/>
      <c r="OZX58" s="41"/>
      <c r="OZY58" s="41"/>
      <c r="OZZ58" s="41"/>
      <c r="PAA58" s="41"/>
      <c r="PAB58" s="41"/>
      <c r="PAC58" s="41"/>
      <c r="PAD58" s="41"/>
      <c r="PAE58" s="41"/>
      <c r="PAF58" s="41"/>
      <c r="PAG58" s="41"/>
      <c r="PAH58" s="41"/>
      <c r="PAI58" s="41"/>
      <c r="PAJ58" s="41"/>
      <c r="PAK58" s="41"/>
      <c r="PAL58" s="41"/>
      <c r="PAM58" s="41"/>
      <c r="PAN58" s="41"/>
      <c r="PAO58" s="41"/>
      <c r="PAP58" s="41"/>
      <c r="PAQ58" s="41"/>
      <c r="PAR58" s="41"/>
      <c r="PAS58" s="41"/>
      <c r="PAT58" s="41"/>
      <c r="PAU58" s="41"/>
      <c r="PAV58" s="41"/>
      <c r="PAW58" s="41"/>
      <c r="PAX58" s="41"/>
      <c r="PAY58" s="41"/>
      <c r="PAZ58" s="41"/>
      <c r="PBA58" s="41"/>
      <c r="PBB58" s="41"/>
      <c r="PBC58" s="41"/>
      <c r="PBD58" s="41"/>
      <c r="PBE58" s="41"/>
      <c r="PBF58" s="41"/>
      <c r="PBG58" s="41"/>
      <c r="PBH58" s="41"/>
      <c r="PBI58" s="41"/>
      <c r="PBJ58" s="41"/>
      <c r="PBK58" s="41"/>
      <c r="PBL58" s="41"/>
      <c r="PBM58" s="41"/>
      <c r="PBN58" s="41"/>
      <c r="PBO58" s="41"/>
      <c r="PBP58" s="41"/>
      <c r="PBQ58" s="41"/>
      <c r="PBR58" s="41"/>
      <c r="PBS58" s="41"/>
      <c r="PBT58" s="41"/>
      <c r="PBU58" s="41"/>
      <c r="PBV58" s="41"/>
      <c r="PBW58" s="41"/>
      <c r="PBX58" s="41"/>
      <c r="PBY58" s="41"/>
      <c r="PBZ58" s="41"/>
      <c r="PCA58" s="41"/>
      <c r="PCB58" s="41"/>
      <c r="PCC58" s="41"/>
      <c r="PCD58" s="41"/>
      <c r="PCE58" s="41"/>
      <c r="PCF58" s="41"/>
      <c r="PCG58" s="41"/>
      <c r="PCH58" s="41"/>
      <c r="PCI58" s="41"/>
      <c r="PCJ58" s="41"/>
      <c r="PCK58" s="41"/>
      <c r="PCL58" s="41"/>
      <c r="PCM58" s="41"/>
      <c r="PCN58" s="41"/>
      <c r="PCO58" s="41"/>
      <c r="PCP58" s="41"/>
      <c r="PCQ58" s="41"/>
      <c r="PCR58" s="41"/>
      <c r="PCS58" s="41"/>
      <c r="PCT58" s="41"/>
      <c r="PCU58" s="41"/>
      <c r="PCV58" s="41"/>
      <c r="PCW58" s="41"/>
      <c r="PCX58" s="41"/>
      <c r="PCY58" s="41"/>
      <c r="PCZ58" s="41"/>
      <c r="PDA58" s="41"/>
      <c r="PDB58" s="41"/>
      <c r="PDC58" s="41"/>
      <c r="PDD58" s="41"/>
      <c r="PDE58" s="41"/>
      <c r="PDF58" s="41"/>
      <c r="PDG58" s="41"/>
      <c r="PDH58" s="41"/>
      <c r="PDI58" s="41"/>
      <c r="PDJ58" s="41"/>
      <c r="PDK58" s="41"/>
      <c r="PDL58" s="41"/>
      <c r="PDM58" s="41"/>
      <c r="PDN58" s="41"/>
      <c r="PDO58" s="41"/>
      <c r="PDP58" s="41"/>
      <c r="PDQ58" s="41"/>
      <c r="PDR58" s="41"/>
      <c r="PDS58" s="41"/>
      <c r="PDT58" s="41"/>
      <c r="PDU58" s="41"/>
      <c r="PDV58" s="41"/>
      <c r="PDW58" s="41"/>
      <c r="PDX58" s="41"/>
      <c r="PDY58" s="41"/>
      <c r="PDZ58" s="41"/>
      <c r="PEA58" s="41"/>
      <c r="PEB58" s="41"/>
      <c r="PEC58" s="41"/>
      <c r="PED58" s="41"/>
      <c r="PEE58" s="41"/>
      <c r="PEF58" s="41"/>
      <c r="PEG58" s="41"/>
      <c r="PEH58" s="41"/>
      <c r="PEI58" s="41"/>
      <c r="PEJ58" s="41"/>
      <c r="PEK58" s="41"/>
      <c r="PEL58" s="41"/>
      <c r="PEM58" s="41"/>
      <c r="PEN58" s="41"/>
      <c r="PEO58" s="41"/>
      <c r="PEP58" s="41"/>
      <c r="PEQ58" s="41"/>
      <c r="PER58" s="41"/>
      <c r="PES58" s="41"/>
      <c r="PET58" s="41"/>
      <c r="PEU58" s="41"/>
      <c r="PEV58" s="41"/>
      <c r="PEW58" s="41"/>
      <c r="PEX58" s="41"/>
      <c r="PEY58" s="41"/>
      <c r="PEZ58" s="41"/>
      <c r="PFA58" s="41"/>
      <c r="PFB58" s="41"/>
      <c r="PFC58" s="41"/>
      <c r="PFD58" s="41"/>
      <c r="PFE58" s="41"/>
      <c r="PFF58" s="41"/>
      <c r="PFG58" s="41"/>
      <c r="PFH58" s="41"/>
      <c r="PFI58" s="41"/>
      <c r="PFJ58" s="41"/>
      <c r="PFK58" s="41"/>
      <c r="PFL58" s="41"/>
      <c r="PFM58" s="41"/>
      <c r="PFN58" s="41"/>
      <c r="PFO58" s="41"/>
      <c r="PFP58" s="41"/>
      <c r="PFQ58" s="41"/>
      <c r="PFR58" s="41"/>
      <c r="PFS58" s="41"/>
      <c r="PFT58" s="41"/>
      <c r="PFU58" s="41"/>
      <c r="PFV58" s="41"/>
      <c r="PFW58" s="41"/>
      <c r="PFX58" s="41"/>
      <c r="PFY58" s="41"/>
      <c r="PFZ58" s="41"/>
      <c r="PGA58" s="41"/>
      <c r="PGB58" s="41"/>
      <c r="PGC58" s="41"/>
      <c r="PGD58" s="41"/>
      <c r="PGE58" s="41"/>
      <c r="PGF58" s="41"/>
      <c r="PGG58" s="41"/>
      <c r="PGH58" s="41"/>
      <c r="PGI58" s="41"/>
      <c r="PGJ58" s="41"/>
      <c r="PGK58" s="41"/>
      <c r="PGL58" s="41"/>
      <c r="PGM58" s="41"/>
      <c r="PGN58" s="41"/>
      <c r="PGO58" s="41"/>
      <c r="PGP58" s="41"/>
      <c r="PGQ58" s="41"/>
      <c r="PGR58" s="41"/>
      <c r="PGS58" s="41"/>
      <c r="PGT58" s="41"/>
      <c r="PGU58" s="41"/>
      <c r="PGV58" s="41"/>
      <c r="PGW58" s="41"/>
      <c r="PGX58" s="41"/>
      <c r="PGY58" s="41"/>
      <c r="PGZ58" s="41"/>
      <c r="PHA58" s="41"/>
      <c r="PHB58" s="41"/>
      <c r="PHC58" s="41"/>
      <c r="PHD58" s="41"/>
      <c r="PHE58" s="41"/>
      <c r="PHF58" s="41"/>
      <c r="PHG58" s="41"/>
      <c r="PHH58" s="41"/>
      <c r="PHI58" s="41"/>
      <c r="PHJ58" s="41"/>
      <c r="PHK58" s="41"/>
      <c r="PHL58" s="41"/>
      <c r="PHM58" s="41"/>
      <c r="PHN58" s="41"/>
      <c r="PHO58" s="41"/>
      <c r="PHP58" s="41"/>
      <c r="PHQ58" s="41"/>
      <c r="PHR58" s="41"/>
      <c r="PHS58" s="41"/>
      <c r="PHT58" s="41"/>
      <c r="PHU58" s="41"/>
      <c r="PHV58" s="41"/>
      <c r="PHW58" s="41"/>
      <c r="PHX58" s="41"/>
      <c r="PHY58" s="41"/>
      <c r="PHZ58" s="41"/>
      <c r="PIA58" s="41"/>
      <c r="PIB58" s="41"/>
      <c r="PIC58" s="41"/>
      <c r="PID58" s="41"/>
      <c r="PIE58" s="41"/>
      <c r="PIF58" s="41"/>
      <c r="PIG58" s="41"/>
      <c r="PIH58" s="41"/>
      <c r="PII58" s="41"/>
      <c r="PIJ58" s="41"/>
      <c r="PIK58" s="41"/>
      <c r="PIL58" s="41"/>
      <c r="PIM58" s="41"/>
      <c r="PIN58" s="41"/>
      <c r="PIO58" s="41"/>
      <c r="PIP58" s="41"/>
      <c r="PIQ58" s="41"/>
      <c r="PIR58" s="41"/>
      <c r="PIS58" s="41"/>
      <c r="PIT58" s="41"/>
      <c r="PIU58" s="41"/>
      <c r="PIV58" s="41"/>
      <c r="PIW58" s="41"/>
      <c r="PIX58" s="41"/>
      <c r="PIY58" s="41"/>
      <c r="PIZ58" s="41"/>
      <c r="PJA58" s="41"/>
      <c r="PJB58" s="41"/>
      <c r="PJC58" s="41"/>
      <c r="PJD58" s="41"/>
      <c r="PJE58" s="41"/>
      <c r="PJF58" s="41"/>
      <c r="PJG58" s="41"/>
      <c r="PJH58" s="41"/>
      <c r="PJI58" s="41"/>
      <c r="PJJ58" s="41"/>
      <c r="PJK58" s="41"/>
      <c r="PJL58" s="41"/>
      <c r="PJM58" s="41"/>
      <c r="PJN58" s="41"/>
      <c r="PJO58" s="41"/>
      <c r="PJP58" s="41"/>
      <c r="PJQ58" s="41"/>
      <c r="PJR58" s="41"/>
      <c r="PJS58" s="41"/>
      <c r="PJT58" s="41"/>
      <c r="PJU58" s="41"/>
      <c r="PJV58" s="41"/>
      <c r="PJW58" s="41"/>
      <c r="PJX58" s="41"/>
      <c r="PJY58" s="41"/>
      <c r="PJZ58" s="41"/>
      <c r="PKA58" s="41"/>
      <c r="PKB58" s="41"/>
      <c r="PKC58" s="41"/>
      <c r="PKD58" s="41"/>
      <c r="PKE58" s="41"/>
      <c r="PKF58" s="41"/>
      <c r="PKG58" s="41"/>
      <c r="PKH58" s="41"/>
      <c r="PKI58" s="41"/>
      <c r="PKJ58" s="41"/>
      <c r="PKK58" s="41"/>
      <c r="PKL58" s="41"/>
      <c r="PKM58" s="41"/>
      <c r="PKN58" s="41"/>
      <c r="PKO58" s="41"/>
      <c r="PKP58" s="41"/>
      <c r="PKQ58" s="41"/>
      <c r="PKR58" s="41"/>
      <c r="PKS58" s="41"/>
      <c r="PKT58" s="41"/>
      <c r="PKU58" s="41"/>
      <c r="PKV58" s="41"/>
      <c r="PKW58" s="41"/>
      <c r="PKX58" s="41"/>
      <c r="PKY58" s="41"/>
      <c r="PKZ58" s="41"/>
      <c r="PLA58" s="41"/>
      <c r="PLB58" s="41"/>
      <c r="PLC58" s="41"/>
      <c r="PLD58" s="41"/>
      <c r="PLE58" s="41"/>
      <c r="PLF58" s="41"/>
      <c r="PLG58" s="41"/>
      <c r="PLH58" s="41"/>
      <c r="PLI58" s="41"/>
      <c r="PLJ58" s="41"/>
      <c r="PLK58" s="41"/>
      <c r="PLL58" s="41"/>
      <c r="PLM58" s="41"/>
      <c r="PLN58" s="41"/>
      <c r="PLO58" s="41"/>
      <c r="PLP58" s="41"/>
      <c r="PLQ58" s="41"/>
      <c r="PLR58" s="41"/>
      <c r="PLS58" s="41"/>
      <c r="PLT58" s="41"/>
      <c r="PLU58" s="41"/>
      <c r="PLV58" s="41"/>
      <c r="PLW58" s="41"/>
      <c r="PLX58" s="41"/>
      <c r="PLY58" s="41"/>
      <c r="PLZ58" s="41"/>
      <c r="PMA58" s="41"/>
      <c r="PMB58" s="41"/>
      <c r="PMC58" s="41"/>
      <c r="PMD58" s="41"/>
      <c r="PME58" s="41"/>
      <c r="PMF58" s="41"/>
      <c r="PMG58" s="41"/>
      <c r="PMH58" s="41"/>
      <c r="PMI58" s="41"/>
      <c r="PMJ58" s="41"/>
      <c r="PMK58" s="41"/>
      <c r="PML58" s="41"/>
      <c r="PMM58" s="41"/>
      <c r="PMN58" s="41"/>
      <c r="PMO58" s="41"/>
      <c r="PMP58" s="41"/>
      <c r="PMQ58" s="41"/>
      <c r="PMR58" s="41"/>
      <c r="PMS58" s="41"/>
      <c r="PMT58" s="41"/>
      <c r="PMU58" s="41"/>
      <c r="PMV58" s="41"/>
      <c r="PMW58" s="41"/>
      <c r="PMX58" s="41"/>
      <c r="PMY58" s="41"/>
      <c r="PMZ58" s="41"/>
      <c r="PNA58" s="41"/>
      <c r="PNB58" s="41"/>
      <c r="PNC58" s="41"/>
      <c r="PND58" s="41"/>
      <c r="PNE58" s="41"/>
      <c r="PNF58" s="41"/>
      <c r="PNG58" s="41"/>
      <c r="PNH58" s="41"/>
      <c r="PNI58" s="41"/>
      <c r="PNJ58" s="41"/>
      <c r="PNK58" s="41"/>
      <c r="PNL58" s="41"/>
      <c r="PNM58" s="41"/>
      <c r="PNN58" s="41"/>
      <c r="PNO58" s="41"/>
      <c r="PNP58" s="41"/>
      <c r="PNQ58" s="41"/>
      <c r="PNR58" s="41"/>
      <c r="PNS58" s="41"/>
      <c r="PNT58" s="41"/>
      <c r="PNU58" s="41"/>
      <c r="PNV58" s="41"/>
      <c r="PNW58" s="41"/>
      <c r="PNX58" s="41"/>
      <c r="PNY58" s="41"/>
      <c r="PNZ58" s="41"/>
      <c r="POA58" s="41"/>
      <c r="POB58" s="41"/>
      <c r="POC58" s="41"/>
      <c r="POD58" s="41"/>
      <c r="POE58" s="41"/>
      <c r="POF58" s="41"/>
      <c r="POG58" s="41"/>
      <c r="POH58" s="41"/>
      <c r="POI58" s="41"/>
      <c r="POJ58" s="41"/>
      <c r="POK58" s="41"/>
      <c r="POL58" s="41"/>
      <c r="POM58" s="41"/>
      <c r="PON58" s="41"/>
      <c r="POO58" s="41"/>
      <c r="POP58" s="41"/>
      <c r="POQ58" s="41"/>
      <c r="POR58" s="41"/>
      <c r="POS58" s="41"/>
      <c r="POT58" s="41"/>
      <c r="POU58" s="41"/>
      <c r="POV58" s="41"/>
      <c r="POW58" s="41"/>
      <c r="POX58" s="41"/>
      <c r="POY58" s="41"/>
      <c r="POZ58" s="41"/>
      <c r="PPA58" s="41"/>
      <c r="PPB58" s="41"/>
      <c r="PPC58" s="41"/>
      <c r="PPD58" s="41"/>
      <c r="PPE58" s="41"/>
      <c r="PPF58" s="41"/>
      <c r="PPG58" s="41"/>
      <c r="PPH58" s="41"/>
      <c r="PPI58" s="41"/>
      <c r="PPJ58" s="41"/>
      <c r="PPK58" s="41"/>
      <c r="PPL58" s="41"/>
      <c r="PPM58" s="41"/>
      <c r="PPN58" s="41"/>
      <c r="PPO58" s="41"/>
      <c r="PPP58" s="41"/>
      <c r="PPQ58" s="41"/>
      <c r="PPR58" s="41"/>
      <c r="PPS58" s="41"/>
      <c r="PPT58" s="41"/>
      <c r="PPU58" s="41"/>
      <c r="PPV58" s="41"/>
      <c r="PPW58" s="41"/>
      <c r="PPX58" s="41"/>
      <c r="PPY58" s="41"/>
      <c r="PPZ58" s="41"/>
      <c r="PQA58" s="41"/>
      <c r="PQB58" s="41"/>
      <c r="PQC58" s="41"/>
      <c r="PQD58" s="41"/>
      <c r="PQE58" s="41"/>
      <c r="PQF58" s="41"/>
      <c r="PQG58" s="41"/>
      <c r="PQH58" s="41"/>
      <c r="PQI58" s="41"/>
      <c r="PQJ58" s="41"/>
      <c r="PQK58" s="41"/>
      <c r="PQL58" s="41"/>
      <c r="PQM58" s="41"/>
      <c r="PQN58" s="41"/>
      <c r="PQO58" s="41"/>
      <c r="PQP58" s="41"/>
      <c r="PQQ58" s="41"/>
      <c r="PQR58" s="41"/>
      <c r="PQS58" s="41"/>
      <c r="PQT58" s="41"/>
      <c r="PQU58" s="41"/>
      <c r="PQV58" s="41"/>
      <c r="PQW58" s="41"/>
      <c r="PQX58" s="41"/>
      <c r="PQY58" s="41"/>
      <c r="PQZ58" s="41"/>
      <c r="PRA58" s="41"/>
      <c r="PRB58" s="41"/>
      <c r="PRC58" s="41"/>
      <c r="PRD58" s="41"/>
      <c r="PRE58" s="41"/>
      <c r="PRF58" s="41"/>
      <c r="PRG58" s="41"/>
      <c r="PRH58" s="41"/>
      <c r="PRI58" s="41"/>
      <c r="PRJ58" s="41"/>
      <c r="PRK58" s="41"/>
      <c r="PRL58" s="41"/>
      <c r="PRM58" s="41"/>
      <c r="PRN58" s="41"/>
      <c r="PRO58" s="41"/>
      <c r="PRP58" s="41"/>
      <c r="PRQ58" s="41"/>
      <c r="PRR58" s="41"/>
      <c r="PRS58" s="41"/>
      <c r="PRT58" s="41"/>
      <c r="PRU58" s="41"/>
      <c r="PRV58" s="41"/>
      <c r="PRW58" s="41"/>
      <c r="PRX58" s="41"/>
      <c r="PRY58" s="41"/>
      <c r="PRZ58" s="41"/>
      <c r="PSA58" s="41"/>
      <c r="PSB58" s="41"/>
      <c r="PSC58" s="41"/>
      <c r="PSD58" s="41"/>
      <c r="PSE58" s="41"/>
      <c r="PSF58" s="41"/>
      <c r="PSG58" s="41"/>
      <c r="PSH58" s="41"/>
      <c r="PSI58" s="41"/>
      <c r="PSJ58" s="41"/>
      <c r="PSK58" s="41"/>
      <c r="PSL58" s="41"/>
      <c r="PSM58" s="41"/>
      <c r="PSN58" s="41"/>
      <c r="PSO58" s="41"/>
      <c r="PSP58" s="41"/>
      <c r="PSQ58" s="41"/>
      <c r="PSR58" s="41"/>
      <c r="PSS58" s="41"/>
      <c r="PST58" s="41"/>
      <c r="PSU58" s="41"/>
      <c r="PSV58" s="41"/>
      <c r="PSW58" s="41"/>
      <c r="PSX58" s="41"/>
      <c r="PSY58" s="41"/>
      <c r="PSZ58" s="41"/>
      <c r="PTA58" s="41"/>
      <c r="PTB58" s="41"/>
      <c r="PTC58" s="41"/>
      <c r="PTD58" s="41"/>
      <c r="PTE58" s="41"/>
      <c r="PTF58" s="41"/>
      <c r="PTG58" s="41"/>
      <c r="PTH58" s="41"/>
      <c r="PTI58" s="41"/>
      <c r="PTJ58" s="41"/>
      <c r="PTK58" s="41"/>
      <c r="PTL58" s="41"/>
      <c r="PTM58" s="41"/>
      <c r="PTN58" s="41"/>
      <c r="PTO58" s="41"/>
      <c r="PTP58" s="41"/>
      <c r="PTQ58" s="41"/>
      <c r="PTR58" s="41"/>
      <c r="PTS58" s="41"/>
      <c r="PTT58" s="41"/>
      <c r="PTU58" s="41"/>
      <c r="PTV58" s="41"/>
      <c r="PTW58" s="41"/>
      <c r="PTX58" s="41"/>
      <c r="PTY58" s="41"/>
      <c r="PTZ58" s="41"/>
      <c r="PUA58" s="41"/>
      <c r="PUB58" s="41"/>
      <c r="PUC58" s="41"/>
      <c r="PUD58" s="41"/>
      <c r="PUE58" s="41"/>
      <c r="PUF58" s="41"/>
      <c r="PUG58" s="41"/>
      <c r="PUH58" s="41"/>
      <c r="PUI58" s="41"/>
      <c r="PUJ58" s="41"/>
      <c r="PUK58" s="41"/>
      <c r="PUL58" s="41"/>
      <c r="PUM58" s="41"/>
      <c r="PUN58" s="41"/>
      <c r="PUO58" s="41"/>
      <c r="PUP58" s="41"/>
      <c r="PUQ58" s="41"/>
      <c r="PUR58" s="41"/>
      <c r="PUS58" s="41"/>
      <c r="PUT58" s="41"/>
      <c r="PUU58" s="41"/>
      <c r="PUV58" s="41"/>
      <c r="PUW58" s="41"/>
      <c r="PUX58" s="41"/>
      <c r="PUY58" s="41"/>
      <c r="PUZ58" s="41"/>
      <c r="PVA58" s="41"/>
      <c r="PVB58" s="41"/>
      <c r="PVC58" s="41"/>
      <c r="PVD58" s="41"/>
      <c r="PVE58" s="41"/>
      <c r="PVF58" s="41"/>
      <c r="PVG58" s="41"/>
      <c r="PVH58" s="41"/>
      <c r="PVI58" s="41"/>
      <c r="PVJ58" s="41"/>
      <c r="PVK58" s="41"/>
      <c r="PVL58" s="41"/>
      <c r="PVM58" s="41"/>
      <c r="PVN58" s="41"/>
      <c r="PVO58" s="41"/>
      <c r="PVP58" s="41"/>
      <c r="PVQ58" s="41"/>
      <c r="PVR58" s="41"/>
      <c r="PVS58" s="41"/>
      <c r="PVT58" s="41"/>
      <c r="PVU58" s="41"/>
      <c r="PVV58" s="41"/>
      <c r="PVW58" s="41"/>
      <c r="PVX58" s="41"/>
      <c r="PVY58" s="41"/>
      <c r="PVZ58" s="41"/>
      <c r="PWA58" s="41"/>
      <c r="PWB58" s="41"/>
      <c r="PWC58" s="41"/>
      <c r="PWD58" s="41"/>
      <c r="PWE58" s="41"/>
      <c r="PWF58" s="41"/>
      <c r="PWG58" s="41"/>
      <c r="PWH58" s="41"/>
      <c r="PWI58" s="41"/>
      <c r="PWJ58" s="41"/>
      <c r="PWK58" s="41"/>
      <c r="PWL58" s="41"/>
      <c r="PWM58" s="41"/>
      <c r="PWN58" s="41"/>
      <c r="PWO58" s="41"/>
      <c r="PWP58" s="41"/>
      <c r="PWQ58" s="41"/>
      <c r="PWR58" s="41"/>
      <c r="PWS58" s="41"/>
      <c r="PWT58" s="41"/>
      <c r="PWU58" s="41"/>
      <c r="PWV58" s="41"/>
      <c r="PWW58" s="41"/>
      <c r="PWX58" s="41"/>
      <c r="PWY58" s="41"/>
      <c r="PWZ58" s="41"/>
      <c r="PXA58" s="41"/>
      <c r="PXB58" s="41"/>
      <c r="PXC58" s="41"/>
      <c r="PXD58" s="41"/>
      <c r="PXE58" s="41"/>
      <c r="PXF58" s="41"/>
      <c r="PXG58" s="41"/>
      <c r="PXH58" s="41"/>
      <c r="PXI58" s="41"/>
      <c r="PXJ58" s="41"/>
      <c r="PXK58" s="41"/>
      <c r="PXL58" s="41"/>
      <c r="PXM58" s="41"/>
      <c r="PXN58" s="41"/>
      <c r="PXO58" s="41"/>
      <c r="PXP58" s="41"/>
      <c r="PXQ58" s="41"/>
      <c r="PXR58" s="41"/>
      <c r="PXS58" s="41"/>
      <c r="PXT58" s="41"/>
      <c r="PXU58" s="41"/>
      <c r="PXV58" s="41"/>
      <c r="PXW58" s="41"/>
      <c r="PXX58" s="41"/>
      <c r="PXY58" s="41"/>
      <c r="PXZ58" s="41"/>
      <c r="PYA58" s="41"/>
      <c r="PYB58" s="41"/>
      <c r="PYC58" s="41"/>
      <c r="PYD58" s="41"/>
      <c r="PYE58" s="41"/>
      <c r="PYF58" s="41"/>
      <c r="PYG58" s="41"/>
      <c r="PYH58" s="41"/>
      <c r="PYI58" s="41"/>
      <c r="PYJ58" s="41"/>
      <c r="PYK58" s="41"/>
      <c r="PYL58" s="41"/>
      <c r="PYM58" s="41"/>
      <c r="PYN58" s="41"/>
      <c r="PYO58" s="41"/>
      <c r="PYP58" s="41"/>
      <c r="PYQ58" s="41"/>
      <c r="PYR58" s="41"/>
      <c r="PYS58" s="41"/>
      <c r="PYT58" s="41"/>
      <c r="PYU58" s="41"/>
      <c r="PYV58" s="41"/>
      <c r="PYW58" s="41"/>
      <c r="PYX58" s="41"/>
      <c r="PYY58" s="41"/>
      <c r="PYZ58" s="41"/>
      <c r="PZA58" s="41"/>
      <c r="PZB58" s="41"/>
      <c r="PZC58" s="41"/>
      <c r="PZD58" s="41"/>
      <c r="PZE58" s="41"/>
      <c r="PZF58" s="41"/>
      <c r="PZG58" s="41"/>
      <c r="PZH58" s="41"/>
      <c r="PZI58" s="41"/>
      <c r="PZJ58" s="41"/>
      <c r="PZK58" s="41"/>
      <c r="PZL58" s="41"/>
      <c r="PZM58" s="41"/>
      <c r="PZN58" s="41"/>
      <c r="PZO58" s="41"/>
      <c r="PZP58" s="41"/>
      <c r="PZQ58" s="41"/>
      <c r="PZR58" s="41"/>
      <c r="PZS58" s="41"/>
      <c r="PZT58" s="41"/>
      <c r="PZU58" s="41"/>
      <c r="PZV58" s="41"/>
      <c r="PZW58" s="41"/>
      <c r="PZX58" s="41"/>
      <c r="PZY58" s="41"/>
      <c r="PZZ58" s="41"/>
      <c r="QAA58" s="41"/>
      <c r="QAB58" s="41"/>
      <c r="QAC58" s="41"/>
      <c r="QAD58" s="41"/>
      <c r="QAE58" s="41"/>
      <c r="QAF58" s="41"/>
      <c r="QAG58" s="41"/>
      <c r="QAH58" s="41"/>
      <c r="QAI58" s="41"/>
      <c r="QAJ58" s="41"/>
      <c r="QAK58" s="41"/>
      <c r="QAL58" s="41"/>
      <c r="QAM58" s="41"/>
      <c r="QAN58" s="41"/>
      <c r="QAO58" s="41"/>
      <c r="QAP58" s="41"/>
      <c r="QAQ58" s="41"/>
      <c r="QAR58" s="41"/>
      <c r="QAS58" s="41"/>
      <c r="QAT58" s="41"/>
      <c r="QAU58" s="41"/>
      <c r="QAV58" s="41"/>
      <c r="QAW58" s="41"/>
      <c r="QAX58" s="41"/>
      <c r="QAY58" s="41"/>
      <c r="QAZ58" s="41"/>
      <c r="QBA58" s="41"/>
      <c r="QBB58" s="41"/>
      <c r="QBC58" s="41"/>
      <c r="QBD58" s="41"/>
      <c r="QBE58" s="41"/>
      <c r="QBF58" s="41"/>
      <c r="QBG58" s="41"/>
      <c r="QBH58" s="41"/>
      <c r="QBI58" s="41"/>
      <c r="QBJ58" s="41"/>
      <c r="QBK58" s="41"/>
      <c r="QBL58" s="41"/>
      <c r="QBM58" s="41"/>
      <c r="QBN58" s="41"/>
      <c r="QBO58" s="41"/>
      <c r="QBP58" s="41"/>
      <c r="QBQ58" s="41"/>
      <c r="QBR58" s="41"/>
      <c r="QBS58" s="41"/>
      <c r="QBT58" s="41"/>
      <c r="QBU58" s="41"/>
      <c r="QBV58" s="41"/>
      <c r="QBW58" s="41"/>
      <c r="QBX58" s="41"/>
      <c r="QBY58" s="41"/>
      <c r="QBZ58" s="41"/>
      <c r="QCA58" s="41"/>
      <c r="QCB58" s="41"/>
      <c r="QCC58" s="41"/>
      <c r="QCD58" s="41"/>
      <c r="QCE58" s="41"/>
      <c r="QCF58" s="41"/>
      <c r="QCG58" s="41"/>
      <c r="QCH58" s="41"/>
      <c r="QCI58" s="41"/>
      <c r="QCJ58" s="41"/>
      <c r="QCK58" s="41"/>
      <c r="QCL58" s="41"/>
      <c r="QCM58" s="41"/>
      <c r="QCN58" s="41"/>
      <c r="QCO58" s="41"/>
      <c r="QCP58" s="41"/>
      <c r="QCQ58" s="41"/>
      <c r="QCR58" s="41"/>
      <c r="QCS58" s="41"/>
      <c r="QCT58" s="41"/>
      <c r="QCU58" s="41"/>
      <c r="QCV58" s="41"/>
      <c r="QCW58" s="41"/>
      <c r="QCX58" s="41"/>
      <c r="QCY58" s="41"/>
      <c r="QCZ58" s="41"/>
      <c r="QDA58" s="41"/>
      <c r="QDB58" s="41"/>
      <c r="QDC58" s="41"/>
      <c r="QDD58" s="41"/>
      <c r="QDE58" s="41"/>
      <c r="QDF58" s="41"/>
      <c r="QDG58" s="41"/>
      <c r="QDH58" s="41"/>
      <c r="QDI58" s="41"/>
      <c r="QDJ58" s="41"/>
      <c r="QDK58" s="41"/>
      <c r="QDL58" s="41"/>
      <c r="QDM58" s="41"/>
      <c r="QDN58" s="41"/>
      <c r="QDO58" s="41"/>
      <c r="QDP58" s="41"/>
      <c r="QDQ58" s="41"/>
      <c r="QDR58" s="41"/>
      <c r="QDS58" s="41"/>
      <c r="QDT58" s="41"/>
      <c r="QDU58" s="41"/>
      <c r="QDV58" s="41"/>
      <c r="QDW58" s="41"/>
      <c r="QDX58" s="41"/>
      <c r="QDY58" s="41"/>
      <c r="QDZ58" s="41"/>
      <c r="QEA58" s="41"/>
      <c r="QEB58" s="41"/>
      <c r="QEC58" s="41"/>
      <c r="QED58" s="41"/>
      <c r="QEE58" s="41"/>
      <c r="QEF58" s="41"/>
      <c r="QEG58" s="41"/>
      <c r="QEH58" s="41"/>
      <c r="QEI58" s="41"/>
      <c r="QEJ58" s="41"/>
      <c r="QEK58" s="41"/>
      <c r="QEL58" s="41"/>
      <c r="QEM58" s="41"/>
      <c r="QEN58" s="41"/>
      <c r="QEO58" s="41"/>
      <c r="QEP58" s="41"/>
      <c r="QEQ58" s="41"/>
      <c r="QER58" s="41"/>
      <c r="QES58" s="41"/>
      <c r="QET58" s="41"/>
      <c r="QEU58" s="41"/>
      <c r="QEV58" s="41"/>
      <c r="QEW58" s="41"/>
      <c r="QEX58" s="41"/>
      <c r="QEY58" s="41"/>
      <c r="QEZ58" s="41"/>
      <c r="QFA58" s="41"/>
      <c r="QFB58" s="41"/>
      <c r="QFC58" s="41"/>
      <c r="QFD58" s="41"/>
      <c r="QFE58" s="41"/>
      <c r="QFF58" s="41"/>
      <c r="QFG58" s="41"/>
      <c r="QFH58" s="41"/>
      <c r="QFI58" s="41"/>
      <c r="QFJ58" s="41"/>
      <c r="QFK58" s="41"/>
      <c r="QFL58" s="41"/>
      <c r="QFM58" s="41"/>
      <c r="QFN58" s="41"/>
      <c r="QFO58" s="41"/>
      <c r="QFP58" s="41"/>
      <c r="QFQ58" s="41"/>
      <c r="QFR58" s="41"/>
      <c r="QFS58" s="41"/>
      <c r="QFT58" s="41"/>
      <c r="QFU58" s="41"/>
      <c r="QFV58" s="41"/>
      <c r="QFW58" s="41"/>
      <c r="QFX58" s="41"/>
      <c r="QFY58" s="41"/>
      <c r="QFZ58" s="41"/>
      <c r="QGA58" s="41"/>
      <c r="QGB58" s="41"/>
      <c r="QGC58" s="41"/>
      <c r="QGD58" s="41"/>
      <c r="QGE58" s="41"/>
      <c r="QGF58" s="41"/>
      <c r="QGG58" s="41"/>
      <c r="QGH58" s="41"/>
      <c r="QGI58" s="41"/>
      <c r="QGJ58" s="41"/>
      <c r="QGK58" s="41"/>
      <c r="QGL58" s="41"/>
      <c r="QGM58" s="41"/>
      <c r="QGN58" s="41"/>
      <c r="QGO58" s="41"/>
      <c r="QGP58" s="41"/>
      <c r="QGQ58" s="41"/>
      <c r="QGR58" s="41"/>
      <c r="QGS58" s="41"/>
      <c r="QGT58" s="41"/>
      <c r="QGU58" s="41"/>
      <c r="QGV58" s="41"/>
      <c r="QGW58" s="41"/>
      <c r="QGX58" s="41"/>
      <c r="QGY58" s="41"/>
      <c r="QGZ58" s="41"/>
      <c r="QHA58" s="41"/>
      <c r="QHB58" s="41"/>
      <c r="QHC58" s="41"/>
      <c r="QHD58" s="41"/>
      <c r="QHE58" s="41"/>
      <c r="QHF58" s="41"/>
      <c r="QHG58" s="41"/>
      <c r="QHH58" s="41"/>
      <c r="QHI58" s="41"/>
      <c r="QHJ58" s="41"/>
      <c r="QHK58" s="41"/>
      <c r="QHL58" s="41"/>
      <c r="QHM58" s="41"/>
      <c r="QHN58" s="41"/>
      <c r="QHO58" s="41"/>
      <c r="QHP58" s="41"/>
      <c r="QHQ58" s="41"/>
      <c r="QHR58" s="41"/>
      <c r="QHS58" s="41"/>
      <c r="QHT58" s="41"/>
      <c r="QHU58" s="41"/>
      <c r="QHV58" s="41"/>
      <c r="QHW58" s="41"/>
      <c r="QHX58" s="41"/>
      <c r="QHY58" s="41"/>
      <c r="QHZ58" s="41"/>
      <c r="QIA58" s="41"/>
      <c r="QIB58" s="41"/>
      <c r="QIC58" s="41"/>
      <c r="QID58" s="41"/>
      <c r="QIE58" s="41"/>
      <c r="QIF58" s="41"/>
      <c r="QIG58" s="41"/>
      <c r="QIH58" s="41"/>
      <c r="QII58" s="41"/>
      <c r="QIJ58" s="41"/>
      <c r="QIK58" s="41"/>
      <c r="QIL58" s="41"/>
      <c r="QIM58" s="41"/>
      <c r="QIN58" s="41"/>
      <c r="QIO58" s="41"/>
      <c r="QIP58" s="41"/>
      <c r="QIQ58" s="41"/>
      <c r="QIR58" s="41"/>
      <c r="QIS58" s="41"/>
      <c r="QIT58" s="41"/>
      <c r="QIU58" s="41"/>
      <c r="QIV58" s="41"/>
      <c r="QIW58" s="41"/>
      <c r="QIX58" s="41"/>
      <c r="QIY58" s="41"/>
      <c r="QIZ58" s="41"/>
      <c r="QJA58" s="41"/>
      <c r="QJB58" s="41"/>
      <c r="QJC58" s="41"/>
      <c r="QJD58" s="41"/>
      <c r="QJE58" s="41"/>
      <c r="QJF58" s="41"/>
      <c r="QJG58" s="41"/>
      <c r="QJH58" s="41"/>
      <c r="QJI58" s="41"/>
      <c r="QJJ58" s="41"/>
      <c r="QJK58" s="41"/>
      <c r="QJL58" s="41"/>
      <c r="QJM58" s="41"/>
      <c r="QJN58" s="41"/>
      <c r="QJO58" s="41"/>
      <c r="QJP58" s="41"/>
      <c r="QJQ58" s="41"/>
      <c r="QJR58" s="41"/>
      <c r="QJS58" s="41"/>
      <c r="QJT58" s="41"/>
      <c r="QJU58" s="41"/>
      <c r="QJV58" s="41"/>
      <c r="QJW58" s="41"/>
      <c r="QJX58" s="41"/>
      <c r="QJY58" s="41"/>
      <c r="QJZ58" s="41"/>
      <c r="QKA58" s="41"/>
      <c r="QKB58" s="41"/>
      <c r="QKC58" s="41"/>
      <c r="QKD58" s="41"/>
      <c r="QKE58" s="41"/>
      <c r="QKF58" s="41"/>
      <c r="QKG58" s="41"/>
      <c r="QKH58" s="41"/>
      <c r="QKI58" s="41"/>
      <c r="QKJ58" s="41"/>
      <c r="QKK58" s="41"/>
      <c r="QKL58" s="41"/>
      <c r="QKM58" s="41"/>
      <c r="QKN58" s="41"/>
      <c r="QKO58" s="41"/>
      <c r="QKP58" s="41"/>
      <c r="QKQ58" s="41"/>
      <c r="QKR58" s="41"/>
      <c r="QKS58" s="41"/>
      <c r="QKT58" s="41"/>
      <c r="QKU58" s="41"/>
      <c r="QKV58" s="41"/>
      <c r="QKW58" s="41"/>
      <c r="QKX58" s="41"/>
      <c r="QKY58" s="41"/>
      <c r="QKZ58" s="41"/>
      <c r="QLA58" s="41"/>
      <c r="QLB58" s="41"/>
      <c r="QLC58" s="41"/>
      <c r="QLD58" s="41"/>
      <c r="QLE58" s="41"/>
      <c r="QLF58" s="41"/>
      <c r="QLG58" s="41"/>
      <c r="QLH58" s="41"/>
      <c r="QLI58" s="41"/>
      <c r="QLJ58" s="41"/>
      <c r="QLK58" s="41"/>
      <c r="QLL58" s="41"/>
      <c r="QLM58" s="41"/>
      <c r="QLN58" s="41"/>
      <c r="QLO58" s="41"/>
      <c r="QLP58" s="41"/>
      <c r="QLQ58" s="41"/>
      <c r="QLR58" s="41"/>
      <c r="QLS58" s="41"/>
      <c r="QLT58" s="41"/>
      <c r="QLU58" s="41"/>
      <c r="QLV58" s="41"/>
      <c r="QLW58" s="41"/>
      <c r="QLX58" s="41"/>
      <c r="QLY58" s="41"/>
      <c r="QLZ58" s="41"/>
      <c r="QMA58" s="41"/>
      <c r="QMB58" s="41"/>
      <c r="QMC58" s="41"/>
      <c r="QMD58" s="41"/>
      <c r="QME58" s="41"/>
      <c r="QMF58" s="41"/>
      <c r="QMG58" s="41"/>
      <c r="QMH58" s="41"/>
      <c r="QMI58" s="41"/>
      <c r="QMJ58" s="41"/>
      <c r="QMK58" s="41"/>
      <c r="QML58" s="41"/>
      <c r="QMM58" s="41"/>
      <c r="QMN58" s="41"/>
      <c r="QMO58" s="41"/>
      <c r="QMP58" s="41"/>
      <c r="QMQ58" s="41"/>
      <c r="QMR58" s="41"/>
      <c r="QMS58" s="41"/>
      <c r="QMT58" s="41"/>
      <c r="QMU58" s="41"/>
      <c r="QMV58" s="41"/>
      <c r="QMW58" s="41"/>
      <c r="QMX58" s="41"/>
      <c r="QMY58" s="41"/>
      <c r="QMZ58" s="41"/>
      <c r="QNA58" s="41"/>
      <c r="QNB58" s="41"/>
      <c r="QNC58" s="41"/>
      <c r="QND58" s="41"/>
      <c r="QNE58" s="41"/>
      <c r="QNF58" s="41"/>
      <c r="QNG58" s="41"/>
      <c r="QNH58" s="41"/>
      <c r="QNI58" s="41"/>
      <c r="QNJ58" s="41"/>
      <c r="QNK58" s="41"/>
      <c r="QNL58" s="41"/>
      <c r="QNM58" s="41"/>
      <c r="QNN58" s="41"/>
      <c r="QNO58" s="41"/>
      <c r="QNP58" s="41"/>
      <c r="QNQ58" s="41"/>
      <c r="QNR58" s="41"/>
      <c r="QNS58" s="41"/>
      <c r="QNT58" s="41"/>
      <c r="QNU58" s="41"/>
      <c r="QNV58" s="41"/>
      <c r="QNW58" s="41"/>
      <c r="QNX58" s="41"/>
      <c r="QNY58" s="41"/>
      <c r="QNZ58" s="41"/>
      <c r="QOA58" s="41"/>
      <c r="QOB58" s="41"/>
      <c r="QOC58" s="41"/>
      <c r="QOD58" s="41"/>
      <c r="QOE58" s="41"/>
      <c r="QOF58" s="41"/>
      <c r="QOG58" s="41"/>
      <c r="QOH58" s="41"/>
      <c r="QOI58" s="41"/>
      <c r="QOJ58" s="41"/>
      <c r="QOK58" s="41"/>
      <c r="QOL58" s="41"/>
      <c r="QOM58" s="41"/>
      <c r="QON58" s="41"/>
      <c r="QOO58" s="41"/>
      <c r="QOP58" s="41"/>
      <c r="QOQ58" s="41"/>
      <c r="QOR58" s="41"/>
      <c r="QOS58" s="41"/>
      <c r="QOT58" s="41"/>
      <c r="QOU58" s="41"/>
      <c r="QOV58" s="41"/>
      <c r="QOW58" s="41"/>
      <c r="QOX58" s="41"/>
      <c r="QOY58" s="41"/>
      <c r="QOZ58" s="41"/>
      <c r="QPA58" s="41"/>
      <c r="QPB58" s="41"/>
      <c r="QPC58" s="41"/>
      <c r="QPD58" s="41"/>
      <c r="QPE58" s="41"/>
      <c r="QPF58" s="41"/>
      <c r="QPG58" s="41"/>
      <c r="QPH58" s="41"/>
      <c r="QPI58" s="41"/>
      <c r="QPJ58" s="41"/>
      <c r="QPK58" s="41"/>
      <c r="QPL58" s="41"/>
      <c r="QPM58" s="41"/>
      <c r="QPN58" s="41"/>
      <c r="QPO58" s="41"/>
      <c r="QPP58" s="41"/>
      <c r="QPQ58" s="41"/>
      <c r="QPR58" s="41"/>
      <c r="QPS58" s="41"/>
      <c r="QPT58" s="41"/>
      <c r="QPU58" s="41"/>
      <c r="QPV58" s="41"/>
      <c r="QPW58" s="41"/>
      <c r="QPX58" s="41"/>
      <c r="QPY58" s="41"/>
      <c r="QPZ58" s="41"/>
      <c r="QQA58" s="41"/>
      <c r="QQB58" s="41"/>
      <c r="QQC58" s="41"/>
      <c r="QQD58" s="41"/>
      <c r="QQE58" s="41"/>
      <c r="QQF58" s="41"/>
      <c r="QQG58" s="41"/>
      <c r="QQH58" s="41"/>
      <c r="QQI58" s="41"/>
      <c r="QQJ58" s="41"/>
      <c r="QQK58" s="41"/>
      <c r="QQL58" s="41"/>
      <c r="QQM58" s="41"/>
      <c r="QQN58" s="41"/>
      <c r="QQO58" s="41"/>
      <c r="QQP58" s="41"/>
      <c r="QQQ58" s="41"/>
      <c r="QQR58" s="41"/>
      <c r="QQS58" s="41"/>
      <c r="QQT58" s="41"/>
      <c r="QQU58" s="41"/>
      <c r="QQV58" s="41"/>
      <c r="QQW58" s="41"/>
      <c r="QQX58" s="41"/>
      <c r="QQY58" s="41"/>
      <c r="QQZ58" s="41"/>
      <c r="QRA58" s="41"/>
      <c r="QRB58" s="41"/>
      <c r="QRC58" s="41"/>
      <c r="QRD58" s="41"/>
      <c r="QRE58" s="41"/>
      <c r="QRF58" s="41"/>
      <c r="QRG58" s="41"/>
      <c r="QRH58" s="41"/>
      <c r="QRI58" s="41"/>
      <c r="QRJ58" s="41"/>
      <c r="QRK58" s="41"/>
      <c r="QRL58" s="41"/>
      <c r="QRM58" s="41"/>
      <c r="QRN58" s="41"/>
      <c r="QRO58" s="41"/>
      <c r="QRP58" s="41"/>
      <c r="QRQ58" s="41"/>
      <c r="QRR58" s="41"/>
      <c r="QRS58" s="41"/>
      <c r="QRT58" s="41"/>
      <c r="QRU58" s="41"/>
      <c r="QRV58" s="41"/>
      <c r="QRW58" s="41"/>
      <c r="QRX58" s="41"/>
      <c r="QRY58" s="41"/>
      <c r="QRZ58" s="41"/>
      <c r="QSA58" s="41"/>
      <c r="QSB58" s="41"/>
      <c r="QSC58" s="41"/>
      <c r="QSD58" s="41"/>
      <c r="QSE58" s="41"/>
      <c r="QSF58" s="41"/>
      <c r="QSG58" s="41"/>
      <c r="QSH58" s="41"/>
      <c r="QSI58" s="41"/>
      <c r="QSJ58" s="41"/>
      <c r="QSK58" s="41"/>
      <c r="QSL58" s="41"/>
      <c r="QSM58" s="41"/>
      <c r="QSN58" s="41"/>
      <c r="QSO58" s="41"/>
      <c r="QSP58" s="41"/>
      <c r="QSQ58" s="41"/>
      <c r="QSR58" s="41"/>
      <c r="QSS58" s="41"/>
      <c r="QST58" s="41"/>
      <c r="QSU58" s="41"/>
      <c r="QSV58" s="41"/>
      <c r="QSW58" s="41"/>
      <c r="QSX58" s="41"/>
      <c r="QSY58" s="41"/>
      <c r="QSZ58" s="41"/>
      <c r="QTA58" s="41"/>
      <c r="QTB58" s="41"/>
      <c r="QTC58" s="41"/>
      <c r="QTD58" s="41"/>
      <c r="QTE58" s="41"/>
      <c r="QTF58" s="41"/>
      <c r="QTG58" s="41"/>
      <c r="QTH58" s="41"/>
      <c r="QTI58" s="41"/>
      <c r="QTJ58" s="41"/>
      <c r="QTK58" s="41"/>
      <c r="QTL58" s="41"/>
      <c r="QTM58" s="41"/>
      <c r="QTN58" s="41"/>
      <c r="QTO58" s="41"/>
      <c r="QTP58" s="41"/>
      <c r="QTQ58" s="41"/>
      <c r="QTR58" s="41"/>
      <c r="QTS58" s="41"/>
      <c r="QTT58" s="41"/>
      <c r="QTU58" s="41"/>
      <c r="QTV58" s="41"/>
      <c r="QTW58" s="41"/>
      <c r="QTX58" s="41"/>
      <c r="QTY58" s="41"/>
      <c r="QTZ58" s="41"/>
      <c r="QUA58" s="41"/>
      <c r="QUB58" s="41"/>
      <c r="QUC58" s="41"/>
      <c r="QUD58" s="41"/>
      <c r="QUE58" s="41"/>
      <c r="QUF58" s="41"/>
      <c r="QUG58" s="41"/>
      <c r="QUH58" s="41"/>
      <c r="QUI58" s="41"/>
      <c r="QUJ58" s="41"/>
      <c r="QUK58" s="41"/>
      <c r="QUL58" s="41"/>
      <c r="QUM58" s="41"/>
      <c r="QUN58" s="41"/>
      <c r="QUO58" s="41"/>
      <c r="QUP58" s="41"/>
      <c r="QUQ58" s="41"/>
      <c r="QUR58" s="41"/>
      <c r="QUS58" s="41"/>
      <c r="QUT58" s="41"/>
      <c r="QUU58" s="41"/>
      <c r="QUV58" s="41"/>
      <c r="QUW58" s="41"/>
      <c r="QUX58" s="41"/>
      <c r="QUY58" s="41"/>
      <c r="QUZ58" s="41"/>
      <c r="QVA58" s="41"/>
      <c r="QVB58" s="41"/>
      <c r="QVC58" s="41"/>
      <c r="QVD58" s="41"/>
      <c r="QVE58" s="41"/>
      <c r="QVF58" s="41"/>
      <c r="QVG58" s="41"/>
      <c r="QVH58" s="41"/>
      <c r="QVI58" s="41"/>
      <c r="QVJ58" s="41"/>
      <c r="QVK58" s="41"/>
      <c r="QVL58" s="41"/>
      <c r="QVM58" s="41"/>
      <c r="QVN58" s="41"/>
      <c r="QVO58" s="41"/>
      <c r="QVP58" s="41"/>
      <c r="QVQ58" s="41"/>
      <c r="QVR58" s="41"/>
      <c r="QVS58" s="41"/>
      <c r="QVT58" s="41"/>
      <c r="QVU58" s="41"/>
      <c r="QVV58" s="41"/>
      <c r="QVW58" s="41"/>
      <c r="QVX58" s="41"/>
      <c r="QVY58" s="41"/>
      <c r="QVZ58" s="41"/>
      <c r="QWA58" s="41"/>
      <c r="QWB58" s="41"/>
      <c r="QWC58" s="41"/>
      <c r="QWD58" s="41"/>
      <c r="QWE58" s="41"/>
      <c r="QWF58" s="41"/>
      <c r="QWG58" s="41"/>
      <c r="QWH58" s="41"/>
      <c r="QWI58" s="41"/>
      <c r="QWJ58" s="41"/>
      <c r="QWK58" s="41"/>
      <c r="QWL58" s="41"/>
      <c r="QWM58" s="41"/>
      <c r="QWN58" s="41"/>
      <c r="QWO58" s="41"/>
      <c r="QWP58" s="41"/>
      <c r="QWQ58" s="41"/>
      <c r="QWR58" s="41"/>
      <c r="QWS58" s="41"/>
      <c r="QWT58" s="41"/>
      <c r="QWU58" s="41"/>
      <c r="QWV58" s="41"/>
      <c r="QWW58" s="41"/>
      <c r="QWX58" s="41"/>
      <c r="QWY58" s="41"/>
      <c r="QWZ58" s="41"/>
      <c r="QXA58" s="41"/>
      <c r="QXB58" s="41"/>
      <c r="QXC58" s="41"/>
      <c r="QXD58" s="41"/>
      <c r="QXE58" s="41"/>
      <c r="QXF58" s="41"/>
      <c r="QXG58" s="41"/>
      <c r="QXH58" s="41"/>
      <c r="QXI58" s="41"/>
      <c r="QXJ58" s="41"/>
      <c r="QXK58" s="41"/>
      <c r="QXL58" s="41"/>
      <c r="QXM58" s="41"/>
      <c r="QXN58" s="41"/>
      <c r="QXO58" s="41"/>
      <c r="QXP58" s="41"/>
      <c r="QXQ58" s="41"/>
      <c r="QXR58" s="41"/>
      <c r="QXS58" s="41"/>
      <c r="QXT58" s="41"/>
      <c r="QXU58" s="41"/>
      <c r="QXV58" s="41"/>
      <c r="QXW58" s="41"/>
      <c r="QXX58" s="41"/>
      <c r="QXY58" s="41"/>
      <c r="QXZ58" s="41"/>
      <c r="QYA58" s="41"/>
      <c r="QYB58" s="41"/>
      <c r="QYC58" s="41"/>
      <c r="QYD58" s="41"/>
      <c r="QYE58" s="41"/>
      <c r="QYF58" s="41"/>
      <c r="QYG58" s="41"/>
      <c r="QYH58" s="41"/>
      <c r="QYI58" s="41"/>
      <c r="QYJ58" s="41"/>
      <c r="QYK58" s="41"/>
      <c r="QYL58" s="41"/>
      <c r="QYM58" s="41"/>
      <c r="QYN58" s="41"/>
      <c r="QYO58" s="41"/>
      <c r="QYP58" s="41"/>
      <c r="QYQ58" s="41"/>
      <c r="QYR58" s="41"/>
      <c r="QYS58" s="41"/>
      <c r="QYT58" s="41"/>
      <c r="QYU58" s="41"/>
      <c r="QYV58" s="41"/>
      <c r="QYW58" s="41"/>
      <c r="QYX58" s="41"/>
      <c r="QYY58" s="41"/>
      <c r="QYZ58" s="41"/>
      <c r="QZA58" s="41"/>
      <c r="QZB58" s="41"/>
      <c r="QZC58" s="41"/>
      <c r="QZD58" s="41"/>
      <c r="QZE58" s="41"/>
      <c r="QZF58" s="41"/>
      <c r="QZG58" s="41"/>
      <c r="QZH58" s="41"/>
      <c r="QZI58" s="41"/>
      <c r="QZJ58" s="41"/>
      <c r="QZK58" s="41"/>
      <c r="QZL58" s="41"/>
      <c r="QZM58" s="41"/>
      <c r="QZN58" s="41"/>
      <c r="QZO58" s="41"/>
      <c r="QZP58" s="41"/>
      <c r="QZQ58" s="41"/>
      <c r="QZR58" s="41"/>
      <c r="QZS58" s="41"/>
      <c r="QZT58" s="41"/>
      <c r="QZU58" s="41"/>
      <c r="QZV58" s="41"/>
      <c r="QZW58" s="41"/>
      <c r="QZX58" s="41"/>
      <c r="QZY58" s="41"/>
      <c r="QZZ58" s="41"/>
      <c r="RAA58" s="41"/>
      <c r="RAB58" s="41"/>
      <c r="RAC58" s="41"/>
      <c r="RAD58" s="41"/>
      <c r="RAE58" s="41"/>
      <c r="RAF58" s="41"/>
      <c r="RAG58" s="41"/>
      <c r="RAH58" s="41"/>
      <c r="RAI58" s="41"/>
      <c r="RAJ58" s="41"/>
      <c r="RAK58" s="41"/>
      <c r="RAL58" s="41"/>
      <c r="RAM58" s="41"/>
      <c r="RAN58" s="41"/>
      <c r="RAO58" s="41"/>
      <c r="RAP58" s="41"/>
      <c r="RAQ58" s="41"/>
      <c r="RAR58" s="41"/>
      <c r="RAS58" s="41"/>
      <c r="RAT58" s="41"/>
      <c r="RAU58" s="41"/>
      <c r="RAV58" s="41"/>
      <c r="RAW58" s="41"/>
      <c r="RAX58" s="41"/>
      <c r="RAY58" s="41"/>
      <c r="RAZ58" s="41"/>
      <c r="RBA58" s="41"/>
      <c r="RBB58" s="41"/>
      <c r="RBC58" s="41"/>
      <c r="RBD58" s="41"/>
      <c r="RBE58" s="41"/>
      <c r="RBF58" s="41"/>
      <c r="RBG58" s="41"/>
      <c r="RBH58" s="41"/>
      <c r="RBI58" s="41"/>
      <c r="RBJ58" s="41"/>
      <c r="RBK58" s="41"/>
      <c r="RBL58" s="41"/>
      <c r="RBM58" s="41"/>
      <c r="RBN58" s="41"/>
      <c r="RBO58" s="41"/>
      <c r="RBP58" s="41"/>
      <c r="RBQ58" s="41"/>
      <c r="RBR58" s="41"/>
      <c r="RBS58" s="41"/>
      <c r="RBT58" s="41"/>
      <c r="RBU58" s="41"/>
      <c r="RBV58" s="41"/>
      <c r="RBW58" s="41"/>
      <c r="RBX58" s="41"/>
      <c r="RBY58" s="41"/>
      <c r="RBZ58" s="41"/>
      <c r="RCA58" s="41"/>
      <c r="RCB58" s="41"/>
      <c r="RCC58" s="41"/>
      <c r="RCD58" s="41"/>
      <c r="RCE58" s="41"/>
      <c r="RCF58" s="41"/>
      <c r="RCG58" s="41"/>
      <c r="RCH58" s="41"/>
      <c r="RCI58" s="41"/>
      <c r="RCJ58" s="41"/>
      <c r="RCK58" s="41"/>
      <c r="RCL58" s="41"/>
      <c r="RCM58" s="41"/>
      <c r="RCN58" s="41"/>
      <c r="RCO58" s="41"/>
      <c r="RCP58" s="41"/>
      <c r="RCQ58" s="41"/>
      <c r="RCR58" s="41"/>
      <c r="RCS58" s="41"/>
      <c r="RCT58" s="41"/>
      <c r="RCU58" s="41"/>
      <c r="RCV58" s="41"/>
      <c r="RCW58" s="41"/>
      <c r="RCX58" s="41"/>
      <c r="RCY58" s="41"/>
      <c r="RCZ58" s="41"/>
      <c r="RDA58" s="41"/>
      <c r="RDB58" s="41"/>
      <c r="RDC58" s="41"/>
      <c r="RDD58" s="41"/>
      <c r="RDE58" s="41"/>
      <c r="RDF58" s="41"/>
      <c r="RDG58" s="41"/>
      <c r="RDH58" s="41"/>
      <c r="RDI58" s="41"/>
      <c r="RDJ58" s="41"/>
      <c r="RDK58" s="41"/>
      <c r="RDL58" s="41"/>
      <c r="RDM58" s="41"/>
      <c r="RDN58" s="41"/>
      <c r="RDO58" s="41"/>
      <c r="RDP58" s="41"/>
      <c r="RDQ58" s="41"/>
      <c r="RDR58" s="41"/>
      <c r="RDS58" s="41"/>
      <c r="RDT58" s="41"/>
      <c r="RDU58" s="41"/>
      <c r="RDV58" s="41"/>
      <c r="RDW58" s="41"/>
      <c r="RDX58" s="41"/>
      <c r="RDY58" s="41"/>
      <c r="RDZ58" s="41"/>
      <c r="REA58" s="41"/>
      <c r="REB58" s="41"/>
      <c r="REC58" s="41"/>
      <c r="RED58" s="41"/>
      <c r="REE58" s="41"/>
      <c r="REF58" s="41"/>
      <c r="REG58" s="41"/>
      <c r="REH58" s="41"/>
      <c r="REI58" s="41"/>
      <c r="REJ58" s="41"/>
      <c r="REK58" s="41"/>
      <c r="REL58" s="41"/>
      <c r="REM58" s="41"/>
      <c r="REN58" s="41"/>
      <c r="REO58" s="41"/>
      <c r="REP58" s="41"/>
      <c r="REQ58" s="41"/>
      <c r="RER58" s="41"/>
      <c r="RES58" s="41"/>
      <c r="RET58" s="41"/>
      <c r="REU58" s="41"/>
      <c r="REV58" s="41"/>
      <c r="REW58" s="41"/>
      <c r="REX58" s="41"/>
      <c r="REY58" s="41"/>
      <c r="REZ58" s="41"/>
      <c r="RFA58" s="41"/>
      <c r="RFB58" s="41"/>
      <c r="RFC58" s="41"/>
      <c r="RFD58" s="41"/>
      <c r="RFE58" s="41"/>
      <c r="RFF58" s="41"/>
      <c r="RFG58" s="41"/>
      <c r="RFH58" s="41"/>
      <c r="RFI58" s="41"/>
      <c r="RFJ58" s="41"/>
      <c r="RFK58" s="41"/>
      <c r="RFL58" s="41"/>
      <c r="RFM58" s="41"/>
      <c r="RFN58" s="41"/>
      <c r="RFO58" s="41"/>
      <c r="RFP58" s="41"/>
      <c r="RFQ58" s="41"/>
      <c r="RFR58" s="41"/>
      <c r="RFS58" s="41"/>
      <c r="RFT58" s="41"/>
      <c r="RFU58" s="41"/>
      <c r="RFV58" s="41"/>
      <c r="RFW58" s="41"/>
      <c r="RFX58" s="41"/>
      <c r="RFY58" s="41"/>
      <c r="RFZ58" s="41"/>
      <c r="RGA58" s="41"/>
      <c r="RGB58" s="41"/>
      <c r="RGC58" s="41"/>
      <c r="RGD58" s="41"/>
      <c r="RGE58" s="41"/>
      <c r="RGF58" s="41"/>
      <c r="RGG58" s="41"/>
      <c r="RGH58" s="41"/>
      <c r="RGI58" s="41"/>
      <c r="RGJ58" s="41"/>
      <c r="RGK58" s="41"/>
      <c r="RGL58" s="41"/>
      <c r="RGM58" s="41"/>
      <c r="RGN58" s="41"/>
      <c r="RGO58" s="41"/>
      <c r="RGP58" s="41"/>
      <c r="RGQ58" s="41"/>
      <c r="RGR58" s="41"/>
      <c r="RGS58" s="41"/>
      <c r="RGT58" s="41"/>
      <c r="RGU58" s="41"/>
      <c r="RGV58" s="41"/>
      <c r="RGW58" s="41"/>
      <c r="RGX58" s="41"/>
      <c r="RGY58" s="41"/>
      <c r="RGZ58" s="41"/>
      <c r="RHA58" s="41"/>
      <c r="RHB58" s="41"/>
      <c r="RHC58" s="41"/>
      <c r="RHD58" s="41"/>
      <c r="RHE58" s="41"/>
      <c r="RHF58" s="41"/>
      <c r="RHG58" s="41"/>
      <c r="RHH58" s="41"/>
      <c r="RHI58" s="41"/>
      <c r="RHJ58" s="41"/>
      <c r="RHK58" s="41"/>
      <c r="RHL58" s="41"/>
      <c r="RHM58" s="41"/>
      <c r="RHN58" s="41"/>
      <c r="RHO58" s="41"/>
      <c r="RHP58" s="41"/>
      <c r="RHQ58" s="41"/>
      <c r="RHR58" s="41"/>
      <c r="RHS58" s="41"/>
      <c r="RHT58" s="41"/>
      <c r="RHU58" s="41"/>
      <c r="RHV58" s="41"/>
      <c r="RHW58" s="41"/>
      <c r="RHX58" s="41"/>
      <c r="RHY58" s="41"/>
      <c r="RHZ58" s="41"/>
      <c r="RIA58" s="41"/>
      <c r="RIB58" s="41"/>
      <c r="RIC58" s="41"/>
      <c r="RID58" s="41"/>
      <c r="RIE58" s="41"/>
      <c r="RIF58" s="41"/>
      <c r="RIG58" s="41"/>
      <c r="RIH58" s="41"/>
      <c r="RII58" s="41"/>
      <c r="RIJ58" s="41"/>
      <c r="RIK58" s="41"/>
      <c r="RIL58" s="41"/>
      <c r="RIM58" s="41"/>
      <c r="RIN58" s="41"/>
      <c r="RIO58" s="41"/>
      <c r="RIP58" s="41"/>
      <c r="RIQ58" s="41"/>
      <c r="RIR58" s="41"/>
      <c r="RIS58" s="41"/>
      <c r="RIT58" s="41"/>
      <c r="RIU58" s="41"/>
      <c r="RIV58" s="41"/>
      <c r="RIW58" s="41"/>
      <c r="RIX58" s="41"/>
      <c r="RIY58" s="41"/>
      <c r="RIZ58" s="41"/>
      <c r="RJA58" s="41"/>
      <c r="RJB58" s="41"/>
      <c r="RJC58" s="41"/>
      <c r="RJD58" s="41"/>
      <c r="RJE58" s="41"/>
      <c r="RJF58" s="41"/>
      <c r="RJG58" s="41"/>
      <c r="RJH58" s="41"/>
      <c r="RJI58" s="41"/>
      <c r="RJJ58" s="41"/>
      <c r="RJK58" s="41"/>
      <c r="RJL58" s="41"/>
      <c r="RJM58" s="41"/>
      <c r="RJN58" s="41"/>
      <c r="RJO58" s="41"/>
      <c r="RJP58" s="41"/>
      <c r="RJQ58" s="41"/>
      <c r="RJR58" s="41"/>
      <c r="RJS58" s="41"/>
      <c r="RJT58" s="41"/>
      <c r="RJU58" s="41"/>
      <c r="RJV58" s="41"/>
      <c r="RJW58" s="41"/>
      <c r="RJX58" s="41"/>
      <c r="RJY58" s="41"/>
      <c r="RJZ58" s="41"/>
      <c r="RKA58" s="41"/>
      <c r="RKB58" s="41"/>
      <c r="RKC58" s="41"/>
      <c r="RKD58" s="41"/>
      <c r="RKE58" s="41"/>
      <c r="RKF58" s="41"/>
      <c r="RKG58" s="41"/>
      <c r="RKH58" s="41"/>
      <c r="RKI58" s="41"/>
      <c r="RKJ58" s="41"/>
      <c r="RKK58" s="41"/>
      <c r="RKL58" s="41"/>
      <c r="RKM58" s="41"/>
      <c r="RKN58" s="41"/>
      <c r="RKO58" s="41"/>
      <c r="RKP58" s="41"/>
      <c r="RKQ58" s="41"/>
      <c r="RKR58" s="41"/>
      <c r="RKS58" s="41"/>
      <c r="RKT58" s="41"/>
      <c r="RKU58" s="41"/>
      <c r="RKV58" s="41"/>
      <c r="RKW58" s="41"/>
      <c r="RKX58" s="41"/>
      <c r="RKY58" s="41"/>
      <c r="RKZ58" s="41"/>
      <c r="RLA58" s="41"/>
      <c r="RLB58" s="41"/>
      <c r="RLC58" s="41"/>
      <c r="RLD58" s="41"/>
      <c r="RLE58" s="41"/>
      <c r="RLF58" s="41"/>
      <c r="RLG58" s="41"/>
      <c r="RLH58" s="41"/>
      <c r="RLI58" s="41"/>
      <c r="RLJ58" s="41"/>
      <c r="RLK58" s="41"/>
      <c r="RLL58" s="41"/>
      <c r="RLM58" s="41"/>
      <c r="RLN58" s="41"/>
      <c r="RLO58" s="41"/>
      <c r="RLP58" s="41"/>
      <c r="RLQ58" s="41"/>
      <c r="RLR58" s="41"/>
      <c r="RLS58" s="41"/>
      <c r="RLT58" s="41"/>
      <c r="RLU58" s="41"/>
      <c r="RLV58" s="41"/>
      <c r="RLW58" s="41"/>
      <c r="RLX58" s="41"/>
      <c r="RLY58" s="41"/>
      <c r="RLZ58" s="41"/>
      <c r="RMA58" s="41"/>
      <c r="RMB58" s="41"/>
      <c r="RMC58" s="41"/>
      <c r="RMD58" s="41"/>
      <c r="RME58" s="41"/>
      <c r="RMF58" s="41"/>
      <c r="RMG58" s="41"/>
      <c r="RMH58" s="41"/>
      <c r="RMI58" s="41"/>
      <c r="RMJ58" s="41"/>
      <c r="RMK58" s="41"/>
      <c r="RML58" s="41"/>
      <c r="RMM58" s="41"/>
      <c r="RMN58" s="41"/>
      <c r="RMO58" s="41"/>
      <c r="RMP58" s="41"/>
      <c r="RMQ58" s="41"/>
      <c r="RMR58" s="41"/>
      <c r="RMS58" s="41"/>
      <c r="RMT58" s="41"/>
      <c r="RMU58" s="41"/>
      <c r="RMV58" s="41"/>
      <c r="RMW58" s="41"/>
      <c r="RMX58" s="41"/>
      <c r="RMY58" s="41"/>
      <c r="RMZ58" s="41"/>
      <c r="RNA58" s="41"/>
      <c r="RNB58" s="41"/>
      <c r="RNC58" s="41"/>
      <c r="RND58" s="41"/>
      <c r="RNE58" s="41"/>
      <c r="RNF58" s="41"/>
      <c r="RNG58" s="41"/>
      <c r="RNH58" s="41"/>
      <c r="RNI58" s="41"/>
      <c r="RNJ58" s="41"/>
      <c r="RNK58" s="41"/>
      <c r="RNL58" s="41"/>
      <c r="RNM58" s="41"/>
      <c r="RNN58" s="41"/>
      <c r="RNO58" s="41"/>
      <c r="RNP58" s="41"/>
      <c r="RNQ58" s="41"/>
      <c r="RNR58" s="41"/>
      <c r="RNS58" s="41"/>
      <c r="RNT58" s="41"/>
      <c r="RNU58" s="41"/>
      <c r="RNV58" s="41"/>
      <c r="RNW58" s="41"/>
      <c r="RNX58" s="41"/>
      <c r="RNY58" s="41"/>
      <c r="RNZ58" s="41"/>
      <c r="ROA58" s="41"/>
      <c r="ROB58" s="41"/>
      <c r="ROC58" s="41"/>
      <c r="ROD58" s="41"/>
      <c r="ROE58" s="41"/>
      <c r="ROF58" s="41"/>
      <c r="ROG58" s="41"/>
      <c r="ROH58" s="41"/>
      <c r="ROI58" s="41"/>
      <c r="ROJ58" s="41"/>
      <c r="ROK58" s="41"/>
      <c r="ROL58" s="41"/>
      <c r="ROM58" s="41"/>
      <c r="RON58" s="41"/>
      <c r="ROO58" s="41"/>
      <c r="ROP58" s="41"/>
      <c r="ROQ58" s="41"/>
      <c r="ROR58" s="41"/>
      <c r="ROS58" s="41"/>
      <c r="ROT58" s="41"/>
      <c r="ROU58" s="41"/>
      <c r="ROV58" s="41"/>
      <c r="ROW58" s="41"/>
      <c r="ROX58" s="41"/>
      <c r="ROY58" s="41"/>
      <c r="ROZ58" s="41"/>
      <c r="RPA58" s="41"/>
      <c r="RPB58" s="41"/>
      <c r="RPC58" s="41"/>
      <c r="RPD58" s="41"/>
      <c r="RPE58" s="41"/>
      <c r="RPF58" s="41"/>
      <c r="RPG58" s="41"/>
      <c r="RPH58" s="41"/>
      <c r="RPI58" s="41"/>
      <c r="RPJ58" s="41"/>
      <c r="RPK58" s="41"/>
      <c r="RPL58" s="41"/>
      <c r="RPM58" s="41"/>
      <c r="RPN58" s="41"/>
      <c r="RPO58" s="41"/>
      <c r="RPP58" s="41"/>
      <c r="RPQ58" s="41"/>
      <c r="RPR58" s="41"/>
      <c r="RPS58" s="41"/>
      <c r="RPT58" s="41"/>
      <c r="RPU58" s="41"/>
      <c r="RPV58" s="41"/>
      <c r="RPW58" s="41"/>
      <c r="RPX58" s="41"/>
      <c r="RPY58" s="41"/>
      <c r="RPZ58" s="41"/>
      <c r="RQA58" s="41"/>
      <c r="RQB58" s="41"/>
      <c r="RQC58" s="41"/>
      <c r="RQD58" s="41"/>
      <c r="RQE58" s="41"/>
      <c r="RQF58" s="41"/>
      <c r="RQG58" s="41"/>
      <c r="RQH58" s="41"/>
      <c r="RQI58" s="41"/>
      <c r="RQJ58" s="41"/>
      <c r="RQK58" s="41"/>
      <c r="RQL58" s="41"/>
      <c r="RQM58" s="41"/>
      <c r="RQN58" s="41"/>
      <c r="RQO58" s="41"/>
      <c r="RQP58" s="41"/>
      <c r="RQQ58" s="41"/>
      <c r="RQR58" s="41"/>
      <c r="RQS58" s="41"/>
      <c r="RQT58" s="41"/>
      <c r="RQU58" s="41"/>
      <c r="RQV58" s="41"/>
      <c r="RQW58" s="41"/>
      <c r="RQX58" s="41"/>
      <c r="RQY58" s="41"/>
      <c r="RQZ58" s="41"/>
      <c r="RRA58" s="41"/>
      <c r="RRB58" s="41"/>
      <c r="RRC58" s="41"/>
      <c r="RRD58" s="41"/>
      <c r="RRE58" s="41"/>
      <c r="RRF58" s="41"/>
      <c r="RRG58" s="41"/>
      <c r="RRH58" s="41"/>
      <c r="RRI58" s="41"/>
      <c r="RRJ58" s="41"/>
      <c r="RRK58" s="41"/>
      <c r="RRL58" s="41"/>
      <c r="RRM58" s="41"/>
      <c r="RRN58" s="41"/>
      <c r="RRO58" s="41"/>
      <c r="RRP58" s="41"/>
      <c r="RRQ58" s="41"/>
      <c r="RRR58" s="41"/>
      <c r="RRS58" s="41"/>
      <c r="RRT58" s="41"/>
      <c r="RRU58" s="41"/>
      <c r="RRV58" s="41"/>
      <c r="RRW58" s="41"/>
      <c r="RRX58" s="41"/>
      <c r="RRY58" s="41"/>
      <c r="RRZ58" s="41"/>
      <c r="RSA58" s="41"/>
      <c r="RSB58" s="41"/>
      <c r="RSC58" s="41"/>
      <c r="RSD58" s="41"/>
      <c r="RSE58" s="41"/>
      <c r="RSF58" s="41"/>
      <c r="RSG58" s="41"/>
      <c r="RSH58" s="41"/>
      <c r="RSI58" s="41"/>
      <c r="RSJ58" s="41"/>
      <c r="RSK58" s="41"/>
      <c r="RSL58" s="41"/>
      <c r="RSM58" s="41"/>
      <c r="RSN58" s="41"/>
      <c r="RSO58" s="41"/>
      <c r="RSP58" s="41"/>
      <c r="RSQ58" s="41"/>
      <c r="RSR58" s="41"/>
      <c r="RSS58" s="41"/>
      <c r="RST58" s="41"/>
      <c r="RSU58" s="41"/>
      <c r="RSV58" s="41"/>
      <c r="RSW58" s="41"/>
      <c r="RSX58" s="41"/>
      <c r="RSY58" s="41"/>
      <c r="RSZ58" s="41"/>
      <c r="RTA58" s="41"/>
      <c r="RTB58" s="41"/>
      <c r="RTC58" s="41"/>
      <c r="RTD58" s="41"/>
      <c r="RTE58" s="41"/>
      <c r="RTF58" s="41"/>
      <c r="RTG58" s="41"/>
      <c r="RTH58" s="41"/>
      <c r="RTI58" s="41"/>
      <c r="RTJ58" s="41"/>
      <c r="RTK58" s="41"/>
      <c r="RTL58" s="41"/>
      <c r="RTM58" s="41"/>
      <c r="RTN58" s="41"/>
      <c r="RTO58" s="41"/>
      <c r="RTP58" s="41"/>
      <c r="RTQ58" s="41"/>
      <c r="RTR58" s="41"/>
      <c r="RTS58" s="41"/>
      <c r="RTT58" s="41"/>
      <c r="RTU58" s="41"/>
      <c r="RTV58" s="41"/>
      <c r="RTW58" s="41"/>
      <c r="RTX58" s="41"/>
      <c r="RTY58" s="41"/>
      <c r="RTZ58" s="41"/>
      <c r="RUA58" s="41"/>
      <c r="RUB58" s="41"/>
      <c r="RUC58" s="41"/>
      <c r="RUD58" s="41"/>
      <c r="RUE58" s="41"/>
      <c r="RUF58" s="41"/>
      <c r="RUG58" s="41"/>
      <c r="RUH58" s="41"/>
      <c r="RUI58" s="41"/>
      <c r="RUJ58" s="41"/>
      <c r="RUK58" s="41"/>
      <c r="RUL58" s="41"/>
      <c r="RUM58" s="41"/>
      <c r="RUN58" s="41"/>
      <c r="RUO58" s="41"/>
      <c r="RUP58" s="41"/>
      <c r="RUQ58" s="41"/>
      <c r="RUR58" s="41"/>
      <c r="RUS58" s="41"/>
      <c r="RUT58" s="41"/>
      <c r="RUU58" s="41"/>
      <c r="RUV58" s="41"/>
      <c r="RUW58" s="41"/>
      <c r="RUX58" s="41"/>
      <c r="RUY58" s="41"/>
      <c r="RUZ58" s="41"/>
      <c r="RVA58" s="41"/>
      <c r="RVB58" s="41"/>
      <c r="RVC58" s="41"/>
      <c r="RVD58" s="41"/>
      <c r="RVE58" s="41"/>
      <c r="RVF58" s="41"/>
      <c r="RVG58" s="41"/>
      <c r="RVH58" s="41"/>
      <c r="RVI58" s="41"/>
      <c r="RVJ58" s="41"/>
      <c r="RVK58" s="41"/>
      <c r="RVL58" s="41"/>
      <c r="RVM58" s="41"/>
      <c r="RVN58" s="41"/>
      <c r="RVO58" s="41"/>
      <c r="RVP58" s="41"/>
      <c r="RVQ58" s="41"/>
      <c r="RVR58" s="41"/>
      <c r="RVS58" s="41"/>
      <c r="RVT58" s="41"/>
      <c r="RVU58" s="41"/>
      <c r="RVV58" s="41"/>
      <c r="RVW58" s="41"/>
      <c r="RVX58" s="41"/>
      <c r="RVY58" s="41"/>
      <c r="RVZ58" s="41"/>
      <c r="RWA58" s="41"/>
      <c r="RWB58" s="41"/>
      <c r="RWC58" s="41"/>
      <c r="RWD58" s="41"/>
      <c r="RWE58" s="41"/>
      <c r="RWF58" s="41"/>
      <c r="RWG58" s="41"/>
      <c r="RWH58" s="41"/>
      <c r="RWI58" s="41"/>
      <c r="RWJ58" s="41"/>
      <c r="RWK58" s="41"/>
      <c r="RWL58" s="41"/>
      <c r="RWM58" s="41"/>
      <c r="RWN58" s="41"/>
      <c r="RWO58" s="41"/>
      <c r="RWP58" s="41"/>
      <c r="RWQ58" s="41"/>
      <c r="RWR58" s="41"/>
      <c r="RWS58" s="41"/>
      <c r="RWT58" s="41"/>
      <c r="RWU58" s="41"/>
      <c r="RWV58" s="41"/>
      <c r="RWW58" s="41"/>
      <c r="RWX58" s="41"/>
      <c r="RWY58" s="41"/>
      <c r="RWZ58" s="41"/>
      <c r="RXA58" s="41"/>
      <c r="RXB58" s="41"/>
      <c r="RXC58" s="41"/>
      <c r="RXD58" s="41"/>
      <c r="RXE58" s="41"/>
      <c r="RXF58" s="41"/>
      <c r="RXG58" s="41"/>
      <c r="RXH58" s="41"/>
      <c r="RXI58" s="41"/>
      <c r="RXJ58" s="41"/>
      <c r="RXK58" s="41"/>
      <c r="RXL58" s="41"/>
      <c r="RXM58" s="41"/>
      <c r="RXN58" s="41"/>
      <c r="RXO58" s="41"/>
      <c r="RXP58" s="41"/>
      <c r="RXQ58" s="41"/>
      <c r="RXR58" s="41"/>
      <c r="RXS58" s="41"/>
      <c r="RXT58" s="41"/>
      <c r="RXU58" s="41"/>
      <c r="RXV58" s="41"/>
      <c r="RXW58" s="41"/>
      <c r="RXX58" s="41"/>
      <c r="RXY58" s="41"/>
      <c r="RXZ58" s="41"/>
      <c r="RYA58" s="41"/>
      <c r="RYB58" s="41"/>
      <c r="RYC58" s="41"/>
      <c r="RYD58" s="41"/>
      <c r="RYE58" s="41"/>
      <c r="RYF58" s="41"/>
      <c r="RYG58" s="41"/>
      <c r="RYH58" s="41"/>
      <c r="RYI58" s="41"/>
      <c r="RYJ58" s="41"/>
      <c r="RYK58" s="41"/>
      <c r="RYL58" s="41"/>
      <c r="RYM58" s="41"/>
      <c r="RYN58" s="41"/>
      <c r="RYO58" s="41"/>
      <c r="RYP58" s="41"/>
      <c r="RYQ58" s="41"/>
      <c r="RYR58" s="41"/>
      <c r="RYS58" s="41"/>
      <c r="RYT58" s="41"/>
      <c r="RYU58" s="41"/>
      <c r="RYV58" s="41"/>
      <c r="RYW58" s="41"/>
      <c r="RYX58" s="41"/>
      <c r="RYY58" s="41"/>
      <c r="RYZ58" s="41"/>
      <c r="RZA58" s="41"/>
      <c r="RZB58" s="41"/>
      <c r="RZC58" s="41"/>
      <c r="RZD58" s="41"/>
      <c r="RZE58" s="41"/>
      <c r="RZF58" s="41"/>
      <c r="RZG58" s="41"/>
      <c r="RZH58" s="41"/>
      <c r="RZI58" s="41"/>
      <c r="RZJ58" s="41"/>
      <c r="RZK58" s="41"/>
      <c r="RZL58" s="41"/>
      <c r="RZM58" s="41"/>
      <c r="RZN58" s="41"/>
      <c r="RZO58" s="41"/>
      <c r="RZP58" s="41"/>
      <c r="RZQ58" s="41"/>
      <c r="RZR58" s="41"/>
      <c r="RZS58" s="41"/>
      <c r="RZT58" s="41"/>
      <c r="RZU58" s="41"/>
      <c r="RZV58" s="41"/>
      <c r="RZW58" s="41"/>
      <c r="RZX58" s="41"/>
      <c r="RZY58" s="41"/>
      <c r="RZZ58" s="41"/>
      <c r="SAA58" s="41"/>
      <c r="SAB58" s="41"/>
      <c r="SAC58" s="41"/>
      <c r="SAD58" s="41"/>
      <c r="SAE58" s="41"/>
      <c r="SAF58" s="41"/>
      <c r="SAG58" s="41"/>
      <c r="SAH58" s="41"/>
      <c r="SAI58" s="41"/>
      <c r="SAJ58" s="41"/>
      <c r="SAK58" s="41"/>
      <c r="SAL58" s="41"/>
      <c r="SAM58" s="41"/>
      <c r="SAN58" s="41"/>
      <c r="SAO58" s="41"/>
      <c r="SAP58" s="41"/>
      <c r="SAQ58" s="41"/>
      <c r="SAR58" s="41"/>
      <c r="SAS58" s="41"/>
      <c r="SAT58" s="41"/>
      <c r="SAU58" s="41"/>
      <c r="SAV58" s="41"/>
      <c r="SAW58" s="41"/>
      <c r="SAX58" s="41"/>
      <c r="SAY58" s="41"/>
      <c r="SAZ58" s="41"/>
      <c r="SBA58" s="41"/>
      <c r="SBB58" s="41"/>
      <c r="SBC58" s="41"/>
      <c r="SBD58" s="41"/>
      <c r="SBE58" s="41"/>
      <c r="SBF58" s="41"/>
      <c r="SBG58" s="41"/>
      <c r="SBH58" s="41"/>
      <c r="SBI58" s="41"/>
      <c r="SBJ58" s="41"/>
      <c r="SBK58" s="41"/>
      <c r="SBL58" s="41"/>
      <c r="SBM58" s="41"/>
      <c r="SBN58" s="41"/>
      <c r="SBO58" s="41"/>
      <c r="SBP58" s="41"/>
      <c r="SBQ58" s="41"/>
      <c r="SBR58" s="41"/>
      <c r="SBS58" s="41"/>
      <c r="SBT58" s="41"/>
      <c r="SBU58" s="41"/>
      <c r="SBV58" s="41"/>
      <c r="SBW58" s="41"/>
      <c r="SBX58" s="41"/>
      <c r="SBY58" s="41"/>
      <c r="SBZ58" s="41"/>
      <c r="SCA58" s="41"/>
      <c r="SCB58" s="41"/>
      <c r="SCC58" s="41"/>
      <c r="SCD58" s="41"/>
      <c r="SCE58" s="41"/>
      <c r="SCF58" s="41"/>
      <c r="SCG58" s="41"/>
      <c r="SCH58" s="41"/>
      <c r="SCI58" s="41"/>
      <c r="SCJ58" s="41"/>
      <c r="SCK58" s="41"/>
      <c r="SCL58" s="41"/>
      <c r="SCM58" s="41"/>
      <c r="SCN58" s="41"/>
      <c r="SCO58" s="41"/>
      <c r="SCP58" s="41"/>
      <c r="SCQ58" s="41"/>
      <c r="SCR58" s="41"/>
      <c r="SCS58" s="41"/>
      <c r="SCT58" s="41"/>
      <c r="SCU58" s="41"/>
      <c r="SCV58" s="41"/>
      <c r="SCW58" s="41"/>
      <c r="SCX58" s="41"/>
      <c r="SCY58" s="41"/>
      <c r="SCZ58" s="41"/>
      <c r="SDA58" s="41"/>
      <c r="SDB58" s="41"/>
      <c r="SDC58" s="41"/>
      <c r="SDD58" s="41"/>
      <c r="SDE58" s="41"/>
      <c r="SDF58" s="41"/>
      <c r="SDG58" s="41"/>
      <c r="SDH58" s="41"/>
      <c r="SDI58" s="41"/>
      <c r="SDJ58" s="41"/>
      <c r="SDK58" s="41"/>
      <c r="SDL58" s="41"/>
      <c r="SDM58" s="41"/>
      <c r="SDN58" s="41"/>
      <c r="SDO58" s="41"/>
      <c r="SDP58" s="41"/>
      <c r="SDQ58" s="41"/>
      <c r="SDR58" s="41"/>
      <c r="SDS58" s="41"/>
      <c r="SDT58" s="41"/>
      <c r="SDU58" s="41"/>
      <c r="SDV58" s="41"/>
      <c r="SDW58" s="41"/>
      <c r="SDX58" s="41"/>
      <c r="SDY58" s="41"/>
      <c r="SDZ58" s="41"/>
      <c r="SEA58" s="41"/>
      <c r="SEB58" s="41"/>
      <c r="SEC58" s="41"/>
      <c r="SED58" s="41"/>
      <c r="SEE58" s="41"/>
      <c r="SEF58" s="41"/>
      <c r="SEG58" s="41"/>
      <c r="SEH58" s="41"/>
      <c r="SEI58" s="41"/>
      <c r="SEJ58" s="41"/>
      <c r="SEK58" s="41"/>
      <c r="SEL58" s="41"/>
      <c r="SEM58" s="41"/>
      <c r="SEN58" s="41"/>
      <c r="SEO58" s="41"/>
      <c r="SEP58" s="41"/>
      <c r="SEQ58" s="41"/>
      <c r="SER58" s="41"/>
      <c r="SES58" s="41"/>
      <c r="SET58" s="41"/>
      <c r="SEU58" s="41"/>
      <c r="SEV58" s="41"/>
      <c r="SEW58" s="41"/>
      <c r="SEX58" s="41"/>
      <c r="SEY58" s="41"/>
      <c r="SEZ58" s="41"/>
      <c r="SFA58" s="41"/>
      <c r="SFB58" s="41"/>
      <c r="SFC58" s="41"/>
      <c r="SFD58" s="41"/>
      <c r="SFE58" s="41"/>
      <c r="SFF58" s="41"/>
      <c r="SFG58" s="41"/>
      <c r="SFH58" s="41"/>
      <c r="SFI58" s="41"/>
      <c r="SFJ58" s="41"/>
      <c r="SFK58" s="41"/>
      <c r="SFL58" s="41"/>
      <c r="SFM58" s="41"/>
      <c r="SFN58" s="41"/>
      <c r="SFO58" s="41"/>
      <c r="SFP58" s="41"/>
      <c r="SFQ58" s="41"/>
      <c r="SFR58" s="41"/>
      <c r="SFS58" s="41"/>
      <c r="SFT58" s="41"/>
      <c r="SFU58" s="41"/>
      <c r="SFV58" s="41"/>
      <c r="SFW58" s="41"/>
      <c r="SFX58" s="41"/>
      <c r="SFY58" s="41"/>
      <c r="SFZ58" s="41"/>
      <c r="SGA58" s="41"/>
      <c r="SGB58" s="41"/>
      <c r="SGC58" s="41"/>
      <c r="SGD58" s="41"/>
      <c r="SGE58" s="41"/>
      <c r="SGF58" s="41"/>
      <c r="SGG58" s="41"/>
      <c r="SGH58" s="41"/>
      <c r="SGI58" s="41"/>
      <c r="SGJ58" s="41"/>
      <c r="SGK58" s="41"/>
      <c r="SGL58" s="41"/>
      <c r="SGM58" s="41"/>
      <c r="SGN58" s="41"/>
      <c r="SGO58" s="41"/>
      <c r="SGP58" s="41"/>
      <c r="SGQ58" s="41"/>
      <c r="SGR58" s="41"/>
      <c r="SGS58" s="41"/>
      <c r="SGT58" s="41"/>
      <c r="SGU58" s="41"/>
      <c r="SGV58" s="41"/>
      <c r="SGW58" s="41"/>
      <c r="SGX58" s="41"/>
      <c r="SGY58" s="41"/>
      <c r="SGZ58" s="41"/>
      <c r="SHA58" s="41"/>
      <c r="SHB58" s="41"/>
      <c r="SHC58" s="41"/>
      <c r="SHD58" s="41"/>
      <c r="SHE58" s="41"/>
      <c r="SHF58" s="41"/>
      <c r="SHG58" s="41"/>
      <c r="SHH58" s="41"/>
      <c r="SHI58" s="41"/>
      <c r="SHJ58" s="41"/>
      <c r="SHK58" s="41"/>
      <c r="SHL58" s="41"/>
      <c r="SHM58" s="41"/>
      <c r="SHN58" s="41"/>
      <c r="SHO58" s="41"/>
      <c r="SHP58" s="41"/>
      <c r="SHQ58" s="41"/>
      <c r="SHR58" s="41"/>
      <c r="SHS58" s="41"/>
      <c r="SHT58" s="41"/>
      <c r="SHU58" s="41"/>
      <c r="SHV58" s="41"/>
      <c r="SHW58" s="41"/>
      <c r="SHX58" s="41"/>
      <c r="SHY58" s="41"/>
      <c r="SHZ58" s="41"/>
      <c r="SIA58" s="41"/>
      <c r="SIB58" s="41"/>
      <c r="SIC58" s="41"/>
      <c r="SID58" s="41"/>
      <c r="SIE58" s="41"/>
      <c r="SIF58" s="41"/>
      <c r="SIG58" s="41"/>
      <c r="SIH58" s="41"/>
      <c r="SII58" s="41"/>
      <c r="SIJ58" s="41"/>
      <c r="SIK58" s="41"/>
      <c r="SIL58" s="41"/>
      <c r="SIM58" s="41"/>
      <c r="SIN58" s="41"/>
      <c r="SIO58" s="41"/>
      <c r="SIP58" s="41"/>
      <c r="SIQ58" s="41"/>
      <c r="SIR58" s="41"/>
      <c r="SIS58" s="41"/>
      <c r="SIT58" s="41"/>
      <c r="SIU58" s="41"/>
      <c r="SIV58" s="41"/>
      <c r="SIW58" s="41"/>
      <c r="SIX58" s="41"/>
      <c r="SIY58" s="41"/>
      <c r="SIZ58" s="41"/>
      <c r="SJA58" s="41"/>
      <c r="SJB58" s="41"/>
      <c r="SJC58" s="41"/>
      <c r="SJD58" s="41"/>
      <c r="SJE58" s="41"/>
      <c r="SJF58" s="41"/>
      <c r="SJG58" s="41"/>
      <c r="SJH58" s="41"/>
      <c r="SJI58" s="41"/>
      <c r="SJJ58" s="41"/>
      <c r="SJK58" s="41"/>
      <c r="SJL58" s="41"/>
      <c r="SJM58" s="41"/>
      <c r="SJN58" s="41"/>
      <c r="SJO58" s="41"/>
      <c r="SJP58" s="41"/>
      <c r="SJQ58" s="41"/>
      <c r="SJR58" s="41"/>
      <c r="SJS58" s="41"/>
      <c r="SJT58" s="41"/>
      <c r="SJU58" s="41"/>
      <c r="SJV58" s="41"/>
      <c r="SJW58" s="41"/>
      <c r="SJX58" s="41"/>
      <c r="SJY58" s="41"/>
      <c r="SJZ58" s="41"/>
      <c r="SKA58" s="41"/>
      <c r="SKB58" s="41"/>
      <c r="SKC58" s="41"/>
      <c r="SKD58" s="41"/>
      <c r="SKE58" s="41"/>
      <c r="SKF58" s="41"/>
      <c r="SKG58" s="41"/>
      <c r="SKH58" s="41"/>
      <c r="SKI58" s="41"/>
      <c r="SKJ58" s="41"/>
      <c r="SKK58" s="41"/>
      <c r="SKL58" s="41"/>
      <c r="SKM58" s="41"/>
      <c r="SKN58" s="41"/>
      <c r="SKO58" s="41"/>
      <c r="SKP58" s="41"/>
      <c r="SKQ58" s="41"/>
      <c r="SKR58" s="41"/>
      <c r="SKS58" s="41"/>
      <c r="SKT58" s="41"/>
      <c r="SKU58" s="41"/>
      <c r="SKV58" s="41"/>
      <c r="SKW58" s="41"/>
      <c r="SKX58" s="41"/>
      <c r="SKY58" s="41"/>
      <c r="SKZ58" s="41"/>
      <c r="SLA58" s="41"/>
      <c r="SLB58" s="41"/>
      <c r="SLC58" s="41"/>
      <c r="SLD58" s="41"/>
      <c r="SLE58" s="41"/>
      <c r="SLF58" s="41"/>
      <c r="SLG58" s="41"/>
      <c r="SLH58" s="41"/>
      <c r="SLI58" s="41"/>
      <c r="SLJ58" s="41"/>
      <c r="SLK58" s="41"/>
      <c r="SLL58" s="41"/>
      <c r="SLM58" s="41"/>
      <c r="SLN58" s="41"/>
      <c r="SLO58" s="41"/>
      <c r="SLP58" s="41"/>
      <c r="SLQ58" s="41"/>
      <c r="SLR58" s="41"/>
      <c r="SLS58" s="41"/>
      <c r="SLT58" s="41"/>
      <c r="SLU58" s="41"/>
      <c r="SLV58" s="41"/>
      <c r="SLW58" s="41"/>
      <c r="SLX58" s="41"/>
      <c r="SLY58" s="41"/>
      <c r="SLZ58" s="41"/>
      <c r="SMA58" s="41"/>
      <c r="SMB58" s="41"/>
      <c r="SMC58" s="41"/>
      <c r="SMD58" s="41"/>
      <c r="SME58" s="41"/>
      <c r="SMF58" s="41"/>
      <c r="SMG58" s="41"/>
      <c r="SMH58" s="41"/>
      <c r="SMI58" s="41"/>
      <c r="SMJ58" s="41"/>
      <c r="SMK58" s="41"/>
      <c r="SML58" s="41"/>
      <c r="SMM58" s="41"/>
      <c r="SMN58" s="41"/>
      <c r="SMO58" s="41"/>
      <c r="SMP58" s="41"/>
      <c r="SMQ58" s="41"/>
      <c r="SMR58" s="41"/>
      <c r="SMS58" s="41"/>
      <c r="SMT58" s="41"/>
      <c r="SMU58" s="41"/>
      <c r="SMV58" s="41"/>
      <c r="SMW58" s="41"/>
      <c r="SMX58" s="41"/>
      <c r="SMY58" s="41"/>
      <c r="SMZ58" s="41"/>
      <c r="SNA58" s="41"/>
      <c r="SNB58" s="41"/>
      <c r="SNC58" s="41"/>
      <c r="SND58" s="41"/>
      <c r="SNE58" s="41"/>
      <c r="SNF58" s="41"/>
      <c r="SNG58" s="41"/>
      <c r="SNH58" s="41"/>
      <c r="SNI58" s="41"/>
      <c r="SNJ58" s="41"/>
      <c r="SNK58" s="41"/>
      <c r="SNL58" s="41"/>
      <c r="SNM58" s="41"/>
      <c r="SNN58" s="41"/>
      <c r="SNO58" s="41"/>
      <c r="SNP58" s="41"/>
      <c r="SNQ58" s="41"/>
      <c r="SNR58" s="41"/>
      <c r="SNS58" s="41"/>
      <c r="SNT58" s="41"/>
      <c r="SNU58" s="41"/>
      <c r="SNV58" s="41"/>
      <c r="SNW58" s="41"/>
      <c r="SNX58" s="41"/>
      <c r="SNY58" s="41"/>
      <c r="SNZ58" s="41"/>
      <c r="SOA58" s="41"/>
      <c r="SOB58" s="41"/>
      <c r="SOC58" s="41"/>
      <c r="SOD58" s="41"/>
      <c r="SOE58" s="41"/>
      <c r="SOF58" s="41"/>
      <c r="SOG58" s="41"/>
      <c r="SOH58" s="41"/>
      <c r="SOI58" s="41"/>
      <c r="SOJ58" s="41"/>
      <c r="SOK58" s="41"/>
      <c r="SOL58" s="41"/>
      <c r="SOM58" s="41"/>
      <c r="SON58" s="41"/>
      <c r="SOO58" s="41"/>
      <c r="SOP58" s="41"/>
      <c r="SOQ58" s="41"/>
      <c r="SOR58" s="41"/>
      <c r="SOS58" s="41"/>
      <c r="SOT58" s="41"/>
      <c r="SOU58" s="41"/>
      <c r="SOV58" s="41"/>
      <c r="SOW58" s="41"/>
      <c r="SOX58" s="41"/>
      <c r="SOY58" s="41"/>
      <c r="SOZ58" s="41"/>
      <c r="SPA58" s="41"/>
      <c r="SPB58" s="41"/>
      <c r="SPC58" s="41"/>
      <c r="SPD58" s="41"/>
      <c r="SPE58" s="41"/>
      <c r="SPF58" s="41"/>
      <c r="SPG58" s="41"/>
      <c r="SPH58" s="41"/>
      <c r="SPI58" s="41"/>
      <c r="SPJ58" s="41"/>
      <c r="SPK58" s="41"/>
      <c r="SPL58" s="41"/>
      <c r="SPM58" s="41"/>
      <c r="SPN58" s="41"/>
      <c r="SPO58" s="41"/>
      <c r="SPP58" s="41"/>
      <c r="SPQ58" s="41"/>
      <c r="SPR58" s="41"/>
      <c r="SPS58" s="41"/>
      <c r="SPT58" s="41"/>
      <c r="SPU58" s="41"/>
      <c r="SPV58" s="41"/>
      <c r="SPW58" s="41"/>
      <c r="SPX58" s="41"/>
      <c r="SPY58" s="41"/>
      <c r="SPZ58" s="41"/>
      <c r="SQA58" s="41"/>
      <c r="SQB58" s="41"/>
      <c r="SQC58" s="41"/>
      <c r="SQD58" s="41"/>
      <c r="SQE58" s="41"/>
      <c r="SQF58" s="41"/>
      <c r="SQG58" s="41"/>
      <c r="SQH58" s="41"/>
      <c r="SQI58" s="41"/>
      <c r="SQJ58" s="41"/>
      <c r="SQK58" s="41"/>
      <c r="SQL58" s="41"/>
      <c r="SQM58" s="41"/>
      <c r="SQN58" s="41"/>
      <c r="SQO58" s="41"/>
      <c r="SQP58" s="41"/>
      <c r="SQQ58" s="41"/>
      <c r="SQR58" s="41"/>
      <c r="SQS58" s="41"/>
      <c r="SQT58" s="41"/>
      <c r="SQU58" s="41"/>
      <c r="SQV58" s="41"/>
      <c r="SQW58" s="41"/>
      <c r="SQX58" s="41"/>
      <c r="SQY58" s="41"/>
      <c r="SQZ58" s="41"/>
      <c r="SRA58" s="41"/>
      <c r="SRB58" s="41"/>
      <c r="SRC58" s="41"/>
      <c r="SRD58" s="41"/>
      <c r="SRE58" s="41"/>
      <c r="SRF58" s="41"/>
      <c r="SRG58" s="41"/>
      <c r="SRH58" s="41"/>
      <c r="SRI58" s="41"/>
      <c r="SRJ58" s="41"/>
      <c r="SRK58" s="41"/>
      <c r="SRL58" s="41"/>
      <c r="SRM58" s="41"/>
      <c r="SRN58" s="41"/>
      <c r="SRO58" s="41"/>
      <c r="SRP58" s="41"/>
      <c r="SRQ58" s="41"/>
      <c r="SRR58" s="41"/>
      <c r="SRS58" s="41"/>
      <c r="SRT58" s="41"/>
      <c r="SRU58" s="41"/>
      <c r="SRV58" s="41"/>
      <c r="SRW58" s="41"/>
      <c r="SRX58" s="41"/>
      <c r="SRY58" s="41"/>
      <c r="SRZ58" s="41"/>
      <c r="SSA58" s="41"/>
      <c r="SSB58" s="41"/>
      <c r="SSC58" s="41"/>
      <c r="SSD58" s="41"/>
      <c r="SSE58" s="41"/>
      <c r="SSF58" s="41"/>
      <c r="SSG58" s="41"/>
      <c r="SSH58" s="41"/>
      <c r="SSI58" s="41"/>
      <c r="SSJ58" s="41"/>
      <c r="SSK58" s="41"/>
      <c r="SSL58" s="41"/>
      <c r="SSM58" s="41"/>
      <c r="SSN58" s="41"/>
      <c r="SSO58" s="41"/>
      <c r="SSP58" s="41"/>
      <c r="SSQ58" s="41"/>
      <c r="SSR58" s="41"/>
      <c r="SSS58" s="41"/>
      <c r="SST58" s="41"/>
      <c r="SSU58" s="41"/>
      <c r="SSV58" s="41"/>
      <c r="SSW58" s="41"/>
      <c r="SSX58" s="41"/>
      <c r="SSY58" s="41"/>
      <c r="SSZ58" s="41"/>
      <c r="STA58" s="41"/>
      <c r="STB58" s="41"/>
      <c r="STC58" s="41"/>
      <c r="STD58" s="41"/>
      <c r="STE58" s="41"/>
      <c r="STF58" s="41"/>
      <c r="STG58" s="41"/>
      <c r="STH58" s="41"/>
      <c r="STI58" s="41"/>
      <c r="STJ58" s="41"/>
      <c r="STK58" s="41"/>
      <c r="STL58" s="41"/>
      <c r="STM58" s="41"/>
      <c r="STN58" s="41"/>
      <c r="STO58" s="41"/>
      <c r="STP58" s="41"/>
      <c r="STQ58" s="41"/>
      <c r="STR58" s="41"/>
      <c r="STS58" s="41"/>
      <c r="STT58" s="41"/>
      <c r="STU58" s="41"/>
      <c r="STV58" s="41"/>
      <c r="STW58" s="41"/>
      <c r="STX58" s="41"/>
      <c r="STY58" s="41"/>
      <c r="STZ58" s="41"/>
      <c r="SUA58" s="41"/>
      <c r="SUB58" s="41"/>
      <c r="SUC58" s="41"/>
      <c r="SUD58" s="41"/>
      <c r="SUE58" s="41"/>
      <c r="SUF58" s="41"/>
      <c r="SUG58" s="41"/>
      <c r="SUH58" s="41"/>
      <c r="SUI58" s="41"/>
      <c r="SUJ58" s="41"/>
      <c r="SUK58" s="41"/>
      <c r="SUL58" s="41"/>
      <c r="SUM58" s="41"/>
      <c r="SUN58" s="41"/>
      <c r="SUO58" s="41"/>
      <c r="SUP58" s="41"/>
      <c r="SUQ58" s="41"/>
      <c r="SUR58" s="41"/>
      <c r="SUS58" s="41"/>
      <c r="SUT58" s="41"/>
      <c r="SUU58" s="41"/>
      <c r="SUV58" s="41"/>
      <c r="SUW58" s="41"/>
      <c r="SUX58" s="41"/>
      <c r="SUY58" s="41"/>
      <c r="SUZ58" s="41"/>
      <c r="SVA58" s="41"/>
      <c r="SVB58" s="41"/>
      <c r="SVC58" s="41"/>
      <c r="SVD58" s="41"/>
      <c r="SVE58" s="41"/>
      <c r="SVF58" s="41"/>
      <c r="SVG58" s="41"/>
      <c r="SVH58" s="41"/>
      <c r="SVI58" s="41"/>
      <c r="SVJ58" s="41"/>
      <c r="SVK58" s="41"/>
      <c r="SVL58" s="41"/>
      <c r="SVM58" s="41"/>
      <c r="SVN58" s="41"/>
      <c r="SVO58" s="41"/>
      <c r="SVP58" s="41"/>
      <c r="SVQ58" s="41"/>
      <c r="SVR58" s="41"/>
      <c r="SVS58" s="41"/>
      <c r="SVT58" s="41"/>
      <c r="SVU58" s="41"/>
      <c r="SVV58" s="41"/>
      <c r="SVW58" s="41"/>
      <c r="SVX58" s="41"/>
      <c r="SVY58" s="41"/>
      <c r="SVZ58" s="41"/>
      <c r="SWA58" s="41"/>
      <c r="SWB58" s="41"/>
      <c r="SWC58" s="41"/>
      <c r="SWD58" s="41"/>
      <c r="SWE58" s="41"/>
      <c r="SWF58" s="41"/>
      <c r="SWG58" s="41"/>
      <c r="SWH58" s="41"/>
      <c r="SWI58" s="41"/>
      <c r="SWJ58" s="41"/>
      <c r="SWK58" s="41"/>
      <c r="SWL58" s="41"/>
      <c r="SWM58" s="41"/>
      <c r="SWN58" s="41"/>
      <c r="SWO58" s="41"/>
      <c r="SWP58" s="41"/>
      <c r="SWQ58" s="41"/>
      <c r="SWR58" s="41"/>
      <c r="SWS58" s="41"/>
      <c r="SWT58" s="41"/>
      <c r="SWU58" s="41"/>
      <c r="SWV58" s="41"/>
      <c r="SWW58" s="41"/>
      <c r="SWX58" s="41"/>
      <c r="SWY58" s="41"/>
      <c r="SWZ58" s="41"/>
      <c r="SXA58" s="41"/>
      <c r="SXB58" s="41"/>
      <c r="SXC58" s="41"/>
      <c r="SXD58" s="41"/>
      <c r="SXE58" s="41"/>
      <c r="SXF58" s="41"/>
      <c r="SXG58" s="41"/>
      <c r="SXH58" s="41"/>
      <c r="SXI58" s="41"/>
      <c r="SXJ58" s="41"/>
      <c r="SXK58" s="41"/>
      <c r="SXL58" s="41"/>
      <c r="SXM58" s="41"/>
      <c r="SXN58" s="41"/>
      <c r="SXO58" s="41"/>
      <c r="SXP58" s="41"/>
      <c r="SXQ58" s="41"/>
      <c r="SXR58" s="41"/>
      <c r="SXS58" s="41"/>
      <c r="SXT58" s="41"/>
      <c r="SXU58" s="41"/>
      <c r="SXV58" s="41"/>
      <c r="SXW58" s="41"/>
      <c r="SXX58" s="41"/>
      <c r="SXY58" s="41"/>
      <c r="SXZ58" s="41"/>
      <c r="SYA58" s="41"/>
      <c r="SYB58" s="41"/>
      <c r="SYC58" s="41"/>
      <c r="SYD58" s="41"/>
      <c r="SYE58" s="41"/>
      <c r="SYF58" s="41"/>
      <c r="SYG58" s="41"/>
      <c r="SYH58" s="41"/>
      <c r="SYI58" s="41"/>
      <c r="SYJ58" s="41"/>
      <c r="SYK58" s="41"/>
      <c r="SYL58" s="41"/>
      <c r="SYM58" s="41"/>
      <c r="SYN58" s="41"/>
      <c r="SYO58" s="41"/>
      <c r="SYP58" s="41"/>
      <c r="SYQ58" s="41"/>
      <c r="SYR58" s="41"/>
      <c r="SYS58" s="41"/>
      <c r="SYT58" s="41"/>
      <c r="SYU58" s="41"/>
      <c r="SYV58" s="41"/>
      <c r="SYW58" s="41"/>
      <c r="SYX58" s="41"/>
      <c r="SYY58" s="41"/>
      <c r="SYZ58" s="41"/>
      <c r="SZA58" s="41"/>
      <c r="SZB58" s="41"/>
      <c r="SZC58" s="41"/>
      <c r="SZD58" s="41"/>
      <c r="SZE58" s="41"/>
      <c r="SZF58" s="41"/>
      <c r="SZG58" s="41"/>
      <c r="SZH58" s="41"/>
      <c r="SZI58" s="41"/>
      <c r="SZJ58" s="41"/>
      <c r="SZK58" s="41"/>
      <c r="SZL58" s="41"/>
      <c r="SZM58" s="41"/>
      <c r="SZN58" s="41"/>
      <c r="SZO58" s="41"/>
      <c r="SZP58" s="41"/>
      <c r="SZQ58" s="41"/>
      <c r="SZR58" s="41"/>
      <c r="SZS58" s="41"/>
      <c r="SZT58" s="41"/>
      <c r="SZU58" s="41"/>
      <c r="SZV58" s="41"/>
      <c r="SZW58" s="41"/>
      <c r="SZX58" s="41"/>
      <c r="SZY58" s="41"/>
      <c r="SZZ58" s="41"/>
      <c r="TAA58" s="41"/>
      <c r="TAB58" s="41"/>
      <c r="TAC58" s="41"/>
      <c r="TAD58" s="41"/>
      <c r="TAE58" s="41"/>
      <c r="TAF58" s="41"/>
      <c r="TAG58" s="41"/>
      <c r="TAH58" s="41"/>
      <c r="TAI58" s="41"/>
      <c r="TAJ58" s="41"/>
      <c r="TAK58" s="41"/>
      <c r="TAL58" s="41"/>
      <c r="TAM58" s="41"/>
      <c r="TAN58" s="41"/>
      <c r="TAO58" s="41"/>
      <c r="TAP58" s="41"/>
      <c r="TAQ58" s="41"/>
      <c r="TAR58" s="41"/>
      <c r="TAS58" s="41"/>
      <c r="TAT58" s="41"/>
      <c r="TAU58" s="41"/>
      <c r="TAV58" s="41"/>
      <c r="TAW58" s="41"/>
      <c r="TAX58" s="41"/>
      <c r="TAY58" s="41"/>
      <c r="TAZ58" s="41"/>
      <c r="TBA58" s="41"/>
      <c r="TBB58" s="41"/>
      <c r="TBC58" s="41"/>
      <c r="TBD58" s="41"/>
      <c r="TBE58" s="41"/>
      <c r="TBF58" s="41"/>
      <c r="TBG58" s="41"/>
      <c r="TBH58" s="41"/>
      <c r="TBI58" s="41"/>
      <c r="TBJ58" s="41"/>
      <c r="TBK58" s="41"/>
      <c r="TBL58" s="41"/>
      <c r="TBM58" s="41"/>
      <c r="TBN58" s="41"/>
      <c r="TBO58" s="41"/>
      <c r="TBP58" s="41"/>
      <c r="TBQ58" s="41"/>
      <c r="TBR58" s="41"/>
      <c r="TBS58" s="41"/>
      <c r="TBT58" s="41"/>
      <c r="TBU58" s="41"/>
      <c r="TBV58" s="41"/>
      <c r="TBW58" s="41"/>
      <c r="TBX58" s="41"/>
      <c r="TBY58" s="41"/>
      <c r="TBZ58" s="41"/>
      <c r="TCA58" s="41"/>
      <c r="TCB58" s="41"/>
      <c r="TCC58" s="41"/>
      <c r="TCD58" s="41"/>
      <c r="TCE58" s="41"/>
      <c r="TCF58" s="41"/>
      <c r="TCG58" s="41"/>
      <c r="TCH58" s="41"/>
      <c r="TCI58" s="41"/>
      <c r="TCJ58" s="41"/>
      <c r="TCK58" s="41"/>
      <c r="TCL58" s="41"/>
      <c r="TCM58" s="41"/>
      <c r="TCN58" s="41"/>
      <c r="TCO58" s="41"/>
      <c r="TCP58" s="41"/>
      <c r="TCQ58" s="41"/>
      <c r="TCR58" s="41"/>
      <c r="TCS58" s="41"/>
      <c r="TCT58" s="41"/>
      <c r="TCU58" s="41"/>
      <c r="TCV58" s="41"/>
      <c r="TCW58" s="41"/>
      <c r="TCX58" s="41"/>
      <c r="TCY58" s="41"/>
      <c r="TCZ58" s="41"/>
      <c r="TDA58" s="41"/>
      <c r="TDB58" s="41"/>
      <c r="TDC58" s="41"/>
      <c r="TDD58" s="41"/>
      <c r="TDE58" s="41"/>
      <c r="TDF58" s="41"/>
      <c r="TDG58" s="41"/>
      <c r="TDH58" s="41"/>
      <c r="TDI58" s="41"/>
      <c r="TDJ58" s="41"/>
      <c r="TDK58" s="41"/>
      <c r="TDL58" s="41"/>
      <c r="TDM58" s="41"/>
      <c r="TDN58" s="41"/>
      <c r="TDO58" s="41"/>
      <c r="TDP58" s="41"/>
      <c r="TDQ58" s="41"/>
      <c r="TDR58" s="41"/>
      <c r="TDS58" s="41"/>
      <c r="TDT58" s="41"/>
      <c r="TDU58" s="41"/>
      <c r="TDV58" s="41"/>
      <c r="TDW58" s="41"/>
      <c r="TDX58" s="41"/>
      <c r="TDY58" s="41"/>
      <c r="TDZ58" s="41"/>
      <c r="TEA58" s="41"/>
      <c r="TEB58" s="41"/>
      <c r="TEC58" s="41"/>
      <c r="TED58" s="41"/>
      <c r="TEE58" s="41"/>
      <c r="TEF58" s="41"/>
      <c r="TEG58" s="41"/>
      <c r="TEH58" s="41"/>
      <c r="TEI58" s="41"/>
      <c r="TEJ58" s="41"/>
      <c r="TEK58" s="41"/>
      <c r="TEL58" s="41"/>
      <c r="TEM58" s="41"/>
      <c r="TEN58" s="41"/>
      <c r="TEO58" s="41"/>
      <c r="TEP58" s="41"/>
      <c r="TEQ58" s="41"/>
      <c r="TER58" s="41"/>
      <c r="TES58" s="41"/>
      <c r="TET58" s="41"/>
      <c r="TEU58" s="41"/>
      <c r="TEV58" s="41"/>
      <c r="TEW58" s="41"/>
      <c r="TEX58" s="41"/>
      <c r="TEY58" s="41"/>
      <c r="TEZ58" s="41"/>
      <c r="TFA58" s="41"/>
      <c r="TFB58" s="41"/>
      <c r="TFC58" s="41"/>
      <c r="TFD58" s="41"/>
      <c r="TFE58" s="41"/>
      <c r="TFF58" s="41"/>
      <c r="TFG58" s="41"/>
      <c r="TFH58" s="41"/>
      <c r="TFI58" s="41"/>
      <c r="TFJ58" s="41"/>
      <c r="TFK58" s="41"/>
      <c r="TFL58" s="41"/>
      <c r="TFM58" s="41"/>
      <c r="TFN58" s="41"/>
      <c r="TFO58" s="41"/>
      <c r="TFP58" s="41"/>
      <c r="TFQ58" s="41"/>
      <c r="TFR58" s="41"/>
      <c r="TFS58" s="41"/>
      <c r="TFT58" s="41"/>
      <c r="TFU58" s="41"/>
      <c r="TFV58" s="41"/>
      <c r="TFW58" s="41"/>
      <c r="TFX58" s="41"/>
      <c r="TFY58" s="41"/>
      <c r="TFZ58" s="41"/>
      <c r="TGA58" s="41"/>
      <c r="TGB58" s="41"/>
      <c r="TGC58" s="41"/>
      <c r="TGD58" s="41"/>
      <c r="TGE58" s="41"/>
      <c r="TGF58" s="41"/>
      <c r="TGG58" s="41"/>
      <c r="TGH58" s="41"/>
      <c r="TGI58" s="41"/>
      <c r="TGJ58" s="41"/>
      <c r="TGK58" s="41"/>
      <c r="TGL58" s="41"/>
      <c r="TGM58" s="41"/>
      <c r="TGN58" s="41"/>
      <c r="TGO58" s="41"/>
      <c r="TGP58" s="41"/>
      <c r="TGQ58" s="41"/>
      <c r="TGR58" s="41"/>
      <c r="TGS58" s="41"/>
      <c r="TGT58" s="41"/>
      <c r="TGU58" s="41"/>
      <c r="TGV58" s="41"/>
      <c r="TGW58" s="41"/>
      <c r="TGX58" s="41"/>
      <c r="TGY58" s="41"/>
      <c r="TGZ58" s="41"/>
      <c r="THA58" s="41"/>
      <c r="THB58" s="41"/>
      <c r="THC58" s="41"/>
      <c r="THD58" s="41"/>
      <c r="THE58" s="41"/>
      <c r="THF58" s="41"/>
      <c r="THG58" s="41"/>
      <c r="THH58" s="41"/>
      <c r="THI58" s="41"/>
      <c r="THJ58" s="41"/>
      <c r="THK58" s="41"/>
      <c r="THL58" s="41"/>
      <c r="THM58" s="41"/>
      <c r="THN58" s="41"/>
      <c r="THO58" s="41"/>
      <c r="THP58" s="41"/>
      <c r="THQ58" s="41"/>
      <c r="THR58" s="41"/>
      <c r="THS58" s="41"/>
      <c r="THT58" s="41"/>
      <c r="THU58" s="41"/>
      <c r="THV58" s="41"/>
      <c r="THW58" s="41"/>
      <c r="THX58" s="41"/>
      <c r="THY58" s="41"/>
      <c r="THZ58" s="41"/>
      <c r="TIA58" s="41"/>
      <c r="TIB58" s="41"/>
      <c r="TIC58" s="41"/>
      <c r="TID58" s="41"/>
      <c r="TIE58" s="41"/>
      <c r="TIF58" s="41"/>
      <c r="TIG58" s="41"/>
      <c r="TIH58" s="41"/>
      <c r="TII58" s="41"/>
      <c r="TIJ58" s="41"/>
      <c r="TIK58" s="41"/>
      <c r="TIL58" s="41"/>
      <c r="TIM58" s="41"/>
      <c r="TIN58" s="41"/>
      <c r="TIO58" s="41"/>
      <c r="TIP58" s="41"/>
      <c r="TIQ58" s="41"/>
      <c r="TIR58" s="41"/>
      <c r="TIS58" s="41"/>
      <c r="TIT58" s="41"/>
      <c r="TIU58" s="41"/>
      <c r="TIV58" s="41"/>
      <c r="TIW58" s="41"/>
      <c r="TIX58" s="41"/>
      <c r="TIY58" s="41"/>
      <c r="TIZ58" s="41"/>
      <c r="TJA58" s="41"/>
      <c r="TJB58" s="41"/>
      <c r="TJC58" s="41"/>
      <c r="TJD58" s="41"/>
      <c r="TJE58" s="41"/>
      <c r="TJF58" s="41"/>
      <c r="TJG58" s="41"/>
      <c r="TJH58" s="41"/>
      <c r="TJI58" s="41"/>
      <c r="TJJ58" s="41"/>
      <c r="TJK58" s="41"/>
      <c r="TJL58" s="41"/>
      <c r="TJM58" s="41"/>
      <c r="TJN58" s="41"/>
      <c r="TJO58" s="41"/>
      <c r="TJP58" s="41"/>
      <c r="TJQ58" s="41"/>
      <c r="TJR58" s="41"/>
      <c r="TJS58" s="41"/>
      <c r="TJT58" s="41"/>
      <c r="TJU58" s="41"/>
      <c r="TJV58" s="41"/>
      <c r="TJW58" s="41"/>
      <c r="TJX58" s="41"/>
      <c r="TJY58" s="41"/>
      <c r="TJZ58" s="41"/>
      <c r="TKA58" s="41"/>
      <c r="TKB58" s="41"/>
      <c r="TKC58" s="41"/>
      <c r="TKD58" s="41"/>
      <c r="TKE58" s="41"/>
      <c r="TKF58" s="41"/>
      <c r="TKG58" s="41"/>
      <c r="TKH58" s="41"/>
      <c r="TKI58" s="41"/>
      <c r="TKJ58" s="41"/>
      <c r="TKK58" s="41"/>
      <c r="TKL58" s="41"/>
      <c r="TKM58" s="41"/>
      <c r="TKN58" s="41"/>
      <c r="TKO58" s="41"/>
      <c r="TKP58" s="41"/>
      <c r="TKQ58" s="41"/>
      <c r="TKR58" s="41"/>
      <c r="TKS58" s="41"/>
      <c r="TKT58" s="41"/>
      <c r="TKU58" s="41"/>
      <c r="TKV58" s="41"/>
      <c r="TKW58" s="41"/>
      <c r="TKX58" s="41"/>
      <c r="TKY58" s="41"/>
      <c r="TKZ58" s="41"/>
      <c r="TLA58" s="41"/>
      <c r="TLB58" s="41"/>
      <c r="TLC58" s="41"/>
      <c r="TLD58" s="41"/>
      <c r="TLE58" s="41"/>
      <c r="TLF58" s="41"/>
      <c r="TLG58" s="41"/>
      <c r="TLH58" s="41"/>
      <c r="TLI58" s="41"/>
      <c r="TLJ58" s="41"/>
      <c r="TLK58" s="41"/>
      <c r="TLL58" s="41"/>
      <c r="TLM58" s="41"/>
      <c r="TLN58" s="41"/>
      <c r="TLO58" s="41"/>
      <c r="TLP58" s="41"/>
      <c r="TLQ58" s="41"/>
      <c r="TLR58" s="41"/>
      <c r="TLS58" s="41"/>
      <c r="TLT58" s="41"/>
      <c r="TLU58" s="41"/>
      <c r="TLV58" s="41"/>
      <c r="TLW58" s="41"/>
      <c r="TLX58" s="41"/>
      <c r="TLY58" s="41"/>
      <c r="TLZ58" s="41"/>
      <c r="TMA58" s="41"/>
      <c r="TMB58" s="41"/>
      <c r="TMC58" s="41"/>
      <c r="TMD58" s="41"/>
      <c r="TME58" s="41"/>
      <c r="TMF58" s="41"/>
      <c r="TMG58" s="41"/>
      <c r="TMH58" s="41"/>
      <c r="TMI58" s="41"/>
      <c r="TMJ58" s="41"/>
      <c r="TMK58" s="41"/>
      <c r="TML58" s="41"/>
      <c r="TMM58" s="41"/>
      <c r="TMN58" s="41"/>
      <c r="TMO58" s="41"/>
      <c r="TMP58" s="41"/>
      <c r="TMQ58" s="41"/>
      <c r="TMR58" s="41"/>
      <c r="TMS58" s="41"/>
      <c r="TMT58" s="41"/>
      <c r="TMU58" s="41"/>
      <c r="TMV58" s="41"/>
      <c r="TMW58" s="41"/>
      <c r="TMX58" s="41"/>
      <c r="TMY58" s="41"/>
      <c r="TMZ58" s="41"/>
      <c r="TNA58" s="41"/>
      <c r="TNB58" s="41"/>
      <c r="TNC58" s="41"/>
      <c r="TND58" s="41"/>
      <c r="TNE58" s="41"/>
      <c r="TNF58" s="41"/>
      <c r="TNG58" s="41"/>
      <c r="TNH58" s="41"/>
      <c r="TNI58" s="41"/>
      <c r="TNJ58" s="41"/>
      <c r="TNK58" s="41"/>
      <c r="TNL58" s="41"/>
      <c r="TNM58" s="41"/>
      <c r="TNN58" s="41"/>
      <c r="TNO58" s="41"/>
      <c r="TNP58" s="41"/>
      <c r="TNQ58" s="41"/>
      <c r="TNR58" s="41"/>
      <c r="TNS58" s="41"/>
      <c r="TNT58" s="41"/>
      <c r="TNU58" s="41"/>
      <c r="TNV58" s="41"/>
      <c r="TNW58" s="41"/>
      <c r="TNX58" s="41"/>
      <c r="TNY58" s="41"/>
      <c r="TNZ58" s="41"/>
      <c r="TOA58" s="41"/>
      <c r="TOB58" s="41"/>
      <c r="TOC58" s="41"/>
      <c r="TOD58" s="41"/>
      <c r="TOE58" s="41"/>
      <c r="TOF58" s="41"/>
      <c r="TOG58" s="41"/>
      <c r="TOH58" s="41"/>
      <c r="TOI58" s="41"/>
      <c r="TOJ58" s="41"/>
      <c r="TOK58" s="41"/>
      <c r="TOL58" s="41"/>
      <c r="TOM58" s="41"/>
      <c r="TON58" s="41"/>
      <c r="TOO58" s="41"/>
      <c r="TOP58" s="41"/>
      <c r="TOQ58" s="41"/>
      <c r="TOR58" s="41"/>
      <c r="TOS58" s="41"/>
      <c r="TOT58" s="41"/>
      <c r="TOU58" s="41"/>
      <c r="TOV58" s="41"/>
      <c r="TOW58" s="41"/>
      <c r="TOX58" s="41"/>
      <c r="TOY58" s="41"/>
      <c r="TOZ58" s="41"/>
      <c r="TPA58" s="41"/>
      <c r="TPB58" s="41"/>
      <c r="TPC58" s="41"/>
      <c r="TPD58" s="41"/>
      <c r="TPE58" s="41"/>
      <c r="TPF58" s="41"/>
      <c r="TPG58" s="41"/>
      <c r="TPH58" s="41"/>
      <c r="TPI58" s="41"/>
      <c r="TPJ58" s="41"/>
      <c r="TPK58" s="41"/>
      <c r="TPL58" s="41"/>
      <c r="TPM58" s="41"/>
      <c r="TPN58" s="41"/>
      <c r="TPO58" s="41"/>
      <c r="TPP58" s="41"/>
      <c r="TPQ58" s="41"/>
      <c r="TPR58" s="41"/>
      <c r="TPS58" s="41"/>
      <c r="TPT58" s="41"/>
      <c r="TPU58" s="41"/>
      <c r="TPV58" s="41"/>
      <c r="TPW58" s="41"/>
      <c r="TPX58" s="41"/>
      <c r="TPY58" s="41"/>
      <c r="TPZ58" s="41"/>
      <c r="TQA58" s="41"/>
      <c r="TQB58" s="41"/>
      <c r="TQC58" s="41"/>
      <c r="TQD58" s="41"/>
      <c r="TQE58" s="41"/>
      <c r="TQF58" s="41"/>
      <c r="TQG58" s="41"/>
      <c r="TQH58" s="41"/>
      <c r="TQI58" s="41"/>
      <c r="TQJ58" s="41"/>
      <c r="TQK58" s="41"/>
      <c r="TQL58" s="41"/>
      <c r="TQM58" s="41"/>
      <c r="TQN58" s="41"/>
      <c r="TQO58" s="41"/>
      <c r="TQP58" s="41"/>
      <c r="TQQ58" s="41"/>
      <c r="TQR58" s="41"/>
      <c r="TQS58" s="41"/>
      <c r="TQT58" s="41"/>
      <c r="TQU58" s="41"/>
      <c r="TQV58" s="41"/>
      <c r="TQW58" s="41"/>
      <c r="TQX58" s="41"/>
      <c r="TQY58" s="41"/>
      <c r="TQZ58" s="41"/>
      <c r="TRA58" s="41"/>
      <c r="TRB58" s="41"/>
      <c r="TRC58" s="41"/>
      <c r="TRD58" s="41"/>
      <c r="TRE58" s="41"/>
      <c r="TRF58" s="41"/>
      <c r="TRG58" s="41"/>
      <c r="TRH58" s="41"/>
      <c r="TRI58" s="41"/>
      <c r="TRJ58" s="41"/>
      <c r="TRK58" s="41"/>
      <c r="TRL58" s="41"/>
      <c r="TRM58" s="41"/>
      <c r="TRN58" s="41"/>
      <c r="TRO58" s="41"/>
      <c r="TRP58" s="41"/>
      <c r="TRQ58" s="41"/>
      <c r="TRR58" s="41"/>
      <c r="TRS58" s="41"/>
      <c r="TRT58" s="41"/>
      <c r="TRU58" s="41"/>
      <c r="TRV58" s="41"/>
      <c r="TRW58" s="41"/>
      <c r="TRX58" s="41"/>
      <c r="TRY58" s="41"/>
      <c r="TRZ58" s="41"/>
      <c r="TSA58" s="41"/>
      <c r="TSB58" s="41"/>
      <c r="TSC58" s="41"/>
      <c r="TSD58" s="41"/>
      <c r="TSE58" s="41"/>
      <c r="TSF58" s="41"/>
      <c r="TSG58" s="41"/>
      <c r="TSH58" s="41"/>
      <c r="TSI58" s="41"/>
      <c r="TSJ58" s="41"/>
      <c r="TSK58" s="41"/>
      <c r="TSL58" s="41"/>
      <c r="TSM58" s="41"/>
      <c r="TSN58" s="41"/>
      <c r="TSO58" s="41"/>
      <c r="TSP58" s="41"/>
      <c r="TSQ58" s="41"/>
      <c r="TSR58" s="41"/>
      <c r="TSS58" s="41"/>
      <c r="TST58" s="41"/>
      <c r="TSU58" s="41"/>
      <c r="TSV58" s="41"/>
      <c r="TSW58" s="41"/>
      <c r="TSX58" s="41"/>
      <c r="TSY58" s="41"/>
      <c r="TSZ58" s="41"/>
      <c r="TTA58" s="41"/>
      <c r="TTB58" s="41"/>
      <c r="TTC58" s="41"/>
      <c r="TTD58" s="41"/>
      <c r="TTE58" s="41"/>
      <c r="TTF58" s="41"/>
      <c r="TTG58" s="41"/>
      <c r="TTH58" s="41"/>
      <c r="TTI58" s="41"/>
      <c r="TTJ58" s="41"/>
      <c r="TTK58" s="41"/>
      <c r="TTL58" s="41"/>
      <c r="TTM58" s="41"/>
      <c r="TTN58" s="41"/>
      <c r="TTO58" s="41"/>
      <c r="TTP58" s="41"/>
      <c r="TTQ58" s="41"/>
      <c r="TTR58" s="41"/>
      <c r="TTS58" s="41"/>
      <c r="TTT58" s="41"/>
      <c r="TTU58" s="41"/>
      <c r="TTV58" s="41"/>
      <c r="TTW58" s="41"/>
      <c r="TTX58" s="41"/>
      <c r="TTY58" s="41"/>
      <c r="TTZ58" s="41"/>
      <c r="TUA58" s="41"/>
      <c r="TUB58" s="41"/>
      <c r="TUC58" s="41"/>
      <c r="TUD58" s="41"/>
      <c r="TUE58" s="41"/>
      <c r="TUF58" s="41"/>
      <c r="TUG58" s="41"/>
      <c r="TUH58" s="41"/>
      <c r="TUI58" s="41"/>
      <c r="TUJ58" s="41"/>
      <c r="TUK58" s="41"/>
      <c r="TUL58" s="41"/>
      <c r="TUM58" s="41"/>
      <c r="TUN58" s="41"/>
      <c r="TUO58" s="41"/>
      <c r="TUP58" s="41"/>
      <c r="TUQ58" s="41"/>
      <c r="TUR58" s="41"/>
      <c r="TUS58" s="41"/>
      <c r="TUT58" s="41"/>
      <c r="TUU58" s="41"/>
      <c r="TUV58" s="41"/>
      <c r="TUW58" s="41"/>
      <c r="TUX58" s="41"/>
      <c r="TUY58" s="41"/>
      <c r="TUZ58" s="41"/>
      <c r="TVA58" s="41"/>
      <c r="TVB58" s="41"/>
      <c r="TVC58" s="41"/>
      <c r="TVD58" s="41"/>
      <c r="TVE58" s="41"/>
      <c r="TVF58" s="41"/>
      <c r="TVG58" s="41"/>
      <c r="TVH58" s="41"/>
      <c r="TVI58" s="41"/>
      <c r="TVJ58" s="41"/>
      <c r="TVK58" s="41"/>
      <c r="TVL58" s="41"/>
      <c r="TVM58" s="41"/>
      <c r="TVN58" s="41"/>
      <c r="TVO58" s="41"/>
      <c r="TVP58" s="41"/>
      <c r="TVQ58" s="41"/>
      <c r="TVR58" s="41"/>
      <c r="TVS58" s="41"/>
      <c r="TVT58" s="41"/>
      <c r="TVU58" s="41"/>
      <c r="TVV58" s="41"/>
      <c r="TVW58" s="41"/>
      <c r="TVX58" s="41"/>
      <c r="TVY58" s="41"/>
      <c r="TVZ58" s="41"/>
      <c r="TWA58" s="41"/>
      <c r="TWB58" s="41"/>
      <c r="TWC58" s="41"/>
      <c r="TWD58" s="41"/>
      <c r="TWE58" s="41"/>
      <c r="TWF58" s="41"/>
      <c r="TWG58" s="41"/>
      <c r="TWH58" s="41"/>
      <c r="TWI58" s="41"/>
      <c r="TWJ58" s="41"/>
      <c r="TWK58" s="41"/>
      <c r="TWL58" s="41"/>
      <c r="TWM58" s="41"/>
      <c r="TWN58" s="41"/>
      <c r="TWO58" s="41"/>
      <c r="TWP58" s="41"/>
      <c r="TWQ58" s="41"/>
      <c r="TWR58" s="41"/>
      <c r="TWS58" s="41"/>
      <c r="TWT58" s="41"/>
      <c r="TWU58" s="41"/>
      <c r="TWV58" s="41"/>
      <c r="TWW58" s="41"/>
      <c r="TWX58" s="41"/>
      <c r="TWY58" s="41"/>
      <c r="TWZ58" s="41"/>
      <c r="TXA58" s="41"/>
      <c r="TXB58" s="41"/>
      <c r="TXC58" s="41"/>
      <c r="TXD58" s="41"/>
      <c r="TXE58" s="41"/>
      <c r="TXF58" s="41"/>
      <c r="TXG58" s="41"/>
      <c r="TXH58" s="41"/>
      <c r="TXI58" s="41"/>
      <c r="TXJ58" s="41"/>
      <c r="TXK58" s="41"/>
      <c r="TXL58" s="41"/>
      <c r="TXM58" s="41"/>
      <c r="TXN58" s="41"/>
      <c r="TXO58" s="41"/>
      <c r="TXP58" s="41"/>
      <c r="TXQ58" s="41"/>
      <c r="TXR58" s="41"/>
      <c r="TXS58" s="41"/>
      <c r="TXT58" s="41"/>
      <c r="TXU58" s="41"/>
      <c r="TXV58" s="41"/>
      <c r="TXW58" s="41"/>
      <c r="TXX58" s="41"/>
      <c r="TXY58" s="41"/>
      <c r="TXZ58" s="41"/>
      <c r="TYA58" s="41"/>
      <c r="TYB58" s="41"/>
      <c r="TYC58" s="41"/>
      <c r="TYD58" s="41"/>
      <c r="TYE58" s="41"/>
      <c r="TYF58" s="41"/>
      <c r="TYG58" s="41"/>
      <c r="TYH58" s="41"/>
      <c r="TYI58" s="41"/>
      <c r="TYJ58" s="41"/>
      <c r="TYK58" s="41"/>
      <c r="TYL58" s="41"/>
      <c r="TYM58" s="41"/>
      <c r="TYN58" s="41"/>
      <c r="TYO58" s="41"/>
      <c r="TYP58" s="41"/>
      <c r="TYQ58" s="41"/>
      <c r="TYR58" s="41"/>
      <c r="TYS58" s="41"/>
      <c r="TYT58" s="41"/>
      <c r="TYU58" s="41"/>
      <c r="TYV58" s="41"/>
      <c r="TYW58" s="41"/>
      <c r="TYX58" s="41"/>
      <c r="TYY58" s="41"/>
      <c r="TYZ58" s="41"/>
      <c r="TZA58" s="41"/>
      <c r="TZB58" s="41"/>
      <c r="TZC58" s="41"/>
      <c r="TZD58" s="41"/>
      <c r="TZE58" s="41"/>
      <c r="TZF58" s="41"/>
      <c r="TZG58" s="41"/>
      <c r="TZH58" s="41"/>
      <c r="TZI58" s="41"/>
      <c r="TZJ58" s="41"/>
      <c r="TZK58" s="41"/>
      <c r="TZL58" s="41"/>
      <c r="TZM58" s="41"/>
      <c r="TZN58" s="41"/>
      <c r="TZO58" s="41"/>
      <c r="TZP58" s="41"/>
      <c r="TZQ58" s="41"/>
      <c r="TZR58" s="41"/>
      <c r="TZS58" s="41"/>
      <c r="TZT58" s="41"/>
      <c r="TZU58" s="41"/>
      <c r="TZV58" s="41"/>
      <c r="TZW58" s="41"/>
      <c r="TZX58" s="41"/>
      <c r="TZY58" s="41"/>
      <c r="TZZ58" s="41"/>
      <c r="UAA58" s="41"/>
      <c r="UAB58" s="41"/>
      <c r="UAC58" s="41"/>
      <c r="UAD58" s="41"/>
      <c r="UAE58" s="41"/>
      <c r="UAF58" s="41"/>
      <c r="UAG58" s="41"/>
      <c r="UAH58" s="41"/>
      <c r="UAI58" s="41"/>
      <c r="UAJ58" s="41"/>
      <c r="UAK58" s="41"/>
      <c r="UAL58" s="41"/>
      <c r="UAM58" s="41"/>
      <c r="UAN58" s="41"/>
      <c r="UAO58" s="41"/>
      <c r="UAP58" s="41"/>
      <c r="UAQ58" s="41"/>
      <c r="UAR58" s="41"/>
      <c r="UAS58" s="41"/>
      <c r="UAT58" s="41"/>
      <c r="UAU58" s="41"/>
      <c r="UAV58" s="41"/>
      <c r="UAW58" s="41"/>
      <c r="UAX58" s="41"/>
      <c r="UAY58" s="41"/>
      <c r="UAZ58" s="41"/>
      <c r="UBA58" s="41"/>
      <c r="UBB58" s="41"/>
      <c r="UBC58" s="41"/>
      <c r="UBD58" s="41"/>
      <c r="UBE58" s="41"/>
      <c r="UBF58" s="41"/>
      <c r="UBG58" s="41"/>
      <c r="UBH58" s="41"/>
      <c r="UBI58" s="41"/>
      <c r="UBJ58" s="41"/>
      <c r="UBK58" s="41"/>
      <c r="UBL58" s="41"/>
      <c r="UBM58" s="41"/>
      <c r="UBN58" s="41"/>
      <c r="UBO58" s="41"/>
      <c r="UBP58" s="41"/>
      <c r="UBQ58" s="41"/>
      <c r="UBR58" s="41"/>
      <c r="UBS58" s="41"/>
      <c r="UBT58" s="41"/>
      <c r="UBU58" s="41"/>
      <c r="UBV58" s="41"/>
      <c r="UBW58" s="41"/>
      <c r="UBX58" s="41"/>
      <c r="UBY58" s="41"/>
      <c r="UBZ58" s="41"/>
      <c r="UCA58" s="41"/>
      <c r="UCB58" s="41"/>
      <c r="UCC58" s="41"/>
      <c r="UCD58" s="41"/>
      <c r="UCE58" s="41"/>
      <c r="UCF58" s="41"/>
      <c r="UCG58" s="41"/>
      <c r="UCH58" s="41"/>
      <c r="UCI58" s="41"/>
      <c r="UCJ58" s="41"/>
      <c r="UCK58" s="41"/>
      <c r="UCL58" s="41"/>
      <c r="UCM58" s="41"/>
      <c r="UCN58" s="41"/>
      <c r="UCO58" s="41"/>
      <c r="UCP58" s="41"/>
      <c r="UCQ58" s="41"/>
      <c r="UCR58" s="41"/>
      <c r="UCS58" s="41"/>
      <c r="UCT58" s="41"/>
      <c r="UCU58" s="41"/>
      <c r="UCV58" s="41"/>
      <c r="UCW58" s="41"/>
      <c r="UCX58" s="41"/>
      <c r="UCY58" s="41"/>
      <c r="UCZ58" s="41"/>
      <c r="UDA58" s="41"/>
      <c r="UDB58" s="41"/>
      <c r="UDC58" s="41"/>
      <c r="UDD58" s="41"/>
      <c r="UDE58" s="41"/>
      <c r="UDF58" s="41"/>
      <c r="UDG58" s="41"/>
      <c r="UDH58" s="41"/>
      <c r="UDI58" s="41"/>
      <c r="UDJ58" s="41"/>
      <c r="UDK58" s="41"/>
      <c r="UDL58" s="41"/>
      <c r="UDM58" s="41"/>
      <c r="UDN58" s="41"/>
      <c r="UDO58" s="41"/>
      <c r="UDP58" s="41"/>
      <c r="UDQ58" s="41"/>
      <c r="UDR58" s="41"/>
      <c r="UDS58" s="41"/>
      <c r="UDT58" s="41"/>
      <c r="UDU58" s="41"/>
      <c r="UDV58" s="41"/>
      <c r="UDW58" s="41"/>
      <c r="UDX58" s="41"/>
      <c r="UDY58" s="41"/>
      <c r="UDZ58" s="41"/>
      <c r="UEA58" s="41"/>
      <c r="UEB58" s="41"/>
      <c r="UEC58" s="41"/>
      <c r="UED58" s="41"/>
      <c r="UEE58" s="41"/>
      <c r="UEF58" s="41"/>
      <c r="UEG58" s="41"/>
      <c r="UEH58" s="41"/>
      <c r="UEI58" s="41"/>
      <c r="UEJ58" s="41"/>
      <c r="UEK58" s="41"/>
      <c r="UEL58" s="41"/>
      <c r="UEM58" s="41"/>
      <c r="UEN58" s="41"/>
      <c r="UEO58" s="41"/>
      <c r="UEP58" s="41"/>
      <c r="UEQ58" s="41"/>
      <c r="UER58" s="41"/>
      <c r="UES58" s="41"/>
      <c r="UET58" s="41"/>
      <c r="UEU58" s="41"/>
      <c r="UEV58" s="41"/>
      <c r="UEW58" s="41"/>
      <c r="UEX58" s="41"/>
      <c r="UEY58" s="41"/>
      <c r="UEZ58" s="41"/>
      <c r="UFA58" s="41"/>
      <c r="UFB58" s="41"/>
      <c r="UFC58" s="41"/>
      <c r="UFD58" s="41"/>
      <c r="UFE58" s="41"/>
      <c r="UFF58" s="41"/>
      <c r="UFG58" s="41"/>
      <c r="UFH58" s="41"/>
      <c r="UFI58" s="41"/>
      <c r="UFJ58" s="41"/>
      <c r="UFK58" s="41"/>
      <c r="UFL58" s="41"/>
      <c r="UFM58" s="41"/>
      <c r="UFN58" s="41"/>
      <c r="UFO58" s="41"/>
      <c r="UFP58" s="41"/>
      <c r="UFQ58" s="41"/>
      <c r="UFR58" s="41"/>
      <c r="UFS58" s="41"/>
      <c r="UFT58" s="41"/>
      <c r="UFU58" s="41"/>
      <c r="UFV58" s="41"/>
      <c r="UFW58" s="41"/>
      <c r="UFX58" s="41"/>
      <c r="UFY58" s="41"/>
      <c r="UFZ58" s="41"/>
      <c r="UGA58" s="41"/>
      <c r="UGB58" s="41"/>
      <c r="UGC58" s="41"/>
      <c r="UGD58" s="41"/>
      <c r="UGE58" s="41"/>
      <c r="UGF58" s="41"/>
      <c r="UGG58" s="41"/>
      <c r="UGH58" s="41"/>
      <c r="UGI58" s="41"/>
      <c r="UGJ58" s="41"/>
      <c r="UGK58" s="41"/>
      <c r="UGL58" s="41"/>
      <c r="UGM58" s="41"/>
      <c r="UGN58" s="41"/>
      <c r="UGO58" s="41"/>
      <c r="UGP58" s="41"/>
      <c r="UGQ58" s="41"/>
      <c r="UGR58" s="41"/>
      <c r="UGS58" s="41"/>
      <c r="UGT58" s="41"/>
      <c r="UGU58" s="41"/>
      <c r="UGV58" s="41"/>
      <c r="UGW58" s="41"/>
      <c r="UGX58" s="41"/>
      <c r="UGY58" s="41"/>
      <c r="UGZ58" s="41"/>
      <c r="UHA58" s="41"/>
      <c r="UHB58" s="41"/>
      <c r="UHC58" s="41"/>
      <c r="UHD58" s="41"/>
      <c r="UHE58" s="41"/>
      <c r="UHF58" s="41"/>
      <c r="UHG58" s="41"/>
      <c r="UHH58" s="41"/>
      <c r="UHI58" s="41"/>
      <c r="UHJ58" s="41"/>
      <c r="UHK58" s="41"/>
      <c r="UHL58" s="41"/>
      <c r="UHM58" s="41"/>
      <c r="UHN58" s="41"/>
      <c r="UHO58" s="41"/>
      <c r="UHP58" s="41"/>
      <c r="UHQ58" s="41"/>
      <c r="UHR58" s="41"/>
      <c r="UHS58" s="41"/>
      <c r="UHT58" s="41"/>
      <c r="UHU58" s="41"/>
      <c r="UHV58" s="41"/>
      <c r="UHW58" s="41"/>
      <c r="UHX58" s="41"/>
      <c r="UHY58" s="41"/>
      <c r="UHZ58" s="41"/>
      <c r="UIA58" s="41"/>
      <c r="UIB58" s="41"/>
      <c r="UIC58" s="41"/>
      <c r="UID58" s="41"/>
      <c r="UIE58" s="41"/>
      <c r="UIF58" s="41"/>
      <c r="UIG58" s="41"/>
      <c r="UIH58" s="41"/>
      <c r="UII58" s="41"/>
      <c r="UIJ58" s="41"/>
      <c r="UIK58" s="41"/>
      <c r="UIL58" s="41"/>
      <c r="UIM58" s="41"/>
      <c r="UIN58" s="41"/>
      <c r="UIO58" s="41"/>
      <c r="UIP58" s="41"/>
      <c r="UIQ58" s="41"/>
      <c r="UIR58" s="41"/>
      <c r="UIS58" s="41"/>
      <c r="UIT58" s="41"/>
      <c r="UIU58" s="41"/>
      <c r="UIV58" s="41"/>
      <c r="UIW58" s="41"/>
      <c r="UIX58" s="41"/>
      <c r="UIY58" s="41"/>
      <c r="UIZ58" s="41"/>
      <c r="UJA58" s="41"/>
      <c r="UJB58" s="41"/>
      <c r="UJC58" s="41"/>
      <c r="UJD58" s="41"/>
      <c r="UJE58" s="41"/>
      <c r="UJF58" s="41"/>
      <c r="UJG58" s="41"/>
      <c r="UJH58" s="41"/>
      <c r="UJI58" s="41"/>
      <c r="UJJ58" s="41"/>
      <c r="UJK58" s="41"/>
      <c r="UJL58" s="41"/>
      <c r="UJM58" s="41"/>
      <c r="UJN58" s="41"/>
      <c r="UJO58" s="41"/>
      <c r="UJP58" s="41"/>
      <c r="UJQ58" s="41"/>
      <c r="UJR58" s="41"/>
      <c r="UJS58" s="41"/>
      <c r="UJT58" s="41"/>
      <c r="UJU58" s="41"/>
      <c r="UJV58" s="41"/>
      <c r="UJW58" s="41"/>
      <c r="UJX58" s="41"/>
      <c r="UJY58" s="41"/>
      <c r="UJZ58" s="41"/>
      <c r="UKA58" s="41"/>
      <c r="UKB58" s="41"/>
      <c r="UKC58" s="41"/>
      <c r="UKD58" s="41"/>
      <c r="UKE58" s="41"/>
      <c r="UKF58" s="41"/>
      <c r="UKG58" s="41"/>
      <c r="UKH58" s="41"/>
      <c r="UKI58" s="41"/>
      <c r="UKJ58" s="41"/>
      <c r="UKK58" s="41"/>
      <c r="UKL58" s="41"/>
      <c r="UKM58" s="41"/>
      <c r="UKN58" s="41"/>
      <c r="UKO58" s="41"/>
      <c r="UKP58" s="41"/>
      <c r="UKQ58" s="41"/>
      <c r="UKR58" s="41"/>
      <c r="UKS58" s="41"/>
      <c r="UKT58" s="41"/>
      <c r="UKU58" s="41"/>
      <c r="UKV58" s="41"/>
      <c r="UKW58" s="41"/>
      <c r="UKX58" s="41"/>
      <c r="UKY58" s="41"/>
      <c r="UKZ58" s="41"/>
      <c r="ULA58" s="41"/>
      <c r="ULB58" s="41"/>
      <c r="ULC58" s="41"/>
      <c r="ULD58" s="41"/>
      <c r="ULE58" s="41"/>
      <c r="ULF58" s="41"/>
      <c r="ULG58" s="41"/>
      <c r="ULH58" s="41"/>
      <c r="ULI58" s="41"/>
      <c r="ULJ58" s="41"/>
      <c r="ULK58" s="41"/>
      <c r="ULL58" s="41"/>
      <c r="ULM58" s="41"/>
      <c r="ULN58" s="41"/>
      <c r="ULO58" s="41"/>
      <c r="ULP58" s="41"/>
      <c r="ULQ58" s="41"/>
      <c r="ULR58" s="41"/>
      <c r="ULS58" s="41"/>
      <c r="ULT58" s="41"/>
      <c r="ULU58" s="41"/>
      <c r="ULV58" s="41"/>
      <c r="ULW58" s="41"/>
      <c r="ULX58" s="41"/>
      <c r="ULY58" s="41"/>
      <c r="ULZ58" s="41"/>
      <c r="UMA58" s="41"/>
      <c r="UMB58" s="41"/>
      <c r="UMC58" s="41"/>
      <c r="UMD58" s="41"/>
      <c r="UME58" s="41"/>
      <c r="UMF58" s="41"/>
      <c r="UMG58" s="41"/>
      <c r="UMH58" s="41"/>
      <c r="UMI58" s="41"/>
      <c r="UMJ58" s="41"/>
      <c r="UMK58" s="41"/>
      <c r="UML58" s="41"/>
      <c r="UMM58" s="41"/>
      <c r="UMN58" s="41"/>
      <c r="UMO58" s="41"/>
      <c r="UMP58" s="41"/>
      <c r="UMQ58" s="41"/>
      <c r="UMR58" s="41"/>
      <c r="UMS58" s="41"/>
      <c r="UMT58" s="41"/>
      <c r="UMU58" s="41"/>
      <c r="UMV58" s="41"/>
      <c r="UMW58" s="41"/>
      <c r="UMX58" s="41"/>
      <c r="UMY58" s="41"/>
      <c r="UMZ58" s="41"/>
      <c r="UNA58" s="41"/>
      <c r="UNB58" s="41"/>
      <c r="UNC58" s="41"/>
      <c r="UND58" s="41"/>
      <c r="UNE58" s="41"/>
      <c r="UNF58" s="41"/>
      <c r="UNG58" s="41"/>
      <c r="UNH58" s="41"/>
      <c r="UNI58" s="41"/>
      <c r="UNJ58" s="41"/>
      <c r="UNK58" s="41"/>
      <c r="UNL58" s="41"/>
      <c r="UNM58" s="41"/>
      <c r="UNN58" s="41"/>
      <c r="UNO58" s="41"/>
      <c r="UNP58" s="41"/>
      <c r="UNQ58" s="41"/>
      <c r="UNR58" s="41"/>
      <c r="UNS58" s="41"/>
      <c r="UNT58" s="41"/>
      <c r="UNU58" s="41"/>
      <c r="UNV58" s="41"/>
      <c r="UNW58" s="41"/>
      <c r="UNX58" s="41"/>
      <c r="UNY58" s="41"/>
      <c r="UNZ58" s="41"/>
      <c r="UOA58" s="41"/>
      <c r="UOB58" s="41"/>
      <c r="UOC58" s="41"/>
      <c r="UOD58" s="41"/>
      <c r="UOE58" s="41"/>
      <c r="UOF58" s="41"/>
      <c r="UOG58" s="41"/>
      <c r="UOH58" s="41"/>
      <c r="UOI58" s="41"/>
      <c r="UOJ58" s="41"/>
      <c r="UOK58" s="41"/>
      <c r="UOL58" s="41"/>
      <c r="UOM58" s="41"/>
      <c r="UON58" s="41"/>
      <c r="UOO58" s="41"/>
      <c r="UOP58" s="41"/>
      <c r="UOQ58" s="41"/>
      <c r="UOR58" s="41"/>
      <c r="UOS58" s="41"/>
      <c r="UOT58" s="41"/>
      <c r="UOU58" s="41"/>
      <c r="UOV58" s="41"/>
      <c r="UOW58" s="41"/>
      <c r="UOX58" s="41"/>
      <c r="UOY58" s="41"/>
      <c r="UOZ58" s="41"/>
      <c r="UPA58" s="41"/>
      <c r="UPB58" s="41"/>
      <c r="UPC58" s="41"/>
      <c r="UPD58" s="41"/>
      <c r="UPE58" s="41"/>
      <c r="UPF58" s="41"/>
      <c r="UPG58" s="41"/>
      <c r="UPH58" s="41"/>
      <c r="UPI58" s="41"/>
      <c r="UPJ58" s="41"/>
      <c r="UPK58" s="41"/>
      <c r="UPL58" s="41"/>
      <c r="UPM58" s="41"/>
      <c r="UPN58" s="41"/>
      <c r="UPO58" s="41"/>
      <c r="UPP58" s="41"/>
      <c r="UPQ58" s="41"/>
      <c r="UPR58" s="41"/>
      <c r="UPS58" s="41"/>
      <c r="UPT58" s="41"/>
      <c r="UPU58" s="41"/>
      <c r="UPV58" s="41"/>
      <c r="UPW58" s="41"/>
      <c r="UPX58" s="41"/>
      <c r="UPY58" s="41"/>
      <c r="UPZ58" s="41"/>
      <c r="UQA58" s="41"/>
      <c r="UQB58" s="41"/>
      <c r="UQC58" s="41"/>
      <c r="UQD58" s="41"/>
      <c r="UQE58" s="41"/>
      <c r="UQF58" s="41"/>
      <c r="UQG58" s="41"/>
      <c r="UQH58" s="41"/>
      <c r="UQI58" s="41"/>
      <c r="UQJ58" s="41"/>
      <c r="UQK58" s="41"/>
      <c r="UQL58" s="41"/>
      <c r="UQM58" s="41"/>
      <c r="UQN58" s="41"/>
      <c r="UQO58" s="41"/>
      <c r="UQP58" s="41"/>
      <c r="UQQ58" s="41"/>
      <c r="UQR58" s="41"/>
      <c r="UQS58" s="41"/>
      <c r="UQT58" s="41"/>
      <c r="UQU58" s="41"/>
      <c r="UQV58" s="41"/>
      <c r="UQW58" s="41"/>
      <c r="UQX58" s="41"/>
      <c r="UQY58" s="41"/>
      <c r="UQZ58" s="41"/>
      <c r="URA58" s="41"/>
      <c r="URB58" s="41"/>
      <c r="URC58" s="41"/>
      <c r="URD58" s="41"/>
      <c r="URE58" s="41"/>
      <c r="URF58" s="41"/>
      <c r="URG58" s="41"/>
      <c r="URH58" s="41"/>
      <c r="URI58" s="41"/>
      <c r="URJ58" s="41"/>
      <c r="URK58" s="41"/>
      <c r="URL58" s="41"/>
      <c r="URM58" s="41"/>
      <c r="URN58" s="41"/>
      <c r="URO58" s="41"/>
      <c r="URP58" s="41"/>
      <c r="URQ58" s="41"/>
      <c r="URR58" s="41"/>
      <c r="URS58" s="41"/>
      <c r="URT58" s="41"/>
      <c r="URU58" s="41"/>
      <c r="URV58" s="41"/>
      <c r="URW58" s="41"/>
      <c r="URX58" s="41"/>
      <c r="URY58" s="41"/>
      <c r="URZ58" s="41"/>
      <c r="USA58" s="41"/>
      <c r="USB58" s="41"/>
      <c r="USC58" s="41"/>
      <c r="USD58" s="41"/>
      <c r="USE58" s="41"/>
      <c r="USF58" s="41"/>
      <c r="USG58" s="41"/>
      <c r="USH58" s="41"/>
      <c r="USI58" s="41"/>
      <c r="USJ58" s="41"/>
      <c r="USK58" s="41"/>
      <c r="USL58" s="41"/>
      <c r="USM58" s="41"/>
      <c r="USN58" s="41"/>
      <c r="USO58" s="41"/>
      <c r="USP58" s="41"/>
      <c r="USQ58" s="41"/>
      <c r="USR58" s="41"/>
      <c r="USS58" s="41"/>
      <c r="UST58" s="41"/>
      <c r="USU58" s="41"/>
      <c r="USV58" s="41"/>
      <c r="USW58" s="41"/>
      <c r="USX58" s="41"/>
      <c r="USY58" s="41"/>
      <c r="USZ58" s="41"/>
      <c r="UTA58" s="41"/>
      <c r="UTB58" s="41"/>
      <c r="UTC58" s="41"/>
      <c r="UTD58" s="41"/>
      <c r="UTE58" s="41"/>
      <c r="UTF58" s="41"/>
      <c r="UTG58" s="41"/>
      <c r="UTH58" s="41"/>
      <c r="UTI58" s="41"/>
      <c r="UTJ58" s="41"/>
      <c r="UTK58" s="41"/>
      <c r="UTL58" s="41"/>
      <c r="UTM58" s="41"/>
      <c r="UTN58" s="41"/>
      <c r="UTO58" s="41"/>
      <c r="UTP58" s="41"/>
      <c r="UTQ58" s="41"/>
      <c r="UTR58" s="41"/>
      <c r="UTS58" s="41"/>
      <c r="UTT58" s="41"/>
      <c r="UTU58" s="41"/>
      <c r="UTV58" s="41"/>
      <c r="UTW58" s="41"/>
      <c r="UTX58" s="41"/>
      <c r="UTY58" s="41"/>
      <c r="UTZ58" s="41"/>
      <c r="UUA58" s="41"/>
      <c r="UUB58" s="41"/>
      <c r="UUC58" s="41"/>
      <c r="UUD58" s="41"/>
      <c r="UUE58" s="41"/>
      <c r="UUF58" s="41"/>
      <c r="UUG58" s="41"/>
      <c r="UUH58" s="41"/>
      <c r="UUI58" s="41"/>
      <c r="UUJ58" s="41"/>
      <c r="UUK58" s="41"/>
      <c r="UUL58" s="41"/>
      <c r="UUM58" s="41"/>
      <c r="UUN58" s="41"/>
      <c r="UUO58" s="41"/>
      <c r="UUP58" s="41"/>
      <c r="UUQ58" s="41"/>
      <c r="UUR58" s="41"/>
      <c r="UUS58" s="41"/>
      <c r="UUT58" s="41"/>
      <c r="UUU58" s="41"/>
      <c r="UUV58" s="41"/>
      <c r="UUW58" s="41"/>
      <c r="UUX58" s="41"/>
      <c r="UUY58" s="41"/>
      <c r="UUZ58" s="41"/>
      <c r="UVA58" s="41"/>
      <c r="UVB58" s="41"/>
      <c r="UVC58" s="41"/>
      <c r="UVD58" s="41"/>
      <c r="UVE58" s="41"/>
      <c r="UVF58" s="41"/>
      <c r="UVG58" s="41"/>
      <c r="UVH58" s="41"/>
      <c r="UVI58" s="41"/>
      <c r="UVJ58" s="41"/>
      <c r="UVK58" s="41"/>
      <c r="UVL58" s="41"/>
      <c r="UVM58" s="41"/>
      <c r="UVN58" s="41"/>
      <c r="UVO58" s="41"/>
      <c r="UVP58" s="41"/>
      <c r="UVQ58" s="41"/>
      <c r="UVR58" s="41"/>
      <c r="UVS58" s="41"/>
      <c r="UVT58" s="41"/>
      <c r="UVU58" s="41"/>
      <c r="UVV58" s="41"/>
      <c r="UVW58" s="41"/>
      <c r="UVX58" s="41"/>
      <c r="UVY58" s="41"/>
      <c r="UVZ58" s="41"/>
      <c r="UWA58" s="41"/>
      <c r="UWB58" s="41"/>
      <c r="UWC58" s="41"/>
      <c r="UWD58" s="41"/>
      <c r="UWE58" s="41"/>
      <c r="UWF58" s="41"/>
      <c r="UWG58" s="41"/>
      <c r="UWH58" s="41"/>
      <c r="UWI58" s="41"/>
      <c r="UWJ58" s="41"/>
      <c r="UWK58" s="41"/>
      <c r="UWL58" s="41"/>
      <c r="UWM58" s="41"/>
      <c r="UWN58" s="41"/>
      <c r="UWO58" s="41"/>
      <c r="UWP58" s="41"/>
      <c r="UWQ58" s="41"/>
      <c r="UWR58" s="41"/>
      <c r="UWS58" s="41"/>
      <c r="UWT58" s="41"/>
      <c r="UWU58" s="41"/>
      <c r="UWV58" s="41"/>
      <c r="UWW58" s="41"/>
      <c r="UWX58" s="41"/>
      <c r="UWY58" s="41"/>
      <c r="UWZ58" s="41"/>
      <c r="UXA58" s="41"/>
      <c r="UXB58" s="41"/>
      <c r="UXC58" s="41"/>
      <c r="UXD58" s="41"/>
      <c r="UXE58" s="41"/>
      <c r="UXF58" s="41"/>
      <c r="UXG58" s="41"/>
      <c r="UXH58" s="41"/>
      <c r="UXI58" s="41"/>
      <c r="UXJ58" s="41"/>
      <c r="UXK58" s="41"/>
      <c r="UXL58" s="41"/>
      <c r="UXM58" s="41"/>
      <c r="UXN58" s="41"/>
      <c r="UXO58" s="41"/>
      <c r="UXP58" s="41"/>
      <c r="UXQ58" s="41"/>
      <c r="UXR58" s="41"/>
      <c r="UXS58" s="41"/>
      <c r="UXT58" s="41"/>
      <c r="UXU58" s="41"/>
      <c r="UXV58" s="41"/>
      <c r="UXW58" s="41"/>
      <c r="UXX58" s="41"/>
      <c r="UXY58" s="41"/>
      <c r="UXZ58" s="41"/>
      <c r="UYA58" s="41"/>
      <c r="UYB58" s="41"/>
      <c r="UYC58" s="41"/>
      <c r="UYD58" s="41"/>
      <c r="UYE58" s="41"/>
      <c r="UYF58" s="41"/>
      <c r="UYG58" s="41"/>
      <c r="UYH58" s="41"/>
      <c r="UYI58" s="41"/>
      <c r="UYJ58" s="41"/>
      <c r="UYK58" s="41"/>
      <c r="UYL58" s="41"/>
      <c r="UYM58" s="41"/>
      <c r="UYN58" s="41"/>
      <c r="UYO58" s="41"/>
      <c r="UYP58" s="41"/>
      <c r="UYQ58" s="41"/>
      <c r="UYR58" s="41"/>
      <c r="UYS58" s="41"/>
      <c r="UYT58" s="41"/>
      <c r="UYU58" s="41"/>
      <c r="UYV58" s="41"/>
      <c r="UYW58" s="41"/>
      <c r="UYX58" s="41"/>
      <c r="UYY58" s="41"/>
      <c r="UYZ58" s="41"/>
      <c r="UZA58" s="41"/>
      <c r="UZB58" s="41"/>
      <c r="UZC58" s="41"/>
      <c r="UZD58" s="41"/>
      <c r="UZE58" s="41"/>
      <c r="UZF58" s="41"/>
      <c r="UZG58" s="41"/>
      <c r="UZH58" s="41"/>
      <c r="UZI58" s="41"/>
      <c r="UZJ58" s="41"/>
      <c r="UZK58" s="41"/>
      <c r="UZL58" s="41"/>
      <c r="UZM58" s="41"/>
      <c r="UZN58" s="41"/>
      <c r="UZO58" s="41"/>
      <c r="UZP58" s="41"/>
      <c r="UZQ58" s="41"/>
      <c r="UZR58" s="41"/>
      <c r="UZS58" s="41"/>
      <c r="UZT58" s="41"/>
      <c r="UZU58" s="41"/>
      <c r="UZV58" s="41"/>
      <c r="UZW58" s="41"/>
      <c r="UZX58" s="41"/>
      <c r="UZY58" s="41"/>
      <c r="UZZ58" s="41"/>
      <c r="VAA58" s="41"/>
      <c r="VAB58" s="41"/>
      <c r="VAC58" s="41"/>
      <c r="VAD58" s="41"/>
      <c r="VAE58" s="41"/>
      <c r="VAF58" s="41"/>
      <c r="VAG58" s="41"/>
      <c r="VAH58" s="41"/>
      <c r="VAI58" s="41"/>
      <c r="VAJ58" s="41"/>
      <c r="VAK58" s="41"/>
      <c r="VAL58" s="41"/>
      <c r="VAM58" s="41"/>
      <c r="VAN58" s="41"/>
      <c r="VAO58" s="41"/>
      <c r="VAP58" s="41"/>
      <c r="VAQ58" s="41"/>
      <c r="VAR58" s="41"/>
      <c r="VAS58" s="41"/>
      <c r="VAT58" s="41"/>
      <c r="VAU58" s="41"/>
      <c r="VAV58" s="41"/>
      <c r="VAW58" s="41"/>
      <c r="VAX58" s="41"/>
      <c r="VAY58" s="41"/>
      <c r="VAZ58" s="41"/>
      <c r="VBA58" s="41"/>
      <c r="VBB58" s="41"/>
      <c r="VBC58" s="41"/>
      <c r="VBD58" s="41"/>
      <c r="VBE58" s="41"/>
      <c r="VBF58" s="41"/>
      <c r="VBG58" s="41"/>
      <c r="VBH58" s="41"/>
      <c r="VBI58" s="41"/>
      <c r="VBJ58" s="41"/>
      <c r="VBK58" s="41"/>
      <c r="VBL58" s="41"/>
      <c r="VBM58" s="41"/>
      <c r="VBN58" s="41"/>
      <c r="VBO58" s="41"/>
      <c r="VBP58" s="41"/>
      <c r="VBQ58" s="41"/>
      <c r="VBR58" s="41"/>
      <c r="VBS58" s="41"/>
      <c r="VBT58" s="41"/>
      <c r="VBU58" s="41"/>
      <c r="VBV58" s="41"/>
      <c r="VBW58" s="41"/>
      <c r="VBX58" s="41"/>
      <c r="VBY58" s="41"/>
      <c r="VBZ58" s="41"/>
      <c r="VCA58" s="41"/>
      <c r="VCB58" s="41"/>
      <c r="VCC58" s="41"/>
      <c r="VCD58" s="41"/>
      <c r="VCE58" s="41"/>
      <c r="VCF58" s="41"/>
      <c r="VCG58" s="41"/>
      <c r="VCH58" s="41"/>
      <c r="VCI58" s="41"/>
      <c r="VCJ58" s="41"/>
      <c r="VCK58" s="41"/>
      <c r="VCL58" s="41"/>
      <c r="VCM58" s="41"/>
      <c r="VCN58" s="41"/>
      <c r="VCO58" s="41"/>
      <c r="VCP58" s="41"/>
      <c r="VCQ58" s="41"/>
      <c r="VCR58" s="41"/>
      <c r="VCS58" s="41"/>
      <c r="VCT58" s="41"/>
      <c r="VCU58" s="41"/>
      <c r="VCV58" s="41"/>
      <c r="VCW58" s="41"/>
      <c r="VCX58" s="41"/>
      <c r="VCY58" s="41"/>
      <c r="VCZ58" s="41"/>
      <c r="VDA58" s="41"/>
      <c r="VDB58" s="41"/>
      <c r="VDC58" s="41"/>
      <c r="VDD58" s="41"/>
      <c r="VDE58" s="41"/>
      <c r="VDF58" s="41"/>
      <c r="VDG58" s="41"/>
      <c r="VDH58" s="41"/>
      <c r="VDI58" s="41"/>
      <c r="VDJ58" s="41"/>
      <c r="VDK58" s="41"/>
      <c r="VDL58" s="41"/>
      <c r="VDM58" s="41"/>
      <c r="VDN58" s="41"/>
      <c r="VDO58" s="41"/>
      <c r="VDP58" s="41"/>
      <c r="VDQ58" s="41"/>
      <c r="VDR58" s="41"/>
      <c r="VDS58" s="41"/>
      <c r="VDT58" s="41"/>
      <c r="VDU58" s="41"/>
      <c r="VDV58" s="41"/>
      <c r="VDW58" s="41"/>
      <c r="VDX58" s="41"/>
      <c r="VDY58" s="41"/>
      <c r="VDZ58" s="41"/>
      <c r="VEA58" s="41"/>
      <c r="VEB58" s="41"/>
      <c r="VEC58" s="41"/>
      <c r="VED58" s="41"/>
      <c r="VEE58" s="41"/>
      <c r="VEF58" s="41"/>
      <c r="VEG58" s="41"/>
      <c r="VEH58" s="41"/>
      <c r="VEI58" s="41"/>
      <c r="VEJ58" s="41"/>
      <c r="VEK58" s="41"/>
      <c r="VEL58" s="41"/>
      <c r="VEM58" s="41"/>
      <c r="VEN58" s="41"/>
      <c r="VEO58" s="41"/>
      <c r="VEP58" s="41"/>
      <c r="VEQ58" s="41"/>
      <c r="VER58" s="41"/>
      <c r="VES58" s="41"/>
      <c r="VET58" s="41"/>
      <c r="VEU58" s="41"/>
      <c r="VEV58" s="41"/>
      <c r="VEW58" s="41"/>
      <c r="VEX58" s="41"/>
      <c r="VEY58" s="41"/>
      <c r="VEZ58" s="41"/>
      <c r="VFA58" s="41"/>
      <c r="VFB58" s="41"/>
      <c r="VFC58" s="41"/>
      <c r="VFD58" s="41"/>
      <c r="VFE58" s="41"/>
      <c r="VFF58" s="41"/>
      <c r="VFG58" s="41"/>
      <c r="VFH58" s="41"/>
      <c r="VFI58" s="41"/>
      <c r="VFJ58" s="41"/>
      <c r="VFK58" s="41"/>
      <c r="VFL58" s="41"/>
      <c r="VFM58" s="41"/>
      <c r="VFN58" s="41"/>
      <c r="VFO58" s="41"/>
      <c r="VFP58" s="41"/>
      <c r="VFQ58" s="41"/>
      <c r="VFR58" s="41"/>
      <c r="VFS58" s="41"/>
      <c r="VFT58" s="41"/>
      <c r="VFU58" s="41"/>
      <c r="VFV58" s="41"/>
      <c r="VFW58" s="41"/>
      <c r="VFX58" s="41"/>
      <c r="VFY58" s="41"/>
      <c r="VFZ58" s="41"/>
      <c r="VGA58" s="41"/>
      <c r="VGB58" s="41"/>
      <c r="VGC58" s="41"/>
      <c r="VGD58" s="41"/>
      <c r="VGE58" s="41"/>
      <c r="VGF58" s="41"/>
      <c r="VGG58" s="41"/>
      <c r="VGH58" s="41"/>
      <c r="VGI58" s="41"/>
      <c r="VGJ58" s="41"/>
      <c r="VGK58" s="41"/>
      <c r="VGL58" s="41"/>
      <c r="VGM58" s="41"/>
      <c r="VGN58" s="41"/>
      <c r="VGO58" s="41"/>
      <c r="VGP58" s="41"/>
      <c r="VGQ58" s="41"/>
      <c r="VGR58" s="41"/>
      <c r="VGS58" s="41"/>
      <c r="VGT58" s="41"/>
      <c r="VGU58" s="41"/>
      <c r="VGV58" s="41"/>
      <c r="VGW58" s="41"/>
      <c r="VGX58" s="41"/>
      <c r="VGY58" s="41"/>
      <c r="VGZ58" s="41"/>
      <c r="VHA58" s="41"/>
      <c r="VHB58" s="41"/>
      <c r="VHC58" s="41"/>
      <c r="VHD58" s="41"/>
      <c r="VHE58" s="41"/>
      <c r="VHF58" s="41"/>
      <c r="VHG58" s="41"/>
      <c r="VHH58" s="41"/>
      <c r="VHI58" s="41"/>
      <c r="VHJ58" s="41"/>
      <c r="VHK58" s="41"/>
      <c r="VHL58" s="41"/>
      <c r="VHM58" s="41"/>
      <c r="VHN58" s="41"/>
      <c r="VHO58" s="41"/>
      <c r="VHP58" s="41"/>
      <c r="VHQ58" s="41"/>
      <c r="VHR58" s="41"/>
      <c r="VHS58" s="41"/>
      <c r="VHT58" s="41"/>
      <c r="VHU58" s="41"/>
      <c r="VHV58" s="41"/>
      <c r="VHW58" s="41"/>
      <c r="VHX58" s="41"/>
      <c r="VHY58" s="41"/>
      <c r="VHZ58" s="41"/>
      <c r="VIA58" s="41"/>
      <c r="VIB58" s="41"/>
      <c r="VIC58" s="41"/>
      <c r="VID58" s="41"/>
      <c r="VIE58" s="41"/>
      <c r="VIF58" s="41"/>
      <c r="VIG58" s="41"/>
      <c r="VIH58" s="41"/>
      <c r="VII58" s="41"/>
      <c r="VIJ58" s="41"/>
      <c r="VIK58" s="41"/>
      <c r="VIL58" s="41"/>
      <c r="VIM58" s="41"/>
      <c r="VIN58" s="41"/>
      <c r="VIO58" s="41"/>
      <c r="VIP58" s="41"/>
      <c r="VIQ58" s="41"/>
      <c r="VIR58" s="41"/>
      <c r="VIS58" s="41"/>
      <c r="VIT58" s="41"/>
      <c r="VIU58" s="41"/>
      <c r="VIV58" s="41"/>
      <c r="VIW58" s="41"/>
      <c r="VIX58" s="41"/>
      <c r="VIY58" s="41"/>
      <c r="VIZ58" s="41"/>
      <c r="VJA58" s="41"/>
      <c r="VJB58" s="41"/>
      <c r="VJC58" s="41"/>
      <c r="VJD58" s="41"/>
      <c r="VJE58" s="41"/>
      <c r="VJF58" s="41"/>
      <c r="VJG58" s="41"/>
      <c r="VJH58" s="41"/>
      <c r="VJI58" s="41"/>
      <c r="VJJ58" s="41"/>
      <c r="VJK58" s="41"/>
      <c r="VJL58" s="41"/>
      <c r="VJM58" s="41"/>
      <c r="VJN58" s="41"/>
      <c r="VJO58" s="41"/>
      <c r="VJP58" s="41"/>
      <c r="VJQ58" s="41"/>
      <c r="VJR58" s="41"/>
      <c r="VJS58" s="41"/>
      <c r="VJT58" s="41"/>
      <c r="VJU58" s="41"/>
      <c r="VJV58" s="41"/>
      <c r="VJW58" s="41"/>
      <c r="VJX58" s="41"/>
      <c r="VJY58" s="41"/>
      <c r="VJZ58" s="41"/>
      <c r="VKA58" s="41"/>
      <c r="VKB58" s="41"/>
      <c r="VKC58" s="41"/>
      <c r="VKD58" s="41"/>
      <c r="VKE58" s="41"/>
      <c r="VKF58" s="41"/>
      <c r="VKG58" s="41"/>
      <c r="VKH58" s="41"/>
      <c r="VKI58" s="41"/>
      <c r="VKJ58" s="41"/>
      <c r="VKK58" s="41"/>
      <c r="VKL58" s="41"/>
      <c r="VKM58" s="41"/>
      <c r="VKN58" s="41"/>
      <c r="VKO58" s="41"/>
      <c r="VKP58" s="41"/>
      <c r="VKQ58" s="41"/>
      <c r="VKR58" s="41"/>
      <c r="VKS58" s="41"/>
      <c r="VKT58" s="41"/>
      <c r="VKU58" s="41"/>
      <c r="VKV58" s="41"/>
      <c r="VKW58" s="41"/>
      <c r="VKX58" s="41"/>
      <c r="VKY58" s="41"/>
      <c r="VKZ58" s="41"/>
      <c r="VLA58" s="41"/>
      <c r="VLB58" s="41"/>
      <c r="VLC58" s="41"/>
      <c r="VLD58" s="41"/>
      <c r="VLE58" s="41"/>
      <c r="VLF58" s="41"/>
      <c r="VLG58" s="41"/>
      <c r="VLH58" s="41"/>
      <c r="VLI58" s="41"/>
      <c r="VLJ58" s="41"/>
      <c r="VLK58" s="41"/>
      <c r="VLL58" s="41"/>
      <c r="VLM58" s="41"/>
      <c r="VLN58" s="41"/>
      <c r="VLO58" s="41"/>
      <c r="VLP58" s="41"/>
      <c r="VLQ58" s="41"/>
      <c r="VLR58" s="41"/>
      <c r="VLS58" s="41"/>
      <c r="VLT58" s="41"/>
      <c r="VLU58" s="41"/>
      <c r="VLV58" s="41"/>
      <c r="VLW58" s="41"/>
      <c r="VLX58" s="41"/>
      <c r="VLY58" s="41"/>
      <c r="VLZ58" s="41"/>
      <c r="VMA58" s="41"/>
      <c r="VMB58" s="41"/>
      <c r="VMC58" s="41"/>
      <c r="VMD58" s="41"/>
      <c r="VME58" s="41"/>
      <c r="VMF58" s="41"/>
      <c r="VMG58" s="41"/>
      <c r="VMH58" s="41"/>
      <c r="VMI58" s="41"/>
      <c r="VMJ58" s="41"/>
      <c r="VMK58" s="41"/>
      <c r="VML58" s="41"/>
      <c r="VMM58" s="41"/>
      <c r="VMN58" s="41"/>
      <c r="VMO58" s="41"/>
      <c r="VMP58" s="41"/>
      <c r="VMQ58" s="41"/>
      <c r="VMR58" s="41"/>
      <c r="VMS58" s="41"/>
      <c r="VMT58" s="41"/>
      <c r="VMU58" s="41"/>
      <c r="VMV58" s="41"/>
      <c r="VMW58" s="41"/>
      <c r="VMX58" s="41"/>
      <c r="VMY58" s="41"/>
      <c r="VMZ58" s="41"/>
      <c r="VNA58" s="41"/>
      <c r="VNB58" s="41"/>
      <c r="VNC58" s="41"/>
      <c r="VND58" s="41"/>
      <c r="VNE58" s="41"/>
      <c r="VNF58" s="41"/>
      <c r="VNG58" s="41"/>
      <c r="VNH58" s="41"/>
      <c r="VNI58" s="41"/>
      <c r="VNJ58" s="41"/>
      <c r="VNK58" s="41"/>
      <c r="VNL58" s="41"/>
      <c r="VNM58" s="41"/>
      <c r="VNN58" s="41"/>
      <c r="VNO58" s="41"/>
      <c r="VNP58" s="41"/>
      <c r="VNQ58" s="41"/>
      <c r="VNR58" s="41"/>
      <c r="VNS58" s="41"/>
      <c r="VNT58" s="41"/>
      <c r="VNU58" s="41"/>
      <c r="VNV58" s="41"/>
      <c r="VNW58" s="41"/>
      <c r="VNX58" s="41"/>
      <c r="VNY58" s="41"/>
      <c r="VNZ58" s="41"/>
      <c r="VOA58" s="41"/>
      <c r="VOB58" s="41"/>
      <c r="VOC58" s="41"/>
      <c r="VOD58" s="41"/>
      <c r="VOE58" s="41"/>
      <c r="VOF58" s="41"/>
      <c r="VOG58" s="41"/>
      <c r="VOH58" s="41"/>
      <c r="VOI58" s="41"/>
      <c r="VOJ58" s="41"/>
      <c r="VOK58" s="41"/>
      <c r="VOL58" s="41"/>
      <c r="VOM58" s="41"/>
      <c r="VON58" s="41"/>
      <c r="VOO58" s="41"/>
      <c r="VOP58" s="41"/>
      <c r="VOQ58" s="41"/>
      <c r="VOR58" s="41"/>
      <c r="VOS58" s="41"/>
      <c r="VOT58" s="41"/>
      <c r="VOU58" s="41"/>
      <c r="VOV58" s="41"/>
      <c r="VOW58" s="41"/>
      <c r="VOX58" s="41"/>
      <c r="VOY58" s="41"/>
      <c r="VOZ58" s="41"/>
      <c r="VPA58" s="41"/>
      <c r="VPB58" s="41"/>
      <c r="VPC58" s="41"/>
      <c r="VPD58" s="41"/>
      <c r="VPE58" s="41"/>
      <c r="VPF58" s="41"/>
      <c r="VPG58" s="41"/>
      <c r="VPH58" s="41"/>
      <c r="VPI58" s="41"/>
      <c r="VPJ58" s="41"/>
      <c r="VPK58" s="41"/>
      <c r="VPL58" s="41"/>
      <c r="VPM58" s="41"/>
      <c r="VPN58" s="41"/>
      <c r="VPO58" s="41"/>
      <c r="VPP58" s="41"/>
      <c r="VPQ58" s="41"/>
      <c r="VPR58" s="41"/>
      <c r="VPS58" s="41"/>
      <c r="VPT58" s="41"/>
      <c r="VPU58" s="41"/>
      <c r="VPV58" s="41"/>
      <c r="VPW58" s="41"/>
      <c r="VPX58" s="41"/>
      <c r="VPY58" s="41"/>
      <c r="VPZ58" s="41"/>
      <c r="VQA58" s="41"/>
      <c r="VQB58" s="41"/>
      <c r="VQC58" s="41"/>
      <c r="VQD58" s="41"/>
      <c r="VQE58" s="41"/>
      <c r="VQF58" s="41"/>
      <c r="VQG58" s="41"/>
      <c r="VQH58" s="41"/>
      <c r="VQI58" s="41"/>
      <c r="VQJ58" s="41"/>
      <c r="VQK58" s="41"/>
      <c r="VQL58" s="41"/>
      <c r="VQM58" s="41"/>
      <c r="VQN58" s="41"/>
      <c r="VQO58" s="41"/>
      <c r="VQP58" s="41"/>
      <c r="VQQ58" s="41"/>
      <c r="VQR58" s="41"/>
      <c r="VQS58" s="41"/>
      <c r="VQT58" s="41"/>
      <c r="VQU58" s="41"/>
      <c r="VQV58" s="41"/>
      <c r="VQW58" s="41"/>
      <c r="VQX58" s="41"/>
      <c r="VQY58" s="41"/>
      <c r="VQZ58" s="41"/>
      <c r="VRA58" s="41"/>
      <c r="VRB58" s="41"/>
      <c r="VRC58" s="41"/>
      <c r="VRD58" s="41"/>
      <c r="VRE58" s="41"/>
      <c r="VRF58" s="41"/>
      <c r="VRG58" s="41"/>
      <c r="VRH58" s="41"/>
      <c r="VRI58" s="41"/>
      <c r="VRJ58" s="41"/>
      <c r="VRK58" s="41"/>
      <c r="VRL58" s="41"/>
      <c r="VRM58" s="41"/>
      <c r="VRN58" s="41"/>
      <c r="VRO58" s="41"/>
      <c r="VRP58" s="41"/>
      <c r="VRQ58" s="41"/>
      <c r="VRR58" s="41"/>
      <c r="VRS58" s="41"/>
      <c r="VRT58" s="41"/>
      <c r="VRU58" s="41"/>
      <c r="VRV58" s="41"/>
      <c r="VRW58" s="41"/>
      <c r="VRX58" s="41"/>
      <c r="VRY58" s="41"/>
      <c r="VRZ58" s="41"/>
      <c r="VSA58" s="41"/>
      <c r="VSB58" s="41"/>
      <c r="VSC58" s="41"/>
      <c r="VSD58" s="41"/>
      <c r="VSE58" s="41"/>
      <c r="VSF58" s="41"/>
      <c r="VSG58" s="41"/>
      <c r="VSH58" s="41"/>
      <c r="VSI58" s="41"/>
      <c r="VSJ58" s="41"/>
      <c r="VSK58" s="41"/>
      <c r="VSL58" s="41"/>
      <c r="VSM58" s="41"/>
      <c r="VSN58" s="41"/>
      <c r="VSO58" s="41"/>
      <c r="VSP58" s="41"/>
      <c r="VSQ58" s="41"/>
      <c r="VSR58" s="41"/>
      <c r="VSS58" s="41"/>
      <c r="VST58" s="41"/>
      <c r="VSU58" s="41"/>
      <c r="VSV58" s="41"/>
      <c r="VSW58" s="41"/>
      <c r="VSX58" s="41"/>
      <c r="VSY58" s="41"/>
      <c r="VSZ58" s="41"/>
      <c r="VTA58" s="41"/>
      <c r="VTB58" s="41"/>
      <c r="VTC58" s="41"/>
      <c r="VTD58" s="41"/>
      <c r="VTE58" s="41"/>
      <c r="VTF58" s="41"/>
      <c r="VTG58" s="41"/>
      <c r="VTH58" s="41"/>
      <c r="VTI58" s="41"/>
      <c r="VTJ58" s="41"/>
      <c r="VTK58" s="41"/>
      <c r="VTL58" s="41"/>
      <c r="VTM58" s="41"/>
      <c r="VTN58" s="41"/>
      <c r="VTO58" s="41"/>
      <c r="VTP58" s="41"/>
      <c r="VTQ58" s="41"/>
      <c r="VTR58" s="41"/>
      <c r="VTS58" s="41"/>
      <c r="VTT58" s="41"/>
      <c r="VTU58" s="41"/>
      <c r="VTV58" s="41"/>
      <c r="VTW58" s="41"/>
      <c r="VTX58" s="41"/>
      <c r="VTY58" s="41"/>
      <c r="VTZ58" s="41"/>
      <c r="VUA58" s="41"/>
      <c r="VUB58" s="41"/>
      <c r="VUC58" s="41"/>
      <c r="VUD58" s="41"/>
      <c r="VUE58" s="41"/>
      <c r="VUF58" s="41"/>
      <c r="VUG58" s="41"/>
      <c r="VUH58" s="41"/>
      <c r="VUI58" s="41"/>
      <c r="VUJ58" s="41"/>
      <c r="VUK58" s="41"/>
      <c r="VUL58" s="41"/>
      <c r="VUM58" s="41"/>
      <c r="VUN58" s="41"/>
      <c r="VUO58" s="41"/>
      <c r="VUP58" s="41"/>
      <c r="VUQ58" s="41"/>
      <c r="VUR58" s="41"/>
      <c r="VUS58" s="41"/>
      <c r="VUT58" s="41"/>
      <c r="VUU58" s="41"/>
      <c r="VUV58" s="41"/>
      <c r="VUW58" s="41"/>
      <c r="VUX58" s="41"/>
      <c r="VUY58" s="41"/>
      <c r="VUZ58" s="41"/>
      <c r="VVA58" s="41"/>
      <c r="VVB58" s="41"/>
      <c r="VVC58" s="41"/>
      <c r="VVD58" s="41"/>
      <c r="VVE58" s="41"/>
      <c r="VVF58" s="41"/>
      <c r="VVG58" s="41"/>
      <c r="VVH58" s="41"/>
      <c r="VVI58" s="41"/>
      <c r="VVJ58" s="41"/>
      <c r="VVK58" s="41"/>
      <c r="VVL58" s="41"/>
      <c r="VVM58" s="41"/>
      <c r="VVN58" s="41"/>
      <c r="VVO58" s="41"/>
      <c r="VVP58" s="41"/>
      <c r="VVQ58" s="41"/>
      <c r="VVR58" s="41"/>
      <c r="VVS58" s="41"/>
      <c r="VVT58" s="41"/>
      <c r="VVU58" s="41"/>
      <c r="VVV58" s="41"/>
      <c r="VVW58" s="41"/>
      <c r="VVX58" s="41"/>
      <c r="VVY58" s="41"/>
      <c r="VVZ58" s="41"/>
      <c r="VWA58" s="41"/>
      <c r="VWB58" s="41"/>
      <c r="VWC58" s="41"/>
      <c r="VWD58" s="41"/>
      <c r="VWE58" s="41"/>
      <c r="VWF58" s="41"/>
      <c r="VWG58" s="41"/>
      <c r="VWH58" s="41"/>
      <c r="VWI58" s="41"/>
      <c r="VWJ58" s="41"/>
      <c r="VWK58" s="41"/>
      <c r="VWL58" s="41"/>
      <c r="VWM58" s="41"/>
      <c r="VWN58" s="41"/>
      <c r="VWO58" s="41"/>
      <c r="VWP58" s="41"/>
      <c r="VWQ58" s="41"/>
      <c r="VWR58" s="41"/>
      <c r="VWS58" s="41"/>
      <c r="VWT58" s="41"/>
      <c r="VWU58" s="41"/>
      <c r="VWV58" s="41"/>
      <c r="VWW58" s="41"/>
      <c r="VWX58" s="41"/>
      <c r="VWY58" s="41"/>
      <c r="VWZ58" s="41"/>
      <c r="VXA58" s="41"/>
      <c r="VXB58" s="41"/>
      <c r="VXC58" s="41"/>
      <c r="VXD58" s="41"/>
      <c r="VXE58" s="41"/>
      <c r="VXF58" s="41"/>
      <c r="VXG58" s="41"/>
      <c r="VXH58" s="41"/>
      <c r="VXI58" s="41"/>
      <c r="VXJ58" s="41"/>
      <c r="VXK58" s="41"/>
      <c r="VXL58" s="41"/>
      <c r="VXM58" s="41"/>
      <c r="VXN58" s="41"/>
      <c r="VXO58" s="41"/>
      <c r="VXP58" s="41"/>
      <c r="VXQ58" s="41"/>
      <c r="VXR58" s="41"/>
      <c r="VXS58" s="41"/>
      <c r="VXT58" s="41"/>
      <c r="VXU58" s="41"/>
      <c r="VXV58" s="41"/>
      <c r="VXW58" s="41"/>
      <c r="VXX58" s="41"/>
      <c r="VXY58" s="41"/>
      <c r="VXZ58" s="41"/>
      <c r="VYA58" s="41"/>
      <c r="VYB58" s="41"/>
      <c r="VYC58" s="41"/>
      <c r="VYD58" s="41"/>
      <c r="VYE58" s="41"/>
      <c r="VYF58" s="41"/>
      <c r="VYG58" s="41"/>
      <c r="VYH58" s="41"/>
      <c r="VYI58" s="41"/>
      <c r="VYJ58" s="41"/>
      <c r="VYK58" s="41"/>
      <c r="VYL58" s="41"/>
      <c r="VYM58" s="41"/>
      <c r="VYN58" s="41"/>
      <c r="VYO58" s="41"/>
      <c r="VYP58" s="41"/>
      <c r="VYQ58" s="41"/>
      <c r="VYR58" s="41"/>
      <c r="VYS58" s="41"/>
      <c r="VYT58" s="41"/>
      <c r="VYU58" s="41"/>
      <c r="VYV58" s="41"/>
      <c r="VYW58" s="41"/>
      <c r="VYX58" s="41"/>
      <c r="VYY58" s="41"/>
      <c r="VYZ58" s="41"/>
      <c r="VZA58" s="41"/>
      <c r="VZB58" s="41"/>
      <c r="VZC58" s="41"/>
      <c r="VZD58" s="41"/>
      <c r="VZE58" s="41"/>
      <c r="VZF58" s="41"/>
      <c r="VZG58" s="41"/>
      <c r="VZH58" s="41"/>
      <c r="VZI58" s="41"/>
      <c r="VZJ58" s="41"/>
      <c r="VZK58" s="41"/>
      <c r="VZL58" s="41"/>
      <c r="VZM58" s="41"/>
      <c r="VZN58" s="41"/>
      <c r="VZO58" s="41"/>
      <c r="VZP58" s="41"/>
      <c r="VZQ58" s="41"/>
      <c r="VZR58" s="41"/>
      <c r="VZS58" s="41"/>
      <c r="VZT58" s="41"/>
      <c r="VZU58" s="41"/>
      <c r="VZV58" s="41"/>
      <c r="VZW58" s="41"/>
      <c r="VZX58" s="41"/>
      <c r="VZY58" s="41"/>
      <c r="VZZ58" s="41"/>
      <c r="WAA58" s="41"/>
      <c r="WAB58" s="41"/>
      <c r="WAC58" s="41"/>
      <c r="WAD58" s="41"/>
      <c r="WAE58" s="41"/>
      <c r="WAF58" s="41"/>
      <c r="WAG58" s="41"/>
      <c r="WAH58" s="41"/>
      <c r="WAI58" s="41"/>
      <c r="WAJ58" s="41"/>
      <c r="WAK58" s="41"/>
      <c r="WAL58" s="41"/>
      <c r="WAM58" s="41"/>
      <c r="WAN58" s="41"/>
      <c r="WAO58" s="41"/>
      <c r="WAP58" s="41"/>
      <c r="WAQ58" s="41"/>
      <c r="WAR58" s="41"/>
      <c r="WAS58" s="41"/>
      <c r="WAT58" s="41"/>
      <c r="WAU58" s="41"/>
      <c r="WAV58" s="41"/>
      <c r="WAW58" s="41"/>
      <c r="WAX58" s="41"/>
      <c r="WAY58" s="41"/>
      <c r="WAZ58" s="41"/>
      <c r="WBA58" s="41"/>
      <c r="WBB58" s="41"/>
      <c r="WBC58" s="41"/>
      <c r="WBD58" s="41"/>
      <c r="WBE58" s="41"/>
      <c r="WBF58" s="41"/>
      <c r="WBG58" s="41"/>
      <c r="WBH58" s="41"/>
      <c r="WBI58" s="41"/>
      <c r="WBJ58" s="41"/>
      <c r="WBK58" s="41"/>
      <c r="WBL58" s="41"/>
      <c r="WBM58" s="41"/>
      <c r="WBN58" s="41"/>
      <c r="WBO58" s="41"/>
      <c r="WBP58" s="41"/>
      <c r="WBQ58" s="41"/>
      <c r="WBR58" s="41"/>
      <c r="WBS58" s="41"/>
      <c r="WBT58" s="41"/>
      <c r="WBU58" s="41"/>
      <c r="WBV58" s="41"/>
      <c r="WBW58" s="41"/>
      <c r="WBX58" s="41"/>
      <c r="WBY58" s="41"/>
      <c r="WBZ58" s="41"/>
      <c r="WCA58" s="41"/>
      <c r="WCB58" s="41"/>
      <c r="WCC58" s="41"/>
      <c r="WCD58" s="41"/>
      <c r="WCE58" s="41"/>
      <c r="WCF58" s="41"/>
      <c r="WCG58" s="41"/>
      <c r="WCH58" s="41"/>
      <c r="WCI58" s="41"/>
      <c r="WCJ58" s="41"/>
      <c r="WCK58" s="41"/>
      <c r="WCL58" s="41"/>
      <c r="WCM58" s="41"/>
      <c r="WCN58" s="41"/>
      <c r="WCO58" s="41"/>
      <c r="WCP58" s="41"/>
      <c r="WCQ58" s="41"/>
      <c r="WCR58" s="41"/>
      <c r="WCS58" s="41"/>
      <c r="WCT58" s="41"/>
      <c r="WCU58" s="41"/>
      <c r="WCV58" s="41"/>
      <c r="WCW58" s="41"/>
      <c r="WCX58" s="41"/>
      <c r="WCY58" s="41"/>
      <c r="WCZ58" s="41"/>
      <c r="WDA58" s="41"/>
      <c r="WDB58" s="41"/>
      <c r="WDC58" s="41"/>
      <c r="WDD58" s="41"/>
      <c r="WDE58" s="41"/>
      <c r="WDF58" s="41"/>
      <c r="WDG58" s="41"/>
      <c r="WDH58" s="41"/>
      <c r="WDI58" s="41"/>
      <c r="WDJ58" s="41"/>
      <c r="WDK58" s="41"/>
      <c r="WDL58" s="41"/>
      <c r="WDM58" s="41"/>
      <c r="WDN58" s="41"/>
      <c r="WDO58" s="41"/>
      <c r="WDP58" s="41"/>
      <c r="WDQ58" s="41"/>
      <c r="WDR58" s="41"/>
      <c r="WDS58" s="41"/>
      <c r="WDT58" s="41"/>
      <c r="WDU58" s="41"/>
      <c r="WDV58" s="41"/>
      <c r="WDW58" s="41"/>
      <c r="WDX58" s="41"/>
      <c r="WDY58" s="41"/>
      <c r="WDZ58" s="41"/>
      <c r="WEA58" s="41"/>
      <c r="WEB58" s="41"/>
      <c r="WEC58" s="41"/>
      <c r="WED58" s="41"/>
      <c r="WEE58" s="41"/>
      <c r="WEF58" s="41"/>
      <c r="WEG58" s="41"/>
      <c r="WEH58" s="41"/>
      <c r="WEI58" s="41"/>
      <c r="WEJ58" s="41"/>
      <c r="WEK58" s="41"/>
      <c r="WEL58" s="41"/>
      <c r="WEM58" s="41"/>
      <c r="WEN58" s="41"/>
      <c r="WEO58" s="41"/>
      <c r="WEP58" s="41"/>
      <c r="WEQ58" s="41"/>
      <c r="WER58" s="41"/>
      <c r="WES58" s="41"/>
      <c r="WET58" s="41"/>
      <c r="WEU58" s="41"/>
      <c r="WEV58" s="41"/>
      <c r="WEW58" s="41"/>
      <c r="WEX58" s="41"/>
      <c r="WEY58" s="41"/>
      <c r="WEZ58" s="41"/>
      <c r="WFA58" s="41"/>
      <c r="WFB58" s="41"/>
      <c r="WFC58" s="41"/>
      <c r="WFD58" s="41"/>
      <c r="WFE58" s="41"/>
      <c r="WFF58" s="41"/>
      <c r="WFG58" s="41"/>
      <c r="WFH58" s="41"/>
      <c r="WFI58" s="41"/>
      <c r="WFJ58" s="41"/>
      <c r="WFK58" s="41"/>
      <c r="WFL58" s="41"/>
      <c r="WFM58" s="41"/>
      <c r="WFN58" s="41"/>
      <c r="WFO58" s="41"/>
      <c r="WFP58" s="41"/>
      <c r="WFQ58" s="41"/>
      <c r="WFR58" s="41"/>
      <c r="WFS58" s="41"/>
      <c r="WFT58" s="41"/>
      <c r="WFU58" s="41"/>
      <c r="WFV58" s="41"/>
      <c r="WFW58" s="41"/>
      <c r="WFX58" s="41"/>
      <c r="WFY58" s="41"/>
      <c r="WFZ58" s="41"/>
      <c r="WGA58" s="41"/>
      <c r="WGB58" s="41"/>
      <c r="WGC58" s="41"/>
      <c r="WGD58" s="41"/>
      <c r="WGE58" s="41"/>
      <c r="WGF58" s="41"/>
      <c r="WGG58" s="41"/>
      <c r="WGH58" s="41"/>
      <c r="WGI58" s="41"/>
      <c r="WGJ58" s="41"/>
      <c r="WGK58" s="41"/>
      <c r="WGL58" s="41"/>
      <c r="WGM58" s="41"/>
      <c r="WGN58" s="41"/>
      <c r="WGO58" s="41"/>
      <c r="WGP58" s="41"/>
      <c r="WGQ58" s="41"/>
      <c r="WGR58" s="41"/>
      <c r="WGS58" s="41"/>
      <c r="WGT58" s="41"/>
      <c r="WGU58" s="41"/>
      <c r="WGV58" s="41"/>
      <c r="WGW58" s="41"/>
      <c r="WGX58" s="41"/>
      <c r="WGY58" s="41"/>
      <c r="WGZ58" s="41"/>
      <c r="WHA58" s="41"/>
      <c r="WHB58" s="41"/>
      <c r="WHC58" s="41"/>
      <c r="WHD58" s="41"/>
      <c r="WHE58" s="41"/>
      <c r="WHF58" s="41"/>
      <c r="WHG58" s="41"/>
      <c r="WHH58" s="41"/>
      <c r="WHI58" s="41"/>
      <c r="WHJ58" s="41"/>
      <c r="WHK58" s="41"/>
      <c r="WHL58" s="41"/>
      <c r="WHM58" s="41"/>
      <c r="WHN58" s="41"/>
      <c r="WHO58" s="41"/>
      <c r="WHP58" s="41"/>
      <c r="WHQ58" s="41"/>
      <c r="WHR58" s="41"/>
      <c r="WHS58" s="41"/>
      <c r="WHT58" s="41"/>
      <c r="WHU58" s="41"/>
      <c r="WHV58" s="41"/>
      <c r="WHW58" s="41"/>
      <c r="WHX58" s="41"/>
      <c r="WHY58" s="41"/>
      <c r="WHZ58" s="41"/>
      <c r="WIA58" s="41"/>
      <c r="WIB58" s="41"/>
      <c r="WIC58" s="41"/>
      <c r="WID58" s="41"/>
      <c r="WIE58" s="41"/>
      <c r="WIF58" s="41"/>
      <c r="WIG58" s="41"/>
      <c r="WIH58" s="41"/>
      <c r="WII58" s="41"/>
      <c r="WIJ58" s="41"/>
      <c r="WIK58" s="41"/>
      <c r="WIL58" s="41"/>
      <c r="WIM58" s="41"/>
      <c r="WIN58" s="41"/>
      <c r="WIO58" s="41"/>
      <c r="WIP58" s="41"/>
      <c r="WIQ58" s="41"/>
      <c r="WIR58" s="41"/>
      <c r="WIS58" s="41"/>
      <c r="WIT58" s="41"/>
      <c r="WIU58" s="41"/>
      <c r="WIV58" s="41"/>
      <c r="WIW58" s="41"/>
      <c r="WIX58" s="41"/>
      <c r="WIY58" s="41"/>
      <c r="WIZ58" s="41"/>
      <c r="WJA58" s="41"/>
      <c r="WJB58" s="41"/>
      <c r="WJC58" s="41"/>
      <c r="WJD58" s="41"/>
      <c r="WJE58" s="41"/>
      <c r="WJF58" s="41"/>
      <c r="WJG58" s="41"/>
      <c r="WJH58" s="41"/>
      <c r="WJI58" s="41"/>
      <c r="WJJ58" s="41"/>
      <c r="WJK58" s="41"/>
      <c r="WJL58" s="41"/>
      <c r="WJM58" s="41"/>
      <c r="WJN58" s="41"/>
      <c r="WJO58" s="41"/>
      <c r="WJP58" s="41"/>
      <c r="WJQ58" s="41"/>
      <c r="WJR58" s="41"/>
      <c r="WJS58" s="41"/>
      <c r="WJT58" s="41"/>
      <c r="WJU58" s="41"/>
      <c r="WJV58" s="41"/>
      <c r="WJW58" s="41"/>
      <c r="WJX58" s="41"/>
      <c r="WJY58" s="41"/>
      <c r="WJZ58" s="41"/>
      <c r="WKA58" s="41"/>
      <c r="WKB58" s="41"/>
      <c r="WKC58" s="41"/>
      <c r="WKD58" s="41"/>
      <c r="WKE58" s="41"/>
      <c r="WKF58" s="41"/>
      <c r="WKG58" s="41"/>
      <c r="WKH58" s="41"/>
      <c r="WKI58" s="41"/>
      <c r="WKJ58" s="41"/>
      <c r="WKK58" s="41"/>
      <c r="WKL58" s="41"/>
      <c r="WKM58" s="41"/>
      <c r="WKN58" s="41"/>
      <c r="WKO58" s="41"/>
      <c r="WKP58" s="41"/>
      <c r="WKQ58" s="41"/>
      <c r="WKR58" s="41"/>
      <c r="WKS58" s="41"/>
      <c r="WKT58" s="41"/>
      <c r="WKU58" s="41"/>
      <c r="WKV58" s="41"/>
      <c r="WKW58" s="41"/>
      <c r="WKX58" s="41"/>
      <c r="WKY58" s="41"/>
      <c r="WKZ58" s="41"/>
      <c r="WLA58" s="41"/>
      <c r="WLB58" s="41"/>
      <c r="WLC58" s="41"/>
      <c r="WLD58" s="41"/>
      <c r="WLE58" s="41"/>
      <c r="WLF58" s="41"/>
      <c r="WLG58" s="41"/>
      <c r="WLH58" s="41"/>
      <c r="WLI58" s="41"/>
      <c r="WLJ58" s="41"/>
      <c r="WLK58" s="41"/>
      <c r="WLL58" s="41"/>
      <c r="WLM58" s="41"/>
      <c r="WLN58" s="41"/>
      <c r="WLO58" s="41"/>
      <c r="WLP58" s="41"/>
      <c r="WLQ58" s="41"/>
      <c r="WLR58" s="41"/>
      <c r="WLS58" s="41"/>
      <c r="WLT58" s="41"/>
      <c r="WLU58" s="41"/>
      <c r="WLV58" s="41"/>
      <c r="WLW58" s="41"/>
      <c r="WLX58" s="41"/>
      <c r="WLY58" s="41"/>
      <c r="WLZ58" s="41"/>
      <c r="WMA58" s="41"/>
      <c r="WMB58" s="41"/>
      <c r="WMC58" s="41"/>
      <c r="WMD58" s="41"/>
      <c r="WME58" s="41"/>
      <c r="WMF58" s="41"/>
      <c r="WMG58" s="41"/>
      <c r="WMH58" s="41"/>
      <c r="WMI58" s="41"/>
      <c r="WMJ58" s="41"/>
      <c r="WMK58" s="41"/>
      <c r="WML58" s="41"/>
      <c r="WMM58" s="41"/>
      <c r="WMN58" s="41"/>
      <c r="WMO58" s="41"/>
      <c r="WMP58" s="41"/>
      <c r="WMQ58" s="41"/>
      <c r="WMR58" s="41"/>
      <c r="WMS58" s="41"/>
      <c r="WMT58" s="41"/>
      <c r="WMU58" s="41"/>
      <c r="WMV58" s="41"/>
      <c r="WMW58" s="41"/>
      <c r="WMX58" s="41"/>
      <c r="WMY58" s="41"/>
      <c r="WMZ58" s="41"/>
      <c r="WNA58" s="41"/>
      <c r="WNB58" s="41"/>
      <c r="WNC58" s="41"/>
      <c r="WND58" s="41"/>
      <c r="WNE58" s="41"/>
      <c r="WNF58" s="41"/>
      <c r="WNG58" s="41"/>
      <c r="WNH58" s="41"/>
      <c r="WNI58" s="41"/>
      <c r="WNJ58" s="41"/>
      <c r="WNK58" s="41"/>
      <c r="WNL58" s="41"/>
      <c r="WNM58" s="41"/>
      <c r="WNN58" s="41"/>
      <c r="WNO58" s="41"/>
      <c r="WNP58" s="41"/>
      <c r="WNQ58" s="41"/>
      <c r="WNR58" s="41"/>
      <c r="WNS58" s="41"/>
      <c r="WNT58" s="41"/>
      <c r="WNU58" s="41"/>
      <c r="WNV58" s="41"/>
      <c r="WNW58" s="41"/>
      <c r="WNX58" s="41"/>
      <c r="WNY58" s="41"/>
      <c r="WNZ58" s="41"/>
      <c r="WOA58" s="41"/>
      <c r="WOB58" s="41"/>
      <c r="WOC58" s="41"/>
      <c r="WOD58" s="41"/>
      <c r="WOE58" s="41"/>
      <c r="WOF58" s="41"/>
      <c r="WOG58" s="41"/>
      <c r="WOH58" s="41"/>
      <c r="WOI58" s="41"/>
      <c r="WOJ58" s="41"/>
      <c r="WOK58" s="41"/>
      <c r="WOL58" s="41"/>
      <c r="WOM58" s="41"/>
      <c r="WON58" s="41"/>
      <c r="WOO58" s="41"/>
      <c r="WOP58" s="41"/>
      <c r="WOQ58" s="41"/>
      <c r="WOR58" s="41"/>
      <c r="WOS58" s="41"/>
      <c r="WOT58" s="41"/>
      <c r="WOU58" s="41"/>
      <c r="WOV58" s="41"/>
      <c r="WOW58" s="41"/>
      <c r="WOX58" s="41"/>
      <c r="WOY58" s="41"/>
      <c r="WOZ58" s="41"/>
      <c r="WPA58" s="41"/>
      <c r="WPB58" s="41"/>
      <c r="WPC58" s="41"/>
      <c r="WPD58" s="41"/>
      <c r="WPE58" s="41"/>
      <c r="WPF58" s="41"/>
      <c r="WPG58" s="41"/>
      <c r="WPH58" s="41"/>
      <c r="WPI58" s="41"/>
      <c r="WPJ58" s="41"/>
      <c r="WPK58" s="41"/>
      <c r="WPL58" s="41"/>
      <c r="WPM58" s="41"/>
      <c r="WPN58" s="41"/>
      <c r="WPO58" s="41"/>
      <c r="WPP58" s="41"/>
      <c r="WPQ58" s="41"/>
      <c r="WPR58" s="41"/>
      <c r="WPS58" s="41"/>
      <c r="WPT58" s="41"/>
      <c r="WPU58" s="41"/>
      <c r="WPV58" s="41"/>
      <c r="WPW58" s="41"/>
      <c r="WPX58" s="41"/>
      <c r="WPY58" s="41"/>
      <c r="WPZ58" s="41"/>
      <c r="WQA58" s="41"/>
      <c r="WQB58" s="41"/>
      <c r="WQC58" s="41"/>
      <c r="WQD58" s="41"/>
      <c r="WQE58" s="41"/>
      <c r="WQF58" s="41"/>
      <c r="WQG58" s="41"/>
      <c r="WQH58" s="41"/>
      <c r="WQI58" s="41"/>
      <c r="WQJ58" s="41"/>
      <c r="WQK58" s="41"/>
      <c r="WQL58" s="41"/>
      <c r="WQM58" s="41"/>
      <c r="WQN58" s="41"/>
      <c r="WQO58" s="41"/>
      <c r="WQP58" s="41"/>
      <c r="WQQ58" s="41"/>
      <c r="WQR58" s="41"/>
      <c r="WQS58" s="41"/>
      <c r="WQT58" s="41"/>
      <c r="WQU58" s="41"/>
      <c r="WQV58" s="41"/>
      <c r="WQW58" s="41"/>
      <c r="WQX58" s="41"/>
      <c r="WQY58" s="41"/>
      <c r="WQZ58" s="41"/>
      <c r="WRA58" s="41"/>
      <c r="WRB58" s="41"/>
      <c r="WRC58" s="41"/>
      <c r="WRD58" s="41"/>
      <c r="WRE58" s="41"/>
      <c r="WRF58" s="41"/>
      <c r="WRG58" s="41"/>
      <c r="WRH58" s="41"/>
      <c r="WRI58" s="41"/>
      <c r="WRJ58" s="41"/>
      <c r="WRK58" s="41"/>
      <c r="WRL58" s="41"/>
      <c r="WRM58" s="41"/>
      <c r="WRN58" s="41"/>
      <c r="WRO58" s="41"/>
      <c r="WRP58" s="41"/>
      <c r="WRQ58" s="41"/>
      <c r="WRR58" s="41"/>
      <c r="WRS58" s="41"/>
      <c r="WRT58" s="41"/>
      <c r="WRU58" s="41"/>
      <c r="WRV58" s="41"/>
      <c r="WRW58" s="41"/>
      <c r="WRX58" s="41"/>
      <c r="WRY58" s="41"/>
      <c r="WRZ58" s="41"/>
      <c r="WSA58" s="41"/>
      <c r="WSB58" s="41"/>
      <c r="WSC58" s="41"/>
      <c r="WSD58" s="41"/>
      <c r="WSE58" s="41"/>
      <c r="WSF58" s="41"/>
      <c r="WSG58" s="41"/>
      <c r="WSH58" s="41"/>
      <c r="WSI58" s="41"/>
      <c r="WSJ58" s="41"/>
      <c r="WSK58" s="41"/>
      <c r="WSL58" s="41"/>
      <c r="WSM58" s="41"/>
      <c r="WSN58" s="41"/>
      <c r="WSO58" s="41"/>
      <c r="WSP58" s="41"/>
      <c r="WSQ58" s="41"/>
      <c r="WSR58" s="41"/>
      <c r="WSS58" s="41"/>
      <c r="WST58" s="41"/>
      <c r="WSU58" s="41"/>
      <c r="WSV58" s="41"/>
      <c r="WSW58" s="41"/>
      <c r="WSX58" s="41"/>
      <c r="WSY58" s="41"/>
      <c r="WSZ58" s="41"/>
      <c r="WTA58" s="41"/>
      <c r="WTB58" s="41"/>
      <c r="WTC58" s="41"/>
      <c r="WTD58" s="41"/>
      <c r="WTE58" s="41"/>
      <c r="WTF58" s="41"/>
      <c r="WTG58" s="41"/>
      <c r="WTH58" s="41"/>
      <c r="WTI58" s="41"/>
      <c r="WTJ58" s="41"/>
      <c r="WTK58" s="41"/>
      <c r="WTL58" s="41"/>
      <c r="WTM58" s="41"/>
      <c r="WTN58" s="41"/>
      <c r="WTO58" s="41"/>
      <c r="WTP58" s="41"/>
      <c r="WTQ58" s="41"/>
      <c r="WTR58" s="41"/>
      <c r="WTS58" s="41"/>
      <c r="WTT58" s="41"/>
      <c r="WTU58" s="41"/>
      <c r="WTV58" s="41"/>
      <c r="WTW58" s="41"/>
      <c r="WTX58" s="41"/>
      <c r="WTY58" s="41"/>
      <c r="WTZ58" s="41"/>
      <c r="WUA58" s="41"/>
      <c r="WUB58" s="41"/>
      <c r="WUC58" s="41"/>
      <c r="WUD58" s="41"/>
      <c r="WUE58" s="41"/>
      <c r="WUF58" s="41"/>
      <c r="WUG58" s="41"/>
      <c r="WUH58" s="41"/>
      <c r="WUI58" s="41"/>
      <c r="WUJ58" s="41"/>
      <c r="WUK58" s="41"/>
      <c r="WUL58" s="41"/>
      <c r="WUM58" s="41"/>
      <c r="WUN58" s="41"/>
      <c r="WUO58" s="41"/>
      <c r="WUP58" s="41"/>
      <c r="WUQ58" s="41"/>
      <c r="WUR58" s="41"/>
      <c r="WUS58" s="41"/>
      <c r="WUT58" s="41"/>
      <c r="WUU58" s="41"/>
      <c r="WUV58" s="41"/>
      <c r="WUW58" s="41"/>
      <c r="WUX58" s="41"/>
      <c r="WUY58" s="41"/>
      <c r="WUZ58" s="41"/>
      <c r="WVA58" s="41"/>
      <c r="WVB58" s="41"/>
      <c r="WVC58" s="41"/>
      <c r="WVD58" s="41"/>
      <c r="WVE58" s="41"/>
      <c r="WVF58" s="41"/>
      <c r="WVG58" s="41"/>
      <c r="WVH58" s="41"/>
      <c r="WVI58" s="41"/>
      <c r="WVJ58" s="41"/>
      <c r="WVK58" s="41"/>
      <c r="WVL58" s="41"/>
    </row>
  </sheetData>
  <mergeCells count="13">
    <mergeCell ref="B45:E45"/>
    <mergeCell ref="B39:E39"/>
    <mergeCell ref="B40:E40"/>
    <mergeCell ref="B41:E41"/>
    <mergeCell ref="B42:E42"/>
    <mergeCell ref="B43:E43"/>
    <mergeCell ref="B44:E44"/>
    <mergeCell ref="B38:E38"/>
    <mergeCell ref="A1:D1"/>
    <mergeCell ref="A2:D2"/>
    <mergeCell ref="B35:D35"/>
    <mergeCell ref="B36:D36"/>
    <mergeCell ref="B37:D37"/>
  </mergeCells>
  <pageMargins left="0.75" right="0.75" top="1" bottom="1" header="0.5" footer="0.5"/>
  <pageSetup scale="61" fitToWidth="3" orientation="landscape" r:id="rId1"/>
  <headerFooter alignWithMargins="0">
    <oddHeader>&amp;RKY PSC Case No. 2016-00162,
Attachment C to Staff Post Hearing Supp. DR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7"/>
  <sheetViews>
    <sheetView zoomScaleNormal="100" workbookViewId="0"/>
  </sheetViews>
  <sheetFormatPr defaultRowHeight="14.4"/>
  <cols>
    <col min="1" max="1" width="13.5546875" customWidth="1"/>
    <col min="2" max="2" width="13.33203125" bestFit="1" customWidth="1"/>
    <col min="3" max="3" width="11.5546875" bestFit="1" customWidth="1"/>
    <col min="4" max="11" width="13.33203125" bestFit="1" customWidth="1"/>
    <col min="12" max="12" width="11.5546875" bestFit="1" customWidth="1"/>
    <col min="13" max="13" width="13.33203125" bestFit="1" customWidth="1"/>
    <col min="14" max="14" width="14.33203125" bestFit="1" customWidth="1"/>
    <col min="16" max="16" width="11.5546875" bestFit="1" customWidth="1"/>
    <col min="17" max="17" width="9.5546875" bestFit="1" customWidth="1"/>
    <col min="18" max="18" width="10.5546875" bestFit="1" customWidth="1"/>
    <col min="19" max="19" width="9.5546875" bestFit="1" customWidth="1"/>
    <col min="20" max="21" width="11.5546875" bestFit="1" customWidth="1"/>
    <col min="22" max="22" width="10.5546875" bestFit="1" customWidth="1"/>
    <col min="23" max="23" width="9.5546875" bestFit="1" customWidth="1"/>
    <col min="24" max="24" width="10.5546875" bestFit="1" customWidth="1"/>
    <col min="25" max="25" width="11.5546875" bestFit="1" customWidth="1"/>
    <col min="26" max="27" width="10.5546875" bestFit="1" customWidth="1"/>
    <col min="28" max="28" width="14" customWidth="1"/>
    <col min="29" max="29" width="13" customWidth="1"/>
    <col min="30" max="30" width="13.5546875" customWidth="1"/>
    <col min="31" max="31" width="12.6640625" customWidth="1"/>
  </cols>
  <sheetData>
    <row r="2" spans="1:33"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4" spans="1:33">
      <c r="A4" t="s">
        <v>121</v>
      </c>
      <c r="B4" t="s">
        <v>122</v>
      </c>
      <c r="P4" s="83">
        <v>0.10299999999999999</v>
      </c>
      <c r="Q4" s="83">
        <v>7.8799999999999995E-2</v>
      </c>
      <c r="R4" s="83">
        <v>4.1999999999999997E-3</v>
      </c>
      <c r="S4" s="83">
        <v>2.8E-3</v>
      </c>
      <c r="T4" s="83">
        <v>9.01E-2</v>
      </c>
      <c r="U4" s="84">
        <f>28.57%+0.0002</f>
        <v>0.28589999999999999</v>
      </c>
      <c r="V4" s="83">
        <v>4.6800000000000001E-2</v>
      </c>
      <c r="W4" s="83">
        <v>5.8999999999999999E-3</v>
      </c>
      <c r="X4" s="83">
        <v>1.7999999999999999E-2</v>
      </c>
      <c r="Y4" s="83">
        <v>0.19969999999999999</v>
      </c>
      <c r="Z4" s="83">
        <v>4.1799999999999997E-2</v>
      </c>
      <c r="AA4" s="83">
        <v>3.1300000000000001E-2</v>
      </c>
      <c r="AD4" s="83">
        <v>0.90829999999999989</v>
      </c>
    </row>
    <row r="5" spans="1:33">
      <c r="A5" t="s">
        <v>123</v>
      </c>
      <c r="B5" t="s">
        <v>60</v>
      </c>
      <c r="C5" t="s">
        <v>124</v>
      </c>
      <c r="D5" t="s">
        <v>61</v>
      </c>
      <c r="E5" t="s">
        <v>63</v>
      </c>
      <c r="F5" t="s">
        <v>64</v>
      </c>
      <c r="G5" t="s">
        <v>65</v>
      </c>
      <c r="H5" t="s">
        <v>66</v>
      </c>
      <c r="I5" t="s">
        <v>67</v>
      </c>
      <c r="J5" t="s">
        <v>68</v>
      </c>
      <c r="K5" t="s">
        <v>82</v>
      </c>
      <c r="L5" t="s">
        <v>125</v>
      </c>
      <c r="M5" t="s">
        <v>70</v>
      </c>
      <c r="N5" t="s">
        <v>75</v>
      </c>
      <c r="P5" t="s">
        <v>60</v>
      </c>
      <c r="Q5" t="s">
        <v>124</v>
      </c>
      <c r="R5" t="s">
        <v>61</v>
      </c>
      <c r="S5" t="s">
        <v>63</v>
      </c>
      <c r="T5" t="s">
        <v>64</v>
      </c>
      <c r="U5" t="s">
        <v>65</v>
      </c>
      <c r="V5" t="s">
        <v>66</v>
      </c>
      <c r="W5" t="s">
        <v>67</v>
      </c>
      <c r="X5" t="s">
        <v>68</v>
      </c>
      <c r="Y5" t="s">
        <v>82</v>
      </c>
      <c r="Z5" t="s">
        <v>125</v>
      </c>
      <c r="AA5" t="s">
        <v>70</v>
      </c>
      <c r="AB5" s="85" t="s">
        <v>75</v>
      </c>
      <c r="AC5" s="86" t="s">
        <v>126</v>
      </c>
      <c r="AD5" s="87" t="s">
        <v>84</v>
      </c>
      <c r="AE5" s="87" t="s">
        <v>85</v>
      </c>
      <c r="AF5" s="88" t="s">
        <v>40</v>
      </c>
    </row>
    <row r="6" spans="1:33">
      <c r="A6" t="s">
        <v>7</v>
      </c>
      <c r="B6" s="82">
        <v>-0.63</v>
      </c>
      <c r="C6" s="82"/>
      <c r="D6" s="82"/>
      <c r="E6" s="82"/>
      <c r="F6" s="82"/>
      <c r="G6" s="82"/>
      <c r="H6" s="82"/>
      <c r="I6" s="82"/>
      <c r="J6" s="82"/>
      <c r="K6" s="82">
        <v>-980.17000000000007</v>
      </c>
      <c r="L6" s="82"/>
      <c r="M6" s="82">
        <v>1916.89</v>
      </c>
      <c r="N6" s="82">
        <v>936.09</v>
      </c>
      <c r="P6" s="82">
        <f>+B6*P$4</f>
        <v>-6.4890000000000003E-2</v>
      </c>
      <c r="Q6" s="82">
        <f t="shared" ref="Q6:AA21" si="0">+C6*Q$4</f>
        <v>0</v>
      </c>
      <c r="R6" s="82">
        <f t="shared" si="0"/>
        <v>0</v>
      </c>
      <c r="S6" s="82">
        <f t="shared" si="0"/>
        <v>0</v>
      </c>
      <c r="T6" s="82">
        <f t="shared" si="0"/>
        <v>0</v>
      </c>
      <c r="U6" s="82">
        <f t="shared" si="0"/>
        <v>0</v>
      </c>
      <c r="V6" s="82">
        <f t="shared" si="0"/>
        <v>0</v>
      </c>
      <c r="W6" s="82">
        <f t="shared" si="0"/>
        <v>0</v>
      </c>
      <c r="X6" s="82">
        <f t="shared" si="0"/>
        <v>0</v>
      </c>
      <c r="Y6" s="82">
        <f t="shared" si="0"/>
        <v>-195.739949</v>
      </c>
      <c r="Z6" s="82">
        <f t="shared" si="0"/>
        <v>0</v>
      </c>
      <c r="AA6" s="82">
        <f t="shared" si="0"/>
        <v>59.998657000000009</v>
      </c>
      <c r="AB6" s="89">
        <f>SUM(P6:AA6)</f>
        <v>-135.80618199999998</v>
      </c>
      <c r="AC6" s="90">
        <f>+AB6/$AB$37</f>
        <v>-4.8202379202494001E-5</v>
      </c>
      <c r="AD6" s="83">
        <f>+AC6*$AD$4</f>
        <v>-4.3782221029625296E-5</v>
      </c>
      <c r="AF6" s="91">
        <f t="shared" ref="AF6:AF17" si="1">ROUND(SUM(AD6:AE6),4)</f>
        <v>0</v>
      </c>
      <c r="AG6" t="s">
        <v>7</v>
      </c>
    </row>
    <row r="7" spans="1:33">
      <c r="A7" t="s">
        <v>8</v>
      </c>
      <c r="B7" s="82">
        <v>-2.17</v>
      </c>
      <c r="C7" s="82"/>
      <c r="D7" s="82"/>
      <c r="E7" s="82"/>
      <c r="F7" s="82"/>
      <c r="G7" s="82"/>
      <c r="H7" s="82"/>
      <c r="I7" s="82"/>
      <c r="J7" s="82"/>
      <c r="K7" s="82">
        <v>79386.81</v>
      </c>
      <c r="L7" s="82"/>
      <c r="M7" s="82">
        <v>274097.48000000004</v>
      </c>
      <c r="N7" s="82">
        <v>353482.12000000005</v>
      </c>
      <c r="P7" s="82">
        <f t="shared" ref="P7:AA36" si="2">+B7*P$4</f>
        <v>-0.22350999999999999</v>
      </c>
      <c r="Q7" s="82">
        <f t="shared" si="0"/>
        <v>0</v>
      </c>
      <c r="R7" s="82">
        <f t="shared" si="0"/>
        <v>0</v>
      </c>
      <c r="S7" s="82">
        <f t="shared" si="0"/>
        <v>0</v>
      </c>
      <c r="T7" s="82">
        <f t="shared" si="0"/>
        <v>0</v>
      </c>
      <c r="U7" s="82">
        <f t="shared" si="0"/>
        <v>0</v>
      </c>
      <c r="V7" s="82">
        <f t="shared" si="0"/>
        <v>0</v>
      </c>
      <c r="W7" s="82">
        <f t="shared" si="0"/>
        <v>0</v>
      </c>
      <c r="X7" s="82">
        <f t="shared" si="0"/>
        <v>0</v>
      </c>
      <c r="Y7" s="82">
        <f t="shared" si="0"/>
        <v>15853.545956999998</v>
      </c>
      <c r="Z7" s="82">
        <f t="shared" si="0"/>
        <v>0</v>
      </c>
      <c r="AA7" s="82">
        <f t="shared" si="0"/>
        <v>8579.2511240000022</v>
      </c>
      <c r="AB7" s="89">
        <f t="shared" ref="AB7:AB36" si="3">SUM(P7:AA7)</f>
        <v>24432.573571000001</v>
      </c>
      <c r="AC7" s="90">
        <f t="shared" ref="AC7:AC36" si="4">+AB7/$AB$37</f>
        <v>8.6719776582937537E-3</v>
      </c>
      <c r="AD7" s="83">
        <f t="shared" ref="AD7:AD36" si="5">+AC7*$AD$4</f>
        <v>7.8767573070282152E-3</v>
      </c>
      <c r="AF7" s="91">
        <f t="shared" si="1"/>
        <v>7.9000000000000008E-3</v>
      </c>
      <c r="AG7" t="s">
        <v>8</v>
      </c>
    </row>
    <row r="8" spans="1:33">
      <c r="A8" t="s">
        <v>10</v>
      </c>
      <c r="B8" s="82">
        <v>-0.01</v>
      </c>
      <c r="C8" s="82"/>
      <c r="D8" s="82"/>
      <c r="E8" s="82"/>
      <c r="F8" s="82"/>
      <c r="G8" s="82"/>
      <c r="H8" s="82"/>
      <c r="I8" s="82"/>
      <c r="J8" s="82"/>
      <c r="K8" s="82">
        <v>102.71000000000001</v>
      </c>
      <c r="L8" s="82"/>
      <c r="M8" s="82">
        <v>1819.85</v>
      </c>
      <c r="N8" s="82">
        <v>1922.55</v>
      </c>
      <c r="P8" s="82">
        <f t="shared" si="2"/>
        <v>-1.0299999999999999E-3</v>
      </c>
      <c r="Q8" s="82">
        <f t="shared" si="0"/>
        <v>0</v>
      </c>
      <c r="R8" s="82">
        <f t="shared" si="0"/>
        <v>0</v>
      </c>
      <c r="S8" s="82">
        <f t="shared" si="0"/>
        <v>0</v>
      </c>
      <c r="T8" s="82">
        <f t="shared" si="0"/>
        <v>0</v>
      </c>
      <c r="U8" s="82">
        <f t="shared" si="0"/>
        <v>0</v>
      </c>
      <c r="V8" s="82">
        <f t="shared" si="0"/>
        <v>0</v>
      </c>
      <c r="W8" s="82">
        <f t="shared" si="0"/>
        <v>0</v>
      </c>
      <c r="X8" s="82">
        <f t="shared" si="0"/>
        <v>0</v>
      </c>
      <c r="Y8" s="82">
        <f t="shared" si="0"/>
        <v>20.511187</v>
      </c>
      <c r="Z8" s="82">
        <f t="shared" si="0"/>
        <v>0</v>
      </c>
      <c r="AA8" s="82">
        <f t="shared" si="0"/>
        <v>56.961305000000003</v>
      </c>
      <c r="AB8" s="89">
        <f t="shared" si="3"/>
        <v>77.471462000000002</v>
      </c>
      <c r="AC8" s="90">
        <f t="shared" si="4"/>
        <v>2.749734020720504E-5</v>
      </c>
      <c r="AD8" s="83">
        <f t="shared" si="5"/>
        <v>2.4975834110204335E-5</v>
      </c>
      <c r="AF8" s="91">
        <f t="shared" si="1"/>
        <v>0</v>
      </c>
      <c r="AG8" t="s">
        <v>10</v>
      </c>
    </row>
    <row r="9" spans="1:33">
      <c r="A9" t="s">
        <v>11</v>
      </c>
      <c r="B9" s="82">
        <v>-0.11</v>
      </c>
      <c r="C9" s="82"/>
      <c r="D9" s="82"/>
      <c r="E9" s="82"/>
      <c r="F9" s="82"/>
      <c r="G9" s="82"/>
      <c r="H9" s="82"/>
      <c r="I9" s="82"/>
      <c r="J9" s="82"/>
      <c r="K9" s="82">
        <v>5524.7300000000005</v>
      </c>
      <c r="L9" s="82"/>
      <c r="M9" s="82">
        <v>2825.59</v>
      </c>
      <c r="N9" s="82">
        <v>8350.2100000000009</v>
      </c>
      <c r="P9" s="82">
        <f t="shared" si="2"/>
        <v>-1.133E-2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0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1103.288581</v>
      </c>
      <c r="Z9" s="82">
        <f t="shared" si="0"/>
        <v>0</v>
      </c>
      <c r="AA9" s="82">
        <f t="shared" si="0"/>
        <v>88.440967000000015</v>
      </c>
      <c r="AB9" s="89">
        <f t="shared" si="3"/>
        <v>1191.718218</v>
      </c>
      <c r="AC9" s="90">
        <f t="shared" si="4"/>
        <v>4.2298261095769868E-4</v>
      </c>
      <c r="AD9" s="83">
        <f t="shared" si="5"/>
        <v>3.8419510553287767E-4</v>
      </c>
      <c r="AF9" s="91">
        <f t="shared" si="1"/>
        <v>4.0000000000000002E-4</v>
      </c>
      <c r="AG9" t="s">
        <v>11</v>
      </c>
    </row>
    <row r="10" spans="1:33">
      <c r="A10" t="s">
        <v>12</v>
      </c>
      <c r="B10" s="82">
        <v>351449.4</v>
      </c>
      <c r="C10" s="82">
        <v>6021.5300000000007</v>
      </c>
      <c r="D10" s="82">
        <v>480743.35000000003</v>
      </c>
      <c r="E10" s="82">
        <v>79090.37000000001</v>
      </c>
      <c r="F10" s="82">
        <v>444232.54</v>
      </c>
      <c r="G10" s="82">
        <v>48810.090000000011</v>
      </c>
      <c r="H10" s="82">
        <v>225910.03999999998</v>
      </c>
      <c r="I10" s="82">
        <v>120260.01999999999</v>
      </c>
      <c r="J10" s="82">
        <v>213016.78000000003</v>
      </c>
      <c r="K10" s="82">
        <v>71857.469999999987</v>
      </c>
      <c r="L10" s="82">
        <v>53985.469999999994</v>
      </c>
      <c r="M10" s="82">
        <v>127658.54</v>
      </c>
      <c r="N10" s="82">
        <v>2223035.6</v>
      </c>
      <c r="P10" s="82">
        <f t="shared" si="2"/>
        <v>36199.288200000003</v>
      </c>
      <c r="Q10" s="82">
        <f t="shared" si="0"/>
        <v>474.49656400000003</v>
      </c>
      <c r="R10" s="82">
        <f t="shared" si="0"/>
        <v>2019.1220700000001</v>
      </c>
      <c r="S10" s="82">
        <f t="shared" si="0"/>
        <v>221.45303600000003</v>
      </c>
      <c r="T10" s="82">
        <f t="shared" si="0"/>
        <v>40025.351854</v>
      </c>
      <c r="U10" s="82">
        <f t="shared" si="0"/>
        <v>13954.804731000002</v>
      </c>
      <c r="V10" s="82">
        <f t="shared" si="0"/>
        <v>10572.589871999999</v>
      </c>
      <c r="W10" s="82">
        <f t="shared" si="0"/>
        <v>709.53411799999992</v>
      </c>
      <c r="X10" s="82">
        <f t="shared" si="0"/>
        <v>3834.30204</v>
      </c>
      <c r="Y10" s="82">
        <f t="shared" si="0"/>
        <v>14349.936758999997</v>
      </c>
      <c r="Z10" s="82">
        <f t="shared" si="0"/>
        <v>2256.5926459999996</v>
      </c>
      <c r="AA10" s="82">
        <f t="shared" si="0"/>
        <v>3995.7123019999999</v>
      </c>
      <c r="AB10" s="89">
        <f t="shared" si="3"/>
        <v>128613.18419199999</v>
      </c>
      <c r="AC10" s="90">
        <f t="shared" si="4"/>
        <v>4.5649331890230085E-2</v>
      </c>
      <c r="AD10" s="83">
        <f t="shared" si="5"/>
        <v>4.1463288155895985E-2</v>
      </c>
      <c r="AF10" s="91">
        <f t="shared" si="1"/>
        <v>4.1500000000000002E-2</v>
      </c>
      <c r="AG10" t="s">
        <v>12</v>
      </c>
    </row>
    <row r="11" spans="1:33">
      <c r="A11" t="s">
        <v>13</v>
      </c>
      <c r="B11" s="82">
        <v>2356969.9300000002</v>
      </c>
      <c r="C11" s="82">
        <v>30381.11</v>
      </c>
      <c r="D11" s="82">
        <v>4596184.55</v>
      </c>
      <c r="E11" s="82">
        <v>689225.27</v>
      </c>
      <c r="F11" s="82">
        <v>2664390.29</v>
      </c>
      <c r="G11" s="82">
        <v>506547.9</v>
      </c>
      <c r="H11" s="82">
        <v>552841.44000000006</v>
      </c>
      <c r="I11" s="82">
        <v>1024944.0900000001</v>
      </c>
      <c r="J11" s="82">
        <v>1724866.4000000001</v>
      </c>
      <c r="K11" s="82">
        <v>617389.47</v>
      </c>
      <c r="L11" s="82">
        <v>419477.17</v>
      </c>
      <c r="M11" s="82">
        <v>977274.23999999987</v>
      </c>
      <c r="N11" s="82">
        <v>16160491.859999999</v>
      </c>
      <c r="P11" s="82">
        <f t="shared" si="2"/>
        <v>242767.90278999999</v>
      </c>
      <c r="Q11" s="82">
        <f t="shared" si="0"/>
        <v>2394.0314679999997</v>
      </c>
      <c r="R11" s="82">
        <f t="shared" si="0"/>
        <v>19303.975109999999</v>
      </c>
      <c r="S11" s="82">
        <f t="shared" si="0"/>
        <v>1929.8307560000001</v>
      </c>
      <c r="T11" s="82">
        <f t="shared" si="0"/>
        <v>240061.565129</v>
      </c>
      <c r="U11" s="82">
        <f t="shared" si="0"/>
        <v>144822.04461000001</v>
      </c>
      <c r="V11" s="82">
        <f t="shared" si="0"/>
        <v>25872.979392000005</v>
      </c>
      <c r="W11" s="82">
        <f t="shared" si="0"/>
        <v>6047.1701310000008</v>
      </c>
      <c r="X11" s="82">
        <f t="shared" si="0"/>
        <v>31047.5952</v>
      </c>
      <c r="Y11" s="82">
        <f t="shared" si="0"/>
        <v>123292.67715899998</v>
      </c>
      <c r="Z11" s="82">
        <f t="shared" si="0"/>
        <v>17534.145705999999</v>
      </c>
      <c r="AA11" s="82">
        <f t="shared" si="0"/>
        <v>30588.683711999998</v>
      </c>
      <c r="AB11" s="89">
        <f t="shared" si="3"/>
        <v>885662.60116299998</v>
      </c>
      <c r="AC11" s="90">
        <f t="shared" si="4"/>
        <v>0.31435273356500176</v>
      </c>
      <c r="AD11" s="83">
        <f t="shared" si="5"/>
        <v>0.28552658789709107</v>
      </c>
      <c r="AE11" s="83">
        <v>9.1700000000000004E-2</v>
      </c>
      <c r="AF11" s="91">
        <f t="shared" si="1"/>
        <v>0.37719999999999998</v>
      </c>
      <c r="AG11" t="s">
        <v>13</v>
      </c>
    </row>
    <row r="12" spans="1:33">
      <c r="A12" t="s">
        <v>14</v>
      </c>
      <c r="B12" s="82">
        <v>69787.959999999992</v>
      </c>
      <c r="C12" s="82">
        <v>4059.59</v>
      </c>
      <c r="D12" s="82">
        <v>295652.84999999998</v>
      </c>
      <c r="E12" s="82">
        <v>27677.96</v>
      </c>
      <c r="F12" s="82">
        <v>160479.35999999999</v>
      </c>
      <c r="G12" s="82">
        <v>11676.529999999999</v>
      </c>
      <c r="H12" s="82">
        <v>12808.38</v>
      </c>
      <c r="I12" s="82">
        <v>20866.419999999998</v>
      </c>
      <c r="J12" s="82">
        <v>43180.560000000005</v>
      </c>
      <c r="K12" s="82">
        <v>26093.510000000002</v>
      </c>
      <c r="L12" s="82">
        <v>10993.510000000002</v>
      </c>
      <c r="M12" s="82">
        <v>40408.589999999997</v>
      </c>
      <c r="N12" s="82">
        <v>723685.22000000009</v>
      </c>
      <c r="P12" s="82">
        <f t="shared" si="2"/>
        <v>7188.1598799999983</v>
      </c>
      <c r="Q12" s="82">
        <f t="shared" si="0"/>
        <v>319.895692</v>
      </c>
      <c r="R12" s="82">
        <f t="shared" si="0"/>
        <v>1241.7419699999998</v>
      </c>
      <c r="S12" s="82">
        <f t="shared" si="0"/>
        <v>77.498288000000002</v>
      </c>
      <c r="T12" s="82">
        <f t="shared" si="0"/>
        <v>14459.190335999998</v>
      </c>
      <c r="U12" s="82">
        <f t="shared" si="0"/>
        <v>3338.3199269999996</v>
      </c>
      <c r="V12" s="82">
        <f t="shared" si="0"/>
        <v>599.43218400000001</v>
      </c>
      <c r="W12" s="82">
        <f t="shared" si="0"/>
        <v>123.11187799999999</v>
      </c>
      <c r="X12" s="82">
        <f t="shared" si="0"/>
        <v>777.25008000000003</v>
      </c>
      <c r="Y12" s="82">
        <f t="shared" si="0"/>
        <v>5210.873947</v>
      </c>
      <c r="Z12" s="82">
        <f t="shared" si="0"/>
        <v>459.52871800000003</v>
      </c>
      <c r="AA12" s="82">
        <f t="shared" si="0"/>
        <v>1264.788867</v>
      </c>
      <c r="AB12" s="89">
        <f t="shared" si="3"/>
        <v>35059.791767000002</v>
      </c>
      <c r="AC12" s="90">
        <f t="shared" si="4"/>
        <v>1.2443950287280823E-2</v>
      </c>
      <c r="AD12" s="83">
        <f t="shared" si="5"/>
        <v>1.130284004593717E-2</v>
      </c>
      <c r="AF12" s="91">
        <f t="shared" si="1"/>
        <v>1.1299999999999999E-2</v>
      </c>
      <c r="AG12" t="s">
        <v>14</v>
      </c>
    </row>
    <row r="13" spans="1:33">
      <c r="A13" t="s">
        <v>15</v>
      </c>
      <c r="B13" s="82">
        <v>1179123.23</v>
      </c>
      <c r="C13" s="82">
        <v>28374.97</v>
      </c>
      <c r="D13" s="82">
        <v>1524747.69</v>
      </c>
      <c r="E13" s="82">
        <v>344035.94000000006</v>
      </c>
      <c r="F13" s="82">
        <v>1521745.1800000002</v>
      </c>
      <c r="G13" s="82">
        <v>150336.09000000003</v>
      </c>
      <c r="H13" s="82">
        <v>288153.69</v>
      </c>
      <c r="I13" s="82">
        <v>424072.18000000011</v>
      </c>
      <c r="J13" s="82">
        <v>720323.19</v>
      </c>
      <c r="K13" s="82">
        <v>295152.12</v>
      </c>
      <c r="L13" s="82">
        <v>87064.369999999981</v>
      </c>
      <c r="M13" s="82">
        <v>534594.68999999994</v>
      </c>
      <c r="N13" s="82">
        <v>7097723.3399999999</v>
      </c>
      <c r="P13" s="82">
        <f t="shared" si="2"/>
        <v>121449.69269</v>
      </c>
      <c r="Q13" s="82">
        <f t="shared" si="0"/>
        <v>2235.9476359999999</v>
      </c>
      <c r="R13" s="82">
        <f t="shared" si="0"/>
        <v>6403.9402979999995</v>
      </c>
      <c r="S13" s="82">
        <f t="shared" si="0"/>
        <v>963.30063200000018</v>
      </c>
      <c r="T13" s="82">
        <f t="shared" si="0"/>
        <v>137109.24071800002</v>
      </c>
      <c r="U13" s="82">
        <f t="shared" si="0"/>
        <v>42981.088131000004</v>
      </c>
      <c r="V13" s="82">
        <f t="shared" si="0"/>
        <v>13485.592692</v>
      </c>
      <c r="W13" s="82">
        <f t="shared" si="0"/>
        <v>2502.0258620000004</v>
      </c>
      <c r="X13" s="82">
        <f t="shared" si="0"/>
        <v>12965.817419999998</v>
      </c>
      <c r="Y13" s="82">
        <f>+K13*Y$4</f>
        <v>58941.878363999997</v>
      </c>
      <c r="Z13" s="82">
        <f t="shared" si="0"/>
        <v>3639.290665999999</v>
      </c>
      <c r="AA13" s="82">
        <f t="shared" si="0"/>
        <v>16732.813796999999</v>
      </c>
      <c r="AB13" s="89">
        <f t="shared" si="3"/>
        <v>419410.62890599994</v>
      </c>
      <c r="AC13" s="90">
        <f t="shared" si="4"/>
        <v>0.148863548612857</v>
      </c>
      <c r="AD13" s="83">
        <f t="shared" si="5"/>
        <v>0.13521276120505799</v>
      </c>
      <c r="AF13" s="91">
        <f t="shared" si="1"/>
        <v>0.13519999999999999</v>
      </c>
      <c r="AG13" t="s">
        <v>15</v>
      </c>
    </row>
    <row r="14" spans="1:33">
      <c r="A14" t="s">
        <v>16</v>
      </c>
      <c r="B14" s="82">
        <v>460384.38</v>
      </c>
      <c r="C14" s="82">
        <v>36198.26</v>
      </c>
      <c r="D14" s="82">
        <v>766055.38</v>
      </c>
      <c r="E14" s="82">
        <v>172769.97</v>
      </c>
      <c r="F14" s="82">
        <v>980315.5299999998</v>
      </c>
      <c r="G14" s="82">
        <v>88300.18</v>
      </c>
      <c r="H14" s="82">
        <v>285740.96000000002</v>
      </c>
      <c r="I14" s="82">
        <v>255410.11</v>
      </c>
      <c r="J14" s="82">
        <v>286300.58999999997</v>
      </c>
      <c r="K14" s="82">
        <v>140841.53000000003</v>
      </c>
      <c r="L14" s="82">
        <v>47352.779999999992</v>
      </c>
      <c r="M14" s="82">
        <v>233099.18000000002</v>
      </c>
      <c r="N14" s="82">
        <v>3752768.8499999996</v>
      </c>
      <c r="P14" s="82">
        <f t="shared" si="2"/>
        <v>47419.591139999997</v>
      </c>
      <c r="Q14" s="82">
        <f t="shared" si="0"/>
        <v>2852.4228880000001</v>
      </c>
      <c r="R14" s="82">
        <f t="shared" si="0"/>
        <v>3217.4325959999996</v>
      </c>
      <c r="S14" s="82">
        <f t="shared" si="0"/>
        <v>483.75591600000001</v>
      </c>
      <c r="T14" s="82">
        <f t="shared" si="0"/>
        <v>88326.42925299998</v>
      </c>
      <c r="U14" s="82">
        <f t="shared" si="0"/>
        <v>25245.021461999997</v>
      </c>
      <c r="V14" s="82">
        <f t="shared" si="0"/>
        <v>13372.676928000001</v>
      </c>
      <c r="W14" s="82">
        <f t="shared" si="0"/>
        <v>1506.9196489999999</v>
      </c>
      <c r="X14" s="82">
        <f t="shared" si="0"/>
        <v>5153.4106199999987</v>
      </c>
      <c r="Y14" s="82">
        <f t="shared" si="0"/>
        <v>28126.053541000005</v>
      </c>
      <c r="Z14" s="82">
        <f t="shared" si="0"/>
        <v>1979.3462039999995</v>
      </c>
      <c r="AA14" s="82">
        <f t="shared" si="0"/>
        <v>7296.0043340000011</v>
      </c>
      <c r="AB14" s="89">
        <f t="shared" si="3"/>
        <v>224979.06453099998</v>
      </c>
      <c r="AC14" s="90">
        <f t="shared" si="4"/>
        <v>7.9852964139332266E-2</v>
      </c>
      <c r="AD14" s="83">
        <f t="shared" si="5"/>
        <v>7.2530447327755487E-2</v>
      </c>
      <c r="AF14" s="91">
        <f t="shared" si="1"/>
        <v>7.2499999999999995E-2</v>
      </c>
      <c r="AG14" t="s">
        <v>16</v>
      </c>
    </row>
    <row r="15" spans="1:33">
      <c r="A15" t="s">
        <v>17</v>
      </c>
      <c r="B15" s="82">
        <v>-0.04</v>
      </c>
      <c r="C15" s="82"/>
      <c r="D15" s="82"/>
      <c r="E15" s="82"/>
      <c r="F15" s="82"/>
      <c r="G15" s="82"/>
      <c r="H15" s="82"/>
      <c r="I15" s="82"/>
      <c r="J15" s="82"/>
      <c r="K15" s="82">
        <v>3412.96</v>
      </c>
      <c r="L15" s="82"/>
      <c r="M15" s="82">
        <v>8917.2999999999993</v>
      </c>
      <c r="N15" s="82">
        <v>12330.22</v>
      </c>
      <c r="P15" s="82">
        <f t="shared" si="2"/>
        <v>-4.1199999999999995E-3</v>
      </c>
      <c r="Q15" s="82">
        <f t="shared" si="0"/>
        <v>0</v>
      </c>
      <c r="R15" s="82">
        <f t="shared" si="0"/>
        <v>0</v>
      </c>
      <c r="S15" s="82">
        <f t="shared" si="0"/>
        <v>0</v>
      </c>
      <c r="T15" s="82">
        <f t="shared" si="0"/>
        <v>0</v>
      </c>
      <c r="U15" s="82">
        <f t="shared" si="0"/>
        <v>0</v>
      </c>
      <c r="V15" s="82">
        <f t="shared" si="0"/>
        <v>0</v>
      </c>
      <c r="W15" s="82">
        <f t="shared" si="0"/>
        <v>0</v>
      </c>
      <c r="X15" s="82">
        <f t="shared" si="0"/>
        <v>0</v>
      </c>
      <c r="Y15" s="82">
        <f t="shared" si="0"/>
        <v>681.56811199999993</v>
      </c>
      <c r="Z15" s="82">
        <f t="shared" si="0"/>
        <v>0</v>
      </c>
      <c r="AA15" s="82">
        <f t="shared" si="0"/>
        <v>279.11149</v>
      </c>
      <c r="AB15" s="89">
        <f t="shared" si="3"/>
        <v>960.67548199999999</v>
      </c>
      <c r="AC15" s="90">
        <f t="shared" si="4"/>
        <v>3.409774370499769E-4</v>
      </c>
      <c r="AD15" s="83">
        <f t="shared" si="5"/>
        <v>3.0970980607249399E-4</v>
      </c>
      <c r="AF15" s="91">
        <f t="shared" si="1"/>
        <v>2.9999999999999997E-4</v>
      </c>
      <c r="AG15" t="s">
        <v>17</v>
      </c>
    </row>
    <row r="16" spans="1:33">
      <c r="A16" t="s">
        <v>18</v>
      </c>
      <c r="B16" s="82">
        <v>-13.27</v>
      </c>
      <c r="C16" s="82"/>
      <c r="D16" s="82"/>
      <c r="E16" s="82"/>
      <c r="F16" s="82"/>
      <c r="G16" s="82"/>
      <c r="H16" s="82"/>
      <c r="I16" s="82"/>
      <c r="J16" s="82"/>
      <c r="K16" s="82">
        <v>658912.62</v>
      </c>
      <c r="L16" s="82"/>
      <c r="M16" s="82">
        <v>2028015.54</v>
      </c>
      <c r="N16" s="82">
        <v>2686914.89</v>
      </c>
      <c r="P16" s="82">
        <f t="shared" si="2"/>
        <v>-1.3668099999999999</v>
      </c>
      <c r="Q16" s="82">
        <f t="shared" si="0"/>
        <v>0</v>
      </c>
      <c r="R16" s="82">
        <f t="shared" si="0"/>
        <v>0</v>
      </c>
      <c r="S16" s="82">
        <f t="shared" si="0"/>
        <v>0</v>
      </c>
      <c r="T16" s="82">
        <f t="shared" si="0"/>
        <v>0</v>
      </c>
      <c r="U16" s="82">
        <f t="shared" si="0"/>
        <v>0</v>
      </c>
      <c r="V16" s="82">
        <f t="shared" si="0"/>
        <v>0</v>
      </c>
      <c r="W16" s="82">
        <f t="shared" si="0"/>
        <v>0</v>
      </c>
      <c r="X16" s="82">
        <f t="shared" si="0"/>
        <v>0</v>
      </c>
      <c r="Y16" s="82">
        <f t="shared" si="0"/>
        <v>131584.85021400001</v>
      </c>
      <c r="Z16" s="82">
        <f t="shared" si="0"/>
        <v>0</v>
      </c>
      <c r="AA16" s="82">
        <f t="shared" si="0"/>
        <v>63476.886402000004</v>
      </c>
      <c r="AB16" s="89">
        <f t="shared" si="3"/>
        <v>195060.369806</v>
      </c>
      <c r="AC16" s="90">
        <f t="shared" si="4"/>
        <v>6.923376958471246E-2</v>
      </c>
      <c r="AD16" s="83">
        <f t="shared" si="5"/>
        <v>6.2885032913794325E-2</v>
      </c>
      <c r="AF16" s="91">
        <f t="shared" si="1"/>
        <v>6.2899999999999998E-2</v>
      </c>
      <c r="AG16" t="s">
        <v>18</v>
      </c>
    </row>
    <row r="17" spans="1:33">
      <c r="A17" t="s">
        <v>19</v>
      </c>
      <c r="B17" s="82"/>
      <c r="C17" s="82"/>
      <c r="D17" s="82"/>
      <c r="E17" s="82"/>
      <c r="F17" s="82"/>
      <c r="G17" s="82"/>
      <c r="H17" s="82"/>
      <c r="I17" s="82"/>
      <c r="J17" s="82"/>
      <c r="K17" s="82">
        <v>1046.06</v>
      </c>
      <c r="L17" s="82"/>
      <c r="M17" s="82">
        <v>539.18999999999994</v>
      </c>
      <c r="N17" s="82">
        <v>1585.25</v>
      </c>
      <c r="P17" s="82">
        <f t="shared" si="2"/>
        <v>0</v>
      </c>
      <c r="Q17" s="82">
        <f t="shared" si="0"/>
        <v>0</v>
      </c>
      <c r="R17" s="82">
        <f t="shared" si="0"/>
        <v>0</v>
      </c>
      <c r="S17" s="82">
        <f t="shared" si="0"/>
        <v>0</v>
      </c>
      <c r="T17" s="82">
        <f t="shared" si="0"/>
        <v>0</v>
      </c>
      <c r="U17" s="82">
        <f t="shared" si="0"/>
        <v>0</v>
      </c>
      <c r="V17" s="82">
        <f t="shared" si="0"/>
        <v>0</v>
      </c>
      <c r="W17" s="82">
        <f t="shared" si="0"/>
        <v>0</v>
      </c>
      <c r="X17" s="82">
        <f t="shared" si="0"/>
        <v>0</v>
      </c>
      <c r="Y17" s="82">
        <f t="shared" si="0"/>
        <v>208.89818199999999</v>
      </c>
      <c r="Z17" s="82">
        <f t="shared" si="0"/>
        <v>0</v>
      </c>
      <c r="AA17" s="82">
        <f t="shared" si="0"/>
        <v>16.876646999999998</v>
      </c>
      <c r="AB17" s="89">
        <f t="shared" si="3"/>
        <v>225.77482899999998</v>
      </c>
      <c r="AC17" s="90">
        <f t="shared" si="4"/>
        <v>8.013540887141824E-5</v>
      </c>
      <c r="AD17" s="83">
        <f t="shared" si="5"/>
        <v>7.2786991877909184E-5</v>
      </c>
      <c r="AF17" s="91">
        <f t="shared" si="1"/>
        <v>1E-4</v>
      </c>
      <c r="AG17" t="s">
        <v>19</v>
      </c>
    </row>
    <row r="18" spans="1:33">
      <c r="A18" t="s">
        <v>20</v>
      </c>
      <c r="B18" s="82">
        <v>-1.47</v>
      </c>
      <c r="C18" s="82"/>
      <c r="D18" s="82"/>
      <c r="E18" s="82"/>
      <c r="F18" s="82"/>
      <c r="G18" s="82"/>
      <c r="H18" s="82"/>
      <c r="I18" s="82"/>
      <c r="J18" s="82"/>
      <c r="K18" s="82">
        <v>3618.7000000000007</v>
      </c>
      <c r="L18" s="82"/>
      <c r="M18" s="82">
        <v>5619.0000000000009</v>
      </c>
      <c r="N18" s="82">
        <v>9236.2300000000014</v>
      </c>
      <c r="P18" s="82">
        <f t="shared" si="2"/>
        <v>-0.15140999999999999</v>
      </c>
      <c r="Q18" s="82">
        <f t="shared" si="0"/>
        <v>0</v>
      </c>
      <c r="R18" s="82">
        <f t="shared" si="0"/>
        <v>0</v>
      </c>
      <c r="S18" s="82">
        <f t="shared" si="0"/>
        <v>0</v>
      </c>
      <c r="T18" s="82">
        <f t="shared" si="0"/>
        <v>0</v>
      </c>
      <c r="U18" s="82">
        <f t="shared" si="0"/>
        <v>0</v>
      </c>
      <c r="V18" s="82">
        <f t="shared" si="0"/>
        <v>0</v>
      </c>
      <c r="W18" s="82">
        <f t="shared" si="0"/>
        <v>0</v>
      </c>
      <c r="X18" s="82">
        <f t="shared" si="0"/>
        <v>0</v>
      </c>
      <c r="Y18" s="82">
        <f t="shared" si="0"/>
        <v>722.65439000000015</v>
      </c>
      <c r="Z18" s="82">
        <f t="shared" si="0"/>
        <v>0</v>
      </c>
      <c r="AA18" s="82">
        <f t="shared" si="0"/>
        <v>175.87470000000005</v>
      </c>
      <c r="AB18" s="89">
        <f t="shared" si="3"/>
        <v>898.37768000000017</v>
      </c>
      <c r="AC18" s="90">
        <f t="shared" si="4"/>
        <v>3.188657611950009E-4</v>
      </c>
      <c r="AD18" s="83">
        <f t="shared" si="5"/>
        <v>2.8962577089341926E-4</v>
      </c>
      <c r="AF18" s="92">
        <f>ROUND(SUM(AD18:AE18),4)+0.0002</f>
        <v>5.0000000000000001E-4</v>
      </c>
      <c r="AG18" t="s">
        <v>20</v>
      </c>
    </row>
    <row r="19" spans="1:33">
      <c r="A19" t="s">
        <v>21</v>
      </c>
      <c r="B19" s="82">
        <v>679.07</v>
      </c>
      <c r="C19" s="82">
        <v>16499.25</v>
      </c>
      <c r="D19" s="82"/>
      <c r="E19" s="82">
        <v>549786.47</v>
      </c>
      <c r="F19" s="82">
        <v>640791.16</v>
      </c>
      <c r="G19" s="82">
        <v>317717.53999999998</v>
      </c>
      <c r="H19" s="82">
        <v>47170.61</v>
      </c>
      <c r="I19" s="82"/>
      <c r="J19" s="82">
        <v>42.680000000000291</v>
      </c>
      <c r="K19" s="82">
        <v>1437130.0999999999</v>
      </c>
      <c r="L19" s="82">
        <v>15558.13</v>
      </c>
      <c r="M19" s="82">
        <v>1472370.41</v>
      </c>
      <c r="N19" s="82">
        <v>4497745.42</v>
      </c>
      <c r="P19" s="82">
        <f t="shared" si="2"/>
        <v>69.944209999999998</v>
      </c>
      <c r="Q19" s="82">
        <f t="shared" si="0"/>
        <v>1300.1408999999999</v>
      </c>
      <c r="R19" s="82">
        <f t="shared" si="0"/>
        <v>0</v>
      </c>
      <c r="S19" s="82">
        <f t="shared" si="0"/>
        <v>1539.402116</v>
      </c>
      <c r="T19" s="82">
        <f t="shared" si="0"/>
        <v>57735.283516000003</v>
      </c>
      <c r="U19" s="82">
        <f t="shared" si="0"/>
        <v>90835.444685999988</v>
      </c>
      <c r="V19" s="82">
        <f t="shared" si="0"/>
        <v>2207.5845480000003</v>
      </c>
      <c r="W19" s="82">
        <f t="shared" si="0"/>
        <v>0</v>
      </c>
      <c r="X19" s="82">
        <f t="shared" si="0"/>
        <v>0.76824000000000514</v>
      </c>
      <c r="Y19" s="82">
        <f t="shared" si="0"/>
        <v>286994.88096999994</v>
      </c>
      <c r="Z19" s="82">
        <f t="shared" si="0"/>
        <v>650.32983399999989</v>
      </c>
      <c r="AA19" s="82">
        <f t="shared" si="0"/>
        <v>46085.193832999998</v>
      </c>
      <c r="AB19" s="89">
        <f t="shared" si="3"/>
        <v>487418.97285299993</v>
      </c>
      <c r="AC19" s="90">
        <f t="shared" si="4"/>
        <v>0.17300209617814333</v>
      </c>
      <c r="AD19" s="83">
        <f t="shared" si="5"/>
        <v>0.15713780395860757</v>
      </c>
      <c r="AF19" s="91">
        <f t="shared" ref="AF19:AF36" si="6">ROUND(SUM(AD19:AE19),4)</f>
        <v>0.15709999999999999</v>
      </c>
      <c r="AG19" t="s">
        <v>21</v>
      </c>
    </row>
    <row r="20" spans="1:33">
      <c r="A20" t="s">
        <v>22</v>
      </c>
      <c r="B20" s="82">
        <v>-0.38</v>
      </c>
      <c r="C20" s="82"/>
      <c r="D20" s="82"/>
      <c r="E20" s="82"/>
      <c r="F20" s="82"/>
      <c r="G20" s="82"/>
      <c r="H20" s="82"/>
      <c r="I20" s="82"/>
      <c r="J20" s="82"/>
      <c r="K20" s="82">
        <v>9330.619999999999</v>
      </c>
      <c r="L20" s="82"/>
      <c r="M20" s="82">
        <v>1455.8600000000001</v>
      </c>
      <c r="N20" s="82">
        <v>10786.1</v>
      </c>
      <c r="P20" s="82">
        <f t="shared" si="2"/>
        <v>-3.9140000000000001E-2</v>
      </c>
      <c r="Q20" s="82">
        <f t="shared" si="0"/>
        <v>0</v>
      </c>
      <c r="R20" s="82">
        <f t="shared" si="0"/>
        <v>0</v>
      </c>
      <c r="S20" s="82">
        <f t="shared" si="0"/>
        <v>0</v>
      </c>
      <c r="T20" s="82">
        <f t="shared" si="0"/>
        <v>0</v>
      </c>
      <c r="U20" s="82">
        <f t="shared" si="0"/>
        <v>0</v>
      </c>
      <c r="V20" s="82">
        <f t="shared" si="0"/>
        <v>0</v>
      </c>
      <c r="W20" s="82">
        <f t="shared" si="0"/>
        <v>0</v>
      </c>
      <c r="X20" s="82">
        <f t="shared" si="0"/>
        <v>0</v>
      </c>
      <c r="Y20" s="82">
        <f t="shared" si="0"/>
        <v>1863.3248139999996</v>
      </c>
      <c r="Z20" s="82">
        <f t="shared" si="0"/>
        <v>0</v>
      </c>
      <c r="AA20" s="82">
        <f t="shared" si="0"/>
        <v>45.568418000000008</v>
      </c>
      <c r="AB20" s="89">
        <f t="shared" si="3"/>
        <v>1908.8540919999996</v>
      </c>
      <c r="AC20" s="90">
        <f t="shared" si="4"/>
        <v>6.7751929573291712E-4</v>
      </c>
      <c r="AD20" s="83">
        <f t="shared" si="5"/>
        <v>6.153907763142085E-4</v>
      </c>
      <c r="AF20" s="91">
        <f t="shared" si="6"/>
        <v>5.9999999999999995E-4</v>
      </c>
      <c r="AG20" t="s">
        <v>22</v>
      </c>
    </row>
    <row r="21" spans="1:33">
      <c r="A21" t="s">
        <v>23</v>
      </c>
      <c r="B21" s="82"/>
      <c r="C21" s="82"/>
      <c r="D21" s="82"/>
      <c r="E21" s="82"/>
      <c r="F21" s="82"/>
      <c r="G21" s="82"/>
      <c r="H21" s="82"/>
      <c r="I21" s="82"/>
      <c r="J21" s="82"/>
      <c r="K21" s="82">
        <v>37.69</v>
      </c>
      <c r="L21" s="82"/>
      <c r="M21" s="82">
        <v>15.299999999999997</v>
      </c>
      <c r="N21" s="82">
        <v>52.989999999999995</v>
      </c>
      <c r="P21" s="82">
        <f t="shared" si="2"/>
        <v>0</v>
      </c>
      <c r="Q21" s="82">
        <f t="shared" si="0"/>
        <v>0</v>
      </c>
      <c r="R21" s="82">
        <f t="shared" si="0"/>
        <v>0</v>
      </c>
      <c r="S21" s="82">
        <f t="shared" si="0"/>
        <v>0</v>
      </c>
      <c r="T21" s="82">
        <f t="shared" si="0"/>
        <v>0</v>
      </c>
      <c r="U21" s="82">
        <f t="shared" si="0"/>
        <v>0</v>
      </c>
      <c r="V21" s="82">
        <f t="shared" si="0"/>
        <v>0</v>
      </c>
      <c r="W21" s="82">
        <f t="shared" si="0"/>
        <v>0</v>
      </c>
      <c r="X21" s="82">
        <f t="shared" si="0"/>
        <v>0</v>
      </c>
      <c r="Y21" s="82">
        <f t="shared" si="0"/>
        <v>7.526692999999999</v>
      </c>
      <c r="Z21" s="82">
        <f t="shared" si="0"/>
        <v>0</v>
      </c>
      <c r="AA21" s="82">
        <f t="shared" si="0"/>
        <v>0.47888999999999993</v>
      </c>
      <c r="AB21" s="89">
        <f t="shared" si="3"/>
        <v>8.0055829999999997</v>
      </c>
      <c r="AC21" s="90">
        <f t="shared" si="4"/>
        <v>2.8414623091534932E-6</v>
      </c>
      <c r="AD21" s="83">
        <f t="shared" si="5"/>
        <v>2.5809002154041175E-6</v>
      </c>
      <c r="AF21" s="91">
        <f t="shared" si="6"/>
        <v>0</v>
      </c>
      <c r="AG21" t="s">
        <v>23</v>
      </c>
    </row>
    <row r="22" spans="1:33">
      <c r="A22" t="s">
        <v>26</v>
      </c>
      <c r="B22" s="82"/>
      <c r="C22" s="82"/>
      <c r="D22" s="82"/>
      <c r="E22" s="82"/>
      <c r="F22" s="82"/>
      <c r="G22" s="82"/>
      <c r="H22" s="82"/>
      <c r="I22" s="82"/>
      <c r="J22" s="82"/>
      <c r="K22" s="82">
        <v>396.56000000000006</v>
      </c>
      <c r="L22" s="82"/>
      <c r="M22" s="82">
        <v>145.18</v>
      </c>
      <c r="N22" s="82">
        <v>541.74</v>
      </c>
      <c r="P22" s="82">
        <f t="shared" si="2"/>
        <v>0</v>
      </c>
      <c r="Q22" s="82">
        <f t="shared" si="2"/>
        <v>0</v>
      </c>
      <c r="R22" s="82">
        <f t="shared" si="2"/>
        <v>0</v>
      </c>
      <c r="S22" s="82">
        <f t="shared" si="2"/>
        <v>0</v>
      </c>
      <c r="T22" s="82">
        <f t="shared" si="2"/>
        <v>0</v>
      </c>
      <c r="U22" s="82">
        <f t="shared" si="2"/>
        <v>0</v>
      </c>
      <c r="V22" s="82">
        <f t="shared" si="2"/>
        <v>0</v>
      </c>
      <c r="W22" s="82">
        <f t="shared" si="2"/>
        <v>0</v>
      </c>
      <c r="X22" s="82">
        <f t="shared" si="2"/>
        <v>0</v>
      </c>
      <c r="Y22" s="82">
        <f t="shared" si="2"/>
        <v>79.193032000000002</v>
      </c>
      <c r="Z22" s="82">
        <f t="shared" si="2"/>
        <v>0</v>
      </c>
      <c r="AA22" s="82">
        <f t="shared" si="2"/>
        <v>4.5441340000000006</v>
      </c>
      <c r="AB22" s="89">
        <f t="shared" si="3"/>
        <v>83.737166000000002</v>
      </c>
      <c r="AC22" s="90">
        <f t="shared" si="4"/>
        <v>2.9721258409828416E-5</v>
      </c>
      <c r="AD22" s="83">
        <f t="shared" si="5"/>
        <v>2.6995819013647146E-5</v>
      </c>
      <c r="AF22" s="91">
        <f t="shared" si="6"/>
        <v>0</v>
      </c>
      <c r="AG22" t="s">
        <v>26</v>
      </c>
    </row>
    <row r="23" spans="1:33">
      <c r="A23" t="s">
        <v>28</v>
      </c>
      <c r="B23" s="82">
        <v>-7.0000000000000007E-2</v>
      </c>
      <c r="C23" s="82"/>
      <c r="D23" s="82"/>
      <c r="E23" s="82"/>
      <c r="F23" s="82"/>
      <c r="G23" s="82"/>
      <c r="H23" s="82"/>
      <c r="I23" s="82"/>
      <c r="J23" s="82"/>
      <c r="K23" s="82">
        <v>7427.9</v>
      </c>
      <c r="L23" s="82"/>
      <c r="M23" s="82">
        <v>2436.67</v>
      </c>
      <c r="N23" s="82">
        <v>9864.5</v>
      </c>
      <c r="P23" s="82">
        <f t="shared" si="2"/>
        <v>-7.2100000000000003E-3</v>
      </c>
      <c r="Q23" s="82">
        <f t="shared" si="2"/>
        <v>0</v>
      </c>
      <c r="R23" s="82">
        <f t="shared" si="2"/>
        <v>0</v>
      </c>
      <c r="S23" s="82">
        <f t="shared" si="2"/>
        <v>0</v>
      </c>
      <c r="T23" s="82">
        <f t="shared" si="2"/>
        <v>0</v>
      </c>
      <c r="U23" s="82">
        <f t="shared" si="2"/>
        <v>0</v>
      </c>
      <c r="V23" s="82">
        <f t="shared" si="2"/>
        <v>0</v>
      </c>
      <c r="W23" s="82">
        <f t="shared" si="2"/>
        <v>0</v>
      </c>
      <c r="X23" s="82">
        <f t="shared" si="2"/>
        <v>0</v>
      </c>
      <c r="Y23" s="82">
        <f t="shared" si="2"/>
        <v>1483.3516299999999</v>
      </c>
      <c r="Z23" s="82">
        <f t="shared" si="2"/>
        <v>0</v>
      </c>
      <c r="AA23" s="82">
        <f t="shared" si="2"/>
        <v>76.26777100000001</v>
      </c>
      <c r="AB23" s="89">
        <f t="shared" si="3"/>
        <v>1559.6121909999999</v>
      </c>
      <c r="AC23" s="90">
        <f t="shared" si="4"/>
        <v>5.5356109075663815E-4</v>
      </c>
      <c r="AD23" s="83">
        <f t="shared" si="5"/>
        <v>5.0279953873425432E-4</v>
      </c>
      <c r="AF23" s="91">
        <f t="shared" si="6"/>
        <v>5.0000000000000001E-4</v>
      </c>
      <c r="AG23" t="s">
        <v>28</v>
      </c>
    </row>
    <row r="24" spans="1:33">
      <c r="A24" t="s">
        <v>87</v>
      </c>
      <c r="B24" s="82"/>
      <c r="C24" s="82"/>
      <c r="D24" s="82"/>
      <c r="E24" s="82"/>
      <c r="F24" s="82"/>
      <c r="G24" s="82"/>
      <c r="H24" s="82"/>
      <c r="I24" s="82"/>
      <c r="J24" s="82"/>
      <c r="K24" s="82">
        <v>3.45</v>
      </c>
      <c r="L24" s="82"/>
      <c r="M24" s="82">
        <v>1.2799999999999998</v>
      </c>
      <c r="N24" s="82">
        <v>4.7300000000000004</v>
      </c>
      <c r="P24" s="82">
        <f t="shared" si="2"/>
        <v>0</v>
      </c>
      <c r="Q24" s="82">
        <f t="shared" si="2"/>
        <v>0</v>
      </c>
      <c r="R24" s="82">
        <f t="shared" si="2"/>
        <v>0</v>
      </c>
      <c r="S24" s="82">
        <f t="shared" si="2"/>
        <v>0</v>
      </c>
      <c r="T24" s="82">
        <f t="shared" si="2"/>
        <v>0</v>
      </c>
      <c r="U24" s="82">
        <f t="shared" si="2"/>
        <v>0</v>
      </c>
      <c r="V24" s="82">
        <f t="shared" si="2"/>
        <v>0</v>
      </c>
      <c r="W24" s="82">
        <f t="shared" si="2"/>
        <v>0</v>
      </c>
      <c r="X24" s="82">
        <f t="shared" si="2"/>
        <v>0</v>
      </c>
      <c r="Y24" s="82">
        <f t="shared" si="2"/>
        <v>0.68896500000000005</v>
      </c>
      <c r="Z24" s="82">
        <f t="shared" si="2"/>
        <v>0</v>
      </c>
      <c r="AA24" s="82">
        <f t="shared" si="2"/>
        <v>4.0063999999999995E-2</v>
      </c>
      <c r="AB24" s="89">
        <f t="shared" si="3"/>
        <v>0.72902900000000004</v>
      </c>
      <c r="AC24" s="90">
        <f t="shared" si="4"/>
        <v>2.5875797250242265E-7</v>
      </c>
      <c r="AD24" s="83">
        <f t="shared" si="5"/>
        <v>2.3502986642395047E-7</v>
      </c>
      <c r="AF24" s="91">
        <f t="shared" si="6"/>
        <v>0</v>
      </c>
      <c r="AG24" t="s">
        <v>87</v>
      </c>
    </row>
    <row r="25" spans="1:33">
      <c r="A25" t="s">
        <v>29</v>
      </c>
      <c r="B25" s="82"/>
      <c r="C25" s="82"/>
      <c r="D25" s="82"/>
      <c r="E25" s="82"/>
      <c r="F25" s="82"/>
      <c r="G25" s="82"/>
      <c r="H25" s="82"/>
      <c r="I25" s="82"/>
      <c r="J25" s="82"/>
      <c r="K25" s="82">
        <v>529.79999999999995</v>
      </c>
      <c r="L25" s="82"/>
      <c r="M25" s="82">
        <v>144.62000000000003</v>
      </c>
      <c r="N25" s="82">
        <v>674.42</v>
      </c>
      <c r="P25" s="82">
        <f t="shared" si="2"/>
        <v>0</v>
      </c>
      <c r="Q25" s="82">
        <f t="shared" si="2"/>
        <v>0</v>
      </c>
      <c r="R25" s="82">
        <f t="shared" si="2"/>
        <v>0</v>
      </c>
      <c r="S25" s="82">
        <f t="shared" si="2"/>
        <v>0</v>
      </c>
      <c r="T25" s="82">
        <f t="shared" si="2"/>
        <v>0</v>
      </c>
      <c r="U25" s="82">
        <f t="shared" si="2"/>
        <v>0</v>
      </c>
      <c r="V25" s="82">
        <f t="shared" si="2"/>
        <v>0</v>
      </c>
      <c r="W25" s="82">
        <f t="shared" si="2"/>
        <v>0</v>
      </c>
      <c r="X25" s="82">
        <f t="shared" si="2"/>
        <v>0</v>
      </c>
      <c r="Y25" s="82">
        <f t="shared" si="2"/>
        <v>105.80105999999998</v>
      </c>
      <c r="Z25" s="82">
        <f t="shared" si="2"/>
        <v>0</v>
      </c>
      <c r="AA25" s="82">
        <f t="shared" si="2"/>
        <v>4.526606000000001</v>
      </c>
      <c r="AB25" s="89">
        <f t="shared" si="3"/>
        <v>110.32766599999998</v>
      </c>
      <c r="AC25" s="90">
        <f t="shared" si="4"/>
        <v>3.9159159875786101E-5</v>
      </c>
      <c r="AD25" s="83">
        <f t="shared" si="5"/>
        <v>3.5568264915176508E-5</v>
      </c>
      <c r="AF25" s="91">
        <f t="shared" si="6"/>
        <v>0</v>
      </c>
      <c r="AG25" t="s">
        <v>29</v>
      </c>
    </row>
    <row r="26" spans="1:33">
      <c r="A26" t="s">
        <v>30</v>
      </c>
      <c r="B26" s="82">
        <v>-0.04</v>
      </c>
      <c r="C26" s="82"/>
      <c r="D26" s="82"/>
      <c r="E26" s="82"/>
      <c r="F26" s="82"/>
      <c r="G26" s="82"/>
      <c r="H26" s="82"/>
      <c r="I26" s="82"/>
      <c r="J26" s="82"/>
      <c r="K26" s="82">
        <v>429.19000000000005</v>
      </c>
      <c r="L26" s="82"/>
      <c r="M26" s="82">
        <v>297.32999999999993</v>
      </c>
      <c r="N26" s="82">
        <v>726.48</v>
      </c>
      <c r="P26" s="82">
        <f t="shared" si="2"/>
        <v>-4.1199999999999995E-3</v>
      </c>
      <c r="Q26" s="82">
        <f t="shared" si="2"/>
        <v>0</v>
      </c>
      <c r="R26" s="82">
        <f t="shared" si="2"/>
        <v>0</v>
      </c>
      <c r="S26" s="82">
        <f t="shared" si="2"/>
        <v>0</v>
      </c>
      <c r="T26" s="82">
        <f t="shared" si="2"/>
        <v>0</v>
      </c>
      <c r="U26" s="82">
        <f t="shared" si="2"/>
        <v>0</v>
      </c>
      <c r="V26" s="82">
        <f t="shared" si="2"/>
        <v>0</v>
      </c>
      <c r="W26" s="82">
        <f t="shared" si="2"/>
        <v>0</v>
      </c>
      <c r="X26" s="82">
        <f t="shared" si="2"/>
        <v>0</v>
      </c>
      <c r="Y26" s="82">
        <f t="shared" si="2"/>
        <v>85.709243000000001</v>
      </c>
      <c r="Z26" s="82">
        <f t="shared" si="2"/>
        <v>0</v>
      </c>
      <c r="AA26" s="82">
        <f t="shared" si="2"/>
        <v>9.3064289999999978</v>
      </c>
      <c r="AB26" s="89">
        <f t="shared" si="3"/>
        <v>95.011551999999995</v>
      </c>
      <c r="AC26" s="90">
        <f t="shared" si="4"/>
        <v>3.3722933600485711E-5</v>
      </c>
      <c r="AD26" s="83">
        <f t="shared" si="5"/>
        <v>3.0630540589321168E-5</v>
      </c>
      <c r="AF26" s="91">
        <f t="shared" si="6"/>
        <v>0</v>
      </c>
      <c r="AG26" t="s">
        <v>30</v>
      </c>
    </row>
    <row r="27" spans="1:33">
      <c r="A27" t="s">
        <v>31</v>
      </c>
      <c r="B27" s="82">
        <v>758951.49</v>
      </c>
      <c r="C27" s="82">
        <v>30691</v>
      </c>
      <c r="D27" s="82">
        <v>1130241.8800000001</v>
      </c>
      <c r="E27" s="82">
        <v>343360.5</v>
      </c>
      <c r="F27" s="82">
        <v>1436275.4899999998</v>
      </c>
      <c r="G27" s="82">
        <v>105679.23</v>
      </c>
      <c r="H27" s="82">
        <v>71989.22</v>
      </c>
      <c r="I27" s="82">
        <v>336717.06</v>
      </c>
      <c r="J27" s="82">
        <v>220041.25</v>
      </c>
      <c r="K27" s="82">
        <v>404171.52999999997</v>
      </c>
      <c r="L27" s="82">
        <v>130311.94000000002</v>
      </c>
      <c r="M27" s="82">
        <v>462295.72</v>
      </c>
      <c r="N27" s="82">
        <v>5430726.3100000005</v>
      </c>
      <c r="P27" s="82">
        <f t="shared" si="2"/>
        <v>78172.003469999996</v>
      </c>
      <c r="Q27" s="82">
        <f t="shared" si="2"/>
        <v>2418.4508000000001</v>
      </c>
      <c r="R27" s="82">
        <f t="shared" si="2"/>
        <v>4747.0158959999999</v>
      </c>
      <c r="S27" s="82">
        <f t="shared" si="2"/>
        <v>961.40940000000001</v>
      </c>
      <c r="T27" s="82">
        <f t="shared" si="2"/>
        <v>129408.42164899998</v>
      </c>
      <c r="U27" s="82">
        <f t="shared" si="2"/>
        <v>30213.691856999998</v>
      </c>
      <c r="V27" s="82">
        <f t="shared" si="2"/>
        <v>3369.0954960000004</v>
      </c>
      <c r="W27" s="82">
        <f t="shared" si="2"/>
        <v>1986.630654</v>
      </c>
      <c r="X27" s="82">
        <f t="shared" si="2"/>
        <v>3960.7424999999998</v>
      </c>
      <c r="Y27" s="82">
        <f t="shared" si="2"/>
        <v>80713.05454099999</v>
      </c>
      <c r="Z27" s="82">
        <f t="shared" si="2"/>
        <v>5447.039092</v>
      </c>
      <c r="AA27" s="82">
        <f t="shared" si="2"/>
        <v>14469.856035999999</v>
      </c>
      <c r="AB27" s="89">
        <f t="shared" si="3"/>
        <v>355867.41139099997</v>
      </c>
      <c r="AC27" s="90">
        <f t="shared" si="4"/>
        <v>0.12630983109207</v>
      </c>
      <c r="AD27" s="83">
        <f t="shared" si="5"/>
        <v>0.11472721958092717</v>
      </c>
      <c r="AF27" s="91">
        <f t="shared" si="6"/>
        <v>0.1147</v>
      </c>
      <c r="AG27" t="s">
        <v>31</v>
      </c>
    </row>
    <row r="28" spans="1:33">
      <c r="A28" t="s">
        <v>32</v>
      </c>
      <c r="B28" s="82">
        <v>-0.53</v>
      </c>
      <c r="C28" s="82"/>
      <c r="D28" s="82"/>
      <c r="E28" s="82"/>
      <c r="F28" s="82"/>
      <c r="G28" s="82"/>
      <c r="H28" s="82"/>
      <c r="I28" s="82"/>
      <c r="J28" s="82"/>
      <c r="K28" s="82">
        <v>79081.11</v>
      </c>
      <c r="L28" s="82"/>
      <c r="M28" s="82">
        <v>110963.00999999998</v>
      </c>
      <c r="N28" s="82">
        <v>190043.58999999997</v>
      </c>
      <c r="P28" s="82">
        <f t="shared" si="2"/>
        <v>-5.459E-2</v>
      </c>
      <c r="Q28" s="82">
        <f t="shared" si="2"/>
        <v>0</v>
      </c>
      <c r="R28" s="82">
        <f t="shared" si="2"/>
        <v>0</v>
      </c>
      <c r="S28" s="82">
        <f t="shared" si="2"/>
        <v>0</v>
      </c>
      <c r="T28" s="82">
        <f t="shared" si="2"/>
        <v>0</v>
      </c>
      <c r="U28" s="82">
        <f t="shared" si="2"/>
        <v>0</v>
      </c>
      <c r="V28" s="82">
        <f t="shared" si="2"/>
        <v>0</v>
      </c>
      <c r="W28" s="82">
        <f t="shared" si="2"/>
        <v>0</v>
      </c>
      <c r="X28" s="82">
        <f t="shared" si="2"/>
        <v>0</v>
      </c>
      <c r="Y28" s="82">
        <f t="shared" si="2"/>
        <v>15792.497667</v>
      </c>
      <c r="Z28" s="82">
        <f t="shared" si="2"/>
        <v>0</v>
      </c>
      <c r="AA28" s="82">
        <f t="shared" si="2"/>
        <v>3473.1422129999996</v>
      </c>
      <c r="AB28" s="89">
        <f t="shared" si="3"/>
        <v>19265.585289999999</v>
      </c>
      <c r="AC28" s="90">
        <f t="shared" si="4"/>
        <v>6.8380322164315792E-3</v>
      </c>
      <c r="AD28" s="83">
        <f t="shared" si="5"/>
        <v>6.2109846621848028E-3</v>
      </c>
      <c r="AF28" s="91">
        <f t="shared" si="6"/>
        <v>6.1999999999999998E-3</v>
      </c>
      <c r="AG28" t="s">
        <v>32</v>
      </c>
    </row>
    <row r="29" spans="1:33">
      <c r="A29" t="s">
        <v>33</v>
      </c>
      <c r="B29" s="82"/>
      <c r="C29" s="82"/>
      <c r="D29" s="82"/>
      <c r="E29" s="82"/>
      <c r="F29" s="82">
        <v>42100.45</v>
      </c>
      <c r="G29" s="82"/>
      <c r="H29" s="82">
        <v>28635.809999999998</v>
      </c>
      <c r="I29" s="82"/>
      <c r="J29" s="82"/>
      <c r="K29" s="82">
        <v>10211.32</v>
      </c>
      <c r="L29" s="82">
        <v>5409.82</v>
      </c>
      <c r="M29" s="82">
        <v>4254.1200000000008</v>
      </c>
      <c r="N29" s="82">
        <v>90611.51999999999</v>
      </c>
      <c r="P29" s="82">
        <f t="shared" si="2"/>
        <v>0</v>
      </c>
      <c r="Q29" s="82">
        <f t="shared" si="2"/>
        <v>0</v>
      </c>
      <c r="R29" s="82">
        <f t="shared" si="2"/>
        <v>0</v>
      </c>
      <c r="S29" s="82">
        <f t="shared" si="2"/>
        <v>0</v>
      </c>
      <c r="T29" s="82">
        <f t="shared" si="2"/>
        <v>3793.2505449999999</v>
      </c>
      <c r="U29" s="82">
        <f t="shared" si="2"/>
        <v>0</v>
      </c>
      <c r="V29" s="82">
        <f t="shared" si="2"/>
        <v>1340.155908</v>
      </c>
      <c r="W29" s="82">
        <f t="shared" si="2"/>
        <v>0</v>
      </c>
      <c r="X29" s="82">
        <f t="shared" si="2"/>
        <v>0</v>
      </c>
      <c r="Y29" s="82">
        <f t="shared" si="2"/>
        <v>2039.2006039999999</v>
      </c>
      <c r="Z29" s="82">
        <f t="shared" si="2"/>
        <v>226.13047599999996</v>
      </c>
      <c r="AA29" s="82">
        <f t="shared" si="2"/>
        <v>133.15395600000002</v>
      </c>
      <c r="AB29" s="89">
        <f t="shared" si="3"/>
        <v>7531.8914889999996</v>
      </c>
      <c r="AC29" s="90">
        <f t="shared" si="4"/>
        <v>2.673332570860546E-3</v>
      </c>
      <c r="AD29" s="83">
        <f t="shared" si="5"/>
        <v>2.4281879741126335E-3</v>
      </c>
      <c r="AF29" s="91">
        <f t="shared" si="6"/>
        <v>2.3999999999999998E-3</v>
      </c>
      <c r="AG29" t="s">
        <v>33</v>
      </c>
    </row>
    <row r="30" spans="1:33">
      <c r="A30" t="s">
        <v>34</v>
      </c>
      <c r="B30" s="82"/>
      <c r="C30" s="82">
        <v>20237.95</v>
      </c>
      <c r="D30" s="82"/>
      <c r="E30" s="82"/>
      <c r="F30" s="82">
        <v>225118.17999999996</v>
      </c>
      <c r="G30" s="82"/>
      <c r="H30" s="82">
        <v>40202.49</v>
      </c>
      <c r="I30" s="82"/>
      <c r="J30" s="82"/>
      <c r="K30" s="82">
        <v>5989.27</v>
      </c>
      <c r="L30" s="82">
        <v>5151.97</v>
      </c>
      <c r="M30" s="82">
        <v>2561.9499999999994</v>
      </c>
      <c r="N30" s="82">
        <v>299261.81</v>
      </c>
      <c r="P30" s="82">
        <f t="shared" si="2"/>
        <v>0</v>
      </c>
      <c r="Q30" s="82">
        <f t="shared" si="2"/>
        <v>1594.75046</v>
      </c>
      <c r="R30" s="82">
        <f t="shared" si="2"/>
        <v>0</v>
      </c>
      <c r="S30" s="82">
        <f t="shared" si="2"/>
        <v>0</v>
      </c>
      <c r="T30" s="82">
        <f t="shared" si="2"/>
        <v>20283.148017999996</v>
      </c>
      <c r="U30" s="82">
        <f t="shared" si="2"/>
        <v>0</v>
      </c>
      <c r="V30" s="82">
        <f t="shared" si="2"/>
        <v>1881.4765319999999</v>
      </c>
      <c r="W30" s="82">
        <f t="shared" si="2"/>
        <v>0</v>
      </c>
      <c r="X30" s="82">
        <f t="shared" si="2"/>
        <v>0</v>
      </c>
      <c r="Y30" s="82">
        <f t="shared" si="2"/>
        <v>1196.057219</v>
      </c>
      <c r="Z30" s="82">
        <f t="shared" si="2"/>
        <v>215.35234599999998</v>
      </c>
      <c r="AA30" s="82">
        <f t="shared" si="2"/>
        <v>80.18903499999999</v>
      </c>
      <c r="AB30" s="89">
        <f t="shared" si="3"/>
        <v>25250.973609999994</v>
      </c>
      <c r="AC30" s="90">
        <f t="shared" si="4"/>
        <v>8.9624565484168368E-3</v>
      </c>
      <c r="AD30" s="83">
        <f t="shared" si="5"/>
        <v>8.1405992829270118E-3</v>
      </c>
      <c r="AF30" s="91">
        <f t="shared" si="6"/>
        <v>8.0999999999999996E-3</v>
      </c>
      <c r="AG30" t="s">
        <v>34</v>
      </c>
    </row>
    <row r="31" spans="1:33">
      <c r="A31" t="s">
        <v>36</v>
      </c>
      <c r="B31" s="82"/>
      <c r="C31" s="82"/>
      <c r="D31" s="82"/>
      <c r="E31" s="82"/>
      <c r="F31" s="82"/>
      <c r="G31" s="82"/>
      <c r="H31" s="82"/>
      <c r="I31" s="82"/>
      <c r="J31" s="82"/>
      <c r="K31" s="82">
        <v>1008.9200000000001</v>
      </c>
      <c r="L31" s="82"/>
      <c r="M31" s="82">
        <v>1102.04</v>
      </c>
      <c r="N31" s="82">
        <v>2110.96</v>
      </c>
      <c r="P31" s="82">
        <f t="shared" si="2"/>
        <v>0</v>
      </c>
      <c r="Q31" s="82">
        <f t="shared" si="2"/>
        <v>0</v>
      </c>
      <c r="R31" s="82">
        <f t="shared" si="2"/>
        <v>0</v>
      </c>
      <c r="S31" s="82">
        <f t="shared" si="2"/>
        <v>0</v>
      </c>
      <c r="T31" s="82">
        <f t="shared" si="2"/>
        <v>0</v>
      </c>
      <c r="U31" s="82">
        <f t="shared" si="2"/>
        <v>0</v>
      </c>
      <c r="V31" s="82">
        <f t="shared" si="2"/>
        <v>0</v>
      </c>
      <c r="W31" s="82">
        <f t="shared" si="2"/>
        <v>0</v>
      </c>
      <c r="X31" s="82">
        <f t="shared" si="2"/>
        <v>0</v>
      </c>
      <c r="Y31" s="82">
        <f t="shared" si="2"/>
        <v>201.481324</v>
      </c>
      <c r="Z31" s="82">
        <f t="shared" si="2"/>
        <v>0</v>
      </c>
      <c r="AA31" s="82">
        <f t="shared" si="2"/>
        <v>34.493852000000004</v>
      </c>
      <c r="AB31" s="89">
        <f t="shared" si="3"/>
        <v>235.975176</v>
      </c>
      <c r="AC31" s="90">
        <f t="shared" si="4"/>
        <v>8.3755869934752043E-5</v>
      </c>
      <c r="AD31" s="83">
        <f t="shared" si="5"/>
        <v>7.6075456661735274E-5</v>
      </c>
      <c r="AF31" s="91">
        <f t="shared" si="6"/>
        <v>1E-4</v>
      </c>
      <c r="AG31" t="s">
        <v>36</v>
      </c>
    </row>
    <row r="32" spans="1:33">
      <c r="A32" t="s">
        <v>37</v>
      </c>
      <c r="B32" s="82"/>
      <c r="C32" s="82"/>
      <c r="D32" s="82"/>
      <c r="E32" s="82"/>
      <c r="F32" s="82"/>
      <c r="G32" s="82"/>
      <c r="H32" s="82"/>
      <c r="I32" s="82"/>
      <c r="J32" s="82"/>
      <c r="K32" s="82">
        <v>66.009999999999991</v>
      </c>
      <c r="L32" s="82"/>
      <c r="M32" s="82">
        <v>76.19</v>
      </c>
      <c r="N32" s="82">
        <v>142.19999999999999</v>
      </c>
      <c r="P32" s="82">
        <f t="shared" si="2"/>
        <v>0</v>
      </c>
      <c r="Q32" s="82">
        <f t="shared" si="2"/>
        <v>0</v>
      </c>
      <c r="R32" s="82">
        <f t="shared" si="2"/>
        <v>0</v>
      </c>
      <c r="S32" s="82">
        <f t="shared" si="2"/>
        <v>0</v>
      </c>
      <c r="T32" s="82">
        <f t="shared" si="2"/>
        <v>0</v>
      </c>
      <c r="U32" s="82">
        <f t="shared" si="2"/>
        <v>0</v>
      </c>
      <c r="V32" s="82">
        <f t="shared" si="2"/>
        <v>0</v>
      </c>
      <c r="W32" s="82">
        <f t="shared" si="2"/>
        <v>0</v>
      </c>
      <c r="X32" s="82">
        <f t="shared" si="2"/>
        <v>0</v>
      </c>
      <c r="Y32" s="82">
        <f t="shared" si="2"/>
        <v>13.182196999999997</v>
      </c>
      <c r="Z32" s="82">
        <f t="shared" si="2"/>
        <v>0</v>
      </c>
      <c r="AA32" s="82">
        <f t="shared" si="2"/>
        <v>2.384747</v>
      </c>
      <c r="AB32" s="89">
        <f t="shared" si="3"/>
        <v>15.566943999999996</v>
      </c>
      <c r="AC32" s="90">
        <f t="shared" si="4"/>
        <v>5.5252546435035536E-6</v>
      </c>
      <c r="AD32" s="83">
        <f t="shared" si="5"/>
        <v>5.018588792694277E-6</v>
      </c>
      <c r="AF32" s="91">
        <f t="shared" si="6"/>
        <v>0</v>
      </c>
      <c r="AG32" t="s">
        <v>37</v>
      </c>
    </row>
    <row r="33" spans="1:33">
      <c r="A33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>
        <v>96.2</v>
      </c>
      <c r="L33" s="82"/>
      <c r="M33" s="82">
        <v>68.150000000000006</v>
      </c>
      <c r="N33" s="82">
        <v>164.35000000000002</v>
      </c>
      <c r="P33" s="82">
        <f t="shared" si="2"/>
        <v>0</v>
      </c>
      <c r="Q33" s="82">
        <f t="shared" si="2"/>
        <v>0</v>
      </c>
      <c r="R33" s="82">
        <f t="shared" si="2"/>
        <v>0</v>
      </c>
      <c r="S33" s="82">
        <f t="shared" si="2"/>
        <v>0</v>
      </c>
      <c r="T33" s="82">
        <f t="shared" si="2"/>
        <v>0</v>
      </c>
      <c r="U33" s="82">
        <f t="shared" si="2"/>
        <v>0</v>
      </c>
      <c r="V33" s="82">
        <f t="shared" si="2"/>
        <v>0</v>
      </c>
      <c r="W33" s="82">
        <f t="shared" si="2"/>
        <v>0</v>
      </c>
      <c r="X33" s="82">
        <f t="shared" si="2"/>
        <v>0</v>
      </c>
      <c r="Y33" s="82">
        <f t="shared" si="2"/>
        <v>19.21114</v>
      </c>
      <c r="Z33" s="82">
        <f t="shared" si="2"/>
        <v>0</v>
      </c>
      <c r="AA33" s="82">
        <f t="shared" si="2"/>
        <v>2.1330950000000004</v>
      </c>
      <c r="AB33" s="89">
        <f t="shared" si="3"/>
        <v>21.344235000000001</v>
      </c>
      <c r="AC33" s="90">
        <f t="shared" si="4"/>
        <v>7.5758179348355789E-6</v>
      </c>
      <c r="AD33" s="83">
        <f t="shared" si="5"/>
        <v>6.8811154302111555E-6</v>
      </c>
      <c r="AF33" s="91">
        <f t="shared" si="6"/>
        <v>0</v>
      </c>
      <c r="AG33" t="s">
        <v>38</v>
      </c>
    </row>
    <row r="34" spans="1:33">
      <c r="A34" t="s">
        <v>127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>
        <v>0.2</v>
      </c>
      <c r="N34" s="82">
        <v>0.2</v>
      </c>
      <c r="P34" s="82">
        <f t="shared" si="2"/>
        <v>0</v>
      </c>
      <c r="Q34" s="82">
        <f t="shared" si="2"/>
        <v>0</v>
      </c>
      <c r="R34" s="82">
        <f t="shared" si="2"/>
        <v>0</v>
      </c>
      <c r="S34" s="82">
        <f t="shared" si="2"/>
        <v>0</v>
      </c>
      <c r="T34" s="82">
        <f t="shared" si="2"/>
        <v>0</v>
      </c>
      <c r="U34" s="82">
        <f t="shared" si="2"/>
        <v>0</v>
      </c>
      <c r="V34" s="82">
        <f t="shared" si="2"/>
        <v>0</v>
      </c>
      <c r="W34" s="82">
        <f t="shared" si="2"/>
        <v>0</v>
      </c>
      <c r="X34" s="82">
        <f t="shared" si="2"/>
        <v>0</v>
      </c>
      <c r="Y34" s="82">
        <f t="shared" si="2"/>
        <v>0</v>
      </c>
      <c r="Z34" s="82">
        <f t="shared" si="2"/>
        <v>0</v>
      </c>
      <c r="AA34" s="82">
        <f t="shared" si="2"/>
        <v>6.2600000000000008E-3</v>
      </c>
      <c r="AB34" s="89">
        <f t="shared" si="3"/>
        <v>6.2600000000000008E-3</v>
      </c>
      <c r="AC34" s="90">
        <f t="shared" si="4"/>
        <v>2.2218936528796055E-9</v>
      </c>
      <c r="AD34" s="83">
        <f t="shared" si="5"/>
        <v>2.0181460049105454E-9</v>
      </c>
      <c r="AF34" s="91">
        <f t="shared" si="6"/>
        <v>0</v>
      </c>
      <c r="AG34" t="s">
        <v>127</v>
      </c>
    </row>
    <row r="35" spans="1:33">
      <c r="A35" t="s">
        <v>39</v>
      </c>
      <c r="B35" s="82">
        <v>-0.14000000000000001</v>
      </c>
      <c r="C35" s="82"/>
      <c r="D35" s="82"/>
      <c r="E35" s="82"/>
      <c r="F35" s="82"/>
      <c r="G35" s="82"/>
      <c r="H35" s="82"/>
      <c r="I35" s="82"/>
      <c r="J35" s="82"/>
      <c r="K35" s="82">
        <v>5528.5700000000006</v>
      </c>
      <c r="L35" s="82"/>
      <c r="M35" s="82">
        <v>15685.470000000001</v>
      </c>
      <c r="N35" s="82">
        <v>21213.9</v>
      </c>
      <c r="P35" s="82">
        <f t="shared" si="2"/>
        <v>-1.4420000000000001E-2</v>
      </c>
      <c r="Q35" s="82">
        <f t="shared" si="2"/>
        <v>0</v>
      </c>
      <c r="R35" s="82">
        <f t="shared" si="2"/>
        <v>0</v>
      </c>
      <c r="S35" s="82">
        <f t="shared" si="2"/>
        <v>0</v>
      </c>
      <c r="T35" s="82">
        <f t="shared" si="2"/>
        <v>0</v>
      </c>
      <c r="U35" s="82">
        <f t="shared" si="2"/>
        <v>0</v>
      </c>
      <c r="V35" s="82">
        <f t="shared" si="2"/>
        <v>0</v>
      </c>
      <c r="W35" s="82">
        <f t="shared" si="2"/>
        <v>0</v>
      </c>
      <c r="X35" s="82">
        <f t="shared" si="2"/>
        <v>0</v>
      </c>
      <c r="Y35" s="82">
        <f t="shared" si="2"/>
        <v>1104.055429</v>
      </c>
      <c r="Z35" s="82">
        <f t="shared" si="2"/>
        <v>0</v>
      </c>
      <c r="AA35" s="82">
        <f t="shared" si="2"/>
        <v>490.95521100000008</v>
      </c>
      <c r="AB35" s="89">
        <f t="shared" si="3"/>
        <v>1594.99622</v>
      </c>
      <c r="AC35" s="90">
        <f t="shared" si="4"/>
        <v>5.6612012421485025E-4</v>
      </c>
      <c r="AD35" s="83">
        <f t="shared" si="5"/>
        <v>5.1420690882434837E-4</v>
      </c>
      <c r="AF35" s="91">
        <f t="shared" si="6"/>
        <v>5.0000000000000001E-4</v>
      </c>
      <c r="AG35" t="s">
        <v>39</v>
      </c>
    </row>
    <row r="36" spans="1:33">
      <c r="A36" t="s">
        <v>88</v>
      </c>
      <c r="B36" s="82"/>
      <c r="C36" s="82"/>
      <c r="D36" s="82"/>
      <c r="E36" s="82"/>
      <c r="F36" s="82"/>
      <c r="G36" s="82"/>
      <c r="H36" s="82"/>
      <c r="I36" s="82"/>
      <c r="J36" s="82"/>
      <c r="K36" s="82">
        <v>4.9799999999999995</v>
      </c>
      <c r="L36" s="82"/>
      <c r="M36" s="82">
        <v>324.33999999999997</v>
      </c>
      <c r="N36" s="82">
        <v>329.32</v>
      </c>
      <c r="P36" s="82">
        <f t="shared" si="2"/>
        <v>0</v>
      </c>
      <c r="Q36" s="82">
        <f t="shared" si="2"/>
        <v>0</v>
      </c>
      <c r="R36" s="82">
        <f t="shared" si="2"/>
        <v>0</v>
      </c>
      <c r="S36" s="82">
        <f t="shared" si="2"/>
        <v>0</v>
      </c>
      <c r="T36" s="82">
        <f t="shared" si="2"/>
        <v>0</v>
      </c>
      <c r="U36" s="82">
        <f t="shared" si="2"/>
        <v>0</v>
      </c>
      <c r="V36" s="82">
        <f t="shared" si="2"/>
        <v>0</v>
      </c>
      <c r="W36" s="82">
        <f t="shared" si="2"/>
        <v>0</v>
      </c>
      <c r="X36" s="82">
        <f t="shared" si="2"/>
        <v>0</v>
      </c>
      <c r="Y36" s="82">
        <f t="shared" si="2"/>
        <v>0.99450599999999989</v>
      </c>
      <c r="Z36" s="82">
        <f t="shared" si="2"/>
        <v>0</v>
      </c>
      <c r="AA36" s="82">
        <f t="shared" si="2"/>
        <v>10.151842</v>
      </c>
      <c r="AB36" s="89">
        <f t="shared" si="3"/>
        <v>11.146348</v>
      </c>
      <c r="AC36" s="90">
        <f t="shared" si="4"/>
        <v>3.9562300118190546E-6</v>
      </c>
      <c r="AD36" s="83">
        <f t="shared" si="5"/>
        <v>3.5934437197352467E-6</v>
      </c>
      <c r="AE36" s="93"/>
      <c r="AF36" s="94">
        <f t="shared" si="6"/>
        <v>0</v>
      </c>
      <c r="AG36" t="s">
        <v>88</v>
      </c>
    </row>
    <row r="37" spans="1:33">
      <c r="A37" t="s">
        <v>75</v>
      </c>
      <c r="B37" s="82">
        <v>5177326.6000000015</v>
      </c>
      <c r="C37" s="82">
        <v>172463.66</v>
      </c>
      <c r="D37" s="82">
        <v>8793625.6999999993</v>
      </c>
      <c r="E37" s="82">
        <v>2205946.48</v>
      </c>
      <c r="F37" s="82">
        <v>8115448.1800000006</v>
      </c>
      <c r="G37" s="82">
        <v>1229067.56</v>
      </c>
      <c r="H37" s="82">
        <v>1553452.6400000001</v>
      </c>
      <c r="I37" s="82">
        <v>2182269.8800000004</v>
      </c>
      <c r="J37" s="82">
        <v>3207771.45</v>
      </c>
      <c r="K37" s="82">
        <v>3863801.7399999988</v>
      </c>
      <c r="L37" s="82">
        <v>775305.15999999992</v>
      </c>
      <c r="M37" s="82">
        <v>6310983.9200000009</v>
      </c>
      <c r="N37" s="82">
        <v>43587462.970000014</v>
      </c>
      <c r="AB37" s="89">
        <f>SUM(AB6:AB36)</f>
        <v>2817416.5725199999</v>
      </c>
      <c r="AC37" s="95">
        <f>SUM(AC6:AC36)</f>
        <v>0.99999999999999989</v>
      </c>
      <c r="AD37" s="91">
        <f>SUM(AD6:AD36)</f>
        <v>0.90829999999999966</v>
      </c>
      <c r="AF37" s="91">
        <f>SUM(AF6:AF36)</f>
        <v>0.99999999999999967</v>
      </c>
    </row>
  </sheetData>
  <pageMargins left="0.75" right="0.75" top="1" bottom="1" header="0.5" footer="0.5"/>
  <pageSetup scale="87" fitToWidth="3" orientation="landscape" r:id="rId1"/>
  <headerFooter alignWithMargins="0">
    <oddHeader>&amp;RKY PSC Case No. 2016-00162,
Attachment C to Staff Post Hearing Supp. DR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B57"/>
  <sheetViews>
    <sheetView zoomScale="80" zoomScaleNormal="80" workbookViewId="0">
      <selection sqref="A1:D1"/>
    </sheetView>
  </sheetViews>
  <sheetFormatPr defaultRowHeight="13.2"/>
  <cols>
    <col min="1" max="1" width="11.88671875" style="42" customWidth="1"/>
    <col min="2" max="2" width="31.88671875" style="42" customWidth="1"/>
    <col min="3" max="3" width="26.33203125" style="44" customWidth="1"/>
    <col min="4" max="4" width="10.6640625" style="44" customWidth="1"/>
    <col min="5" max="5" width="11.5546875" style="44" bestFit="1" customWidth="1"/>
    <col min="6" max="6" width="8.88671875" style="41"/>
    <col min="7" max="7" width="12.109375" style="41" customWidth="1"/>
    <col min="8" max="239" width="8.88671875" style="41"/>
    <col min="240" max="240" width="23.33203125" style="41" customWidth="1"/>
    <col min="241" max="241" width="24.109375" style="41" bestFit="1" customWidth="1"/>
    <col min="242" max="242" width="10.6640625" style="41" customWidth="1"/>
    <col min="243" max="243" width="11.5546875" style="41" bestFit="1" customWidth="1"/>
    <col min="244" max="244" width="1.6640625" style="41" bestFit="1" customWidth="1"/>
    <col min="245" max="245" width="11.5546875" style="41" customWidth="1"/>
    <col min="246" max="246" width="2.5546875" style="41" customWidth="1"/>
    <col min="247" max="249" width="8.88671875" style="41"/>
    <col min="250" max="250" width="12.6640625" style="41" customWidth="1"/>
    <col min="251" max="495" width="8.88671875" style="41"/>
    <col min="496" max="496" width="23.33203125" style="41" customWidth="1"/>
    <col min="497" max="497" width="24.109375" style="41" bestFit="1" customWidth="1"/>
    <col min="498" max="498" width="10.6640625" style="41" customWidth="1"/>
    <col min="499" max="499" width="11.5546875" style="41" bestFit="1" customWidth="1"/>
    <col min="500" max="500" width="1.6640625" style="41" bestFit="1" customWidth="1"/>
    <col min="501" max="501" width="11.5546875" style="41" customWidth="1"/>
    <col min="502" max="502" width="2.5546875" style="41" customWidth="1"/>
    <col min="503" max="505" width="8.88671875" style="41"/>
    <col min="506" max="506" width="12.6640625" style="41" customWidth="1"/>
    <col min="507" max="751" width="8.88671875" style="41"/>
    <col min="752" max="752" width="23.33203125" style="41" customWidth="1"/>
    <col min="753" max="753" width="24.109375" style="41" bestFit="1" customWidth="1"/>
    <col min="754" max="754" width="10.6640625" style="41" customWidth="1"/>
    <col min="755" max="755" width="11.5546875" style="41" bestFit="1" customWidth="1"/>
    <col min="756" max="756" width="1.6640625" style="41" bestFit="1" customWidth="1"/>
    <col min="757" max="757" width="11.5546875" style="41" customWidth="1"/>
    <col min="758" max="758" width="2.5546875" style="41" customWidth="1"/>
    <col min="759" max="761" width="8.88671875" style="41"/>
    <col min="762" max="762" width="12.6640625" style="41" customWidth="1"/>
    <col min="763" max="1007" width="8.88671875" style="41"/>
    <col min="1008" max="1008" width="23.33203125" style="41" customWidth="1"/>
    <col min="1009" max="1009" width="24.109375" style="41" bestFit="1" customWidth="1"/>
    <col min="1010" max="1010" width="10.6640625" style="41" customWidth="1"/>
    <col min="1011" max="1011" width="11.5546875" style="41" bestFit="1" customWidth="1"/>
    <col min="1012" max="1012" width="1.6640625" style="41" bestFit="1" customWidth="1"/>
    <col min="1013" max="1013" width="11.5546875" style="41" customWidth="1"/>
    <col min="1014" max="1014" width="2.5546875" style="41" customWidth="1"/>
    <col min="1015" max="1017" width="8.88671875" style="41"/>
    <col min="1018" max="1018" width="12.6640625" style="41" customWidth="1"/>
    <col min="1019" max="1263" width="8.88671875" style="41"/>
    <col min="1264" max="1264" width="23.33203125" style="41" customWidth="1"/>
    <col min="1265" max="1265" width="24.109375" style="41" bestFit="1" customWidth="1"/>
    <col min="1266" max="1266" width="10.6640625" style="41" customWidth="1"/>
    <col min="1267" max="1267" width="11.5546875" style="41" bestFit="1" customWidth="1"/>
    <col min="1268" max="1268" width="1.6640625" style="41" bestFit="1" customWidth="1"/>
    <col min="1269" max="1269" width="11.5546875" style="41" customWidth="1"/>
    <col min="1270" max="1270" width="2.5546875" style="41" customWidth="1"/>
    <col min="1271" max="1273" width="8.88671875" style="41"/>
    <col min="1274" max="1274" width="12.6640625" style="41" customWidth="1"/>
    <col min="1275" max="1519" width="8.88671875" style="41"/>
    <col min="1520" max="1520" width="23.33203125" style="41" customWidth="1"/>
    <col min="1521" max="1521" width="24.109375" style="41" bestFit="1" customWidth="1"/>
    <col min="1522" max="1522" width="10.6640625" style="41" customWidth="1"/>
    <col min="1523" max="1523" width="11.5546875" style="41" bestFit="1" customWidth="1"/>
    <col min="1524" max="1524" width="1.6640625" style="41" bestFit="1" customWidth="1"/>
    <col min="1525" max="1525" width="11.5546875" style="41" customWidth="1"/>
    <col min="1526" max="1526" width="2.5546875" style="41" customWidth="1"/>
    <col min="1527" max="1529" width="8.88671875" style="41"/>
    <col min="1530" max="1530" width="12.6640625" style="41" customWidth="1"/>
    <col min="1531" max="1775" width="8.88671875" style="41"/>
    <col min="1776" max="1776" width="23.33203125" style="41" customWidth="1"/>
    <col min="1777" max="1777" width="24.109375" style="41" bestFit="1" customWidth="1"/>
    <col min="1778" max="1778" width="10.6640625" style="41" customWidth="1"/>
    <col min="1779" max="1779" width="11.5546875" style="41" bestFit="1" customWidth="1"/>
    <col min="1780" max="1780" width="1.6640625" style="41" bestFit="1" customWidth="1"/>
    <col min="1781" max="1781" width="11.5546875" style="41" customWidth="1"/>
    <col min="1782" max="1782" width="2.5546875" style="41" customWidth="1"/>
    <col min="1783" max="1785" width="8.88671875" style="41"/>
    <col min="1786" max="1786" width="12.6640625" style="41" customWidth="1"/>
    <col min="1787" max="2031" width="8.88671875" style="41"/>
    <col min="2032" max="2032" width="23.33203125" style="41" customWidth="1"/>
    <col min="2033" max="2033" width="24.109375" style="41" bestFit="1" customWidth="1"/>
    <col min="2034" max="2034" width="10.6640625" style="41" customWidth="1"/>
    <col min="2035" max="2035" width="11.5546875" style="41" bestFit="1" customWidth="1"/>
    <col min="2036" max="2036" width="1.6640625" style="41" bestFit="1" customWidth="1"/>
    <col min="2037" max="2037" width="11.5546875" style="41" customWidth="1"/>
    <col min="2038" max="2038" width="2.5546875" style="41" customWidth="1"/>
    <col min="2039" max="2041" width="8.88671875" style="41"/>
    <col min="2042" max="2042" width="12.6640625" style="41" customWidth="1"/>
    <col min="2043" max="2287" width="8.88671875" style="41"/>
    <col min="2288" max="2288" width="23.33203125" style="41" customWidth="1"/>
    <col min="2289" max="2289" width="24.109375" style="41" bestFit="1" customWidth="1"/>
    <col min="2290" max="2290" width="10.6640625" style="41" customWidth="1"/>
    <col min="2291" max="2291" width="11.5546875" style="41" bestFit="1" customWidth="1"/>
    <col min="2292" max="2292" width="1.6640625" style="41" bestFit="1" customWidth="1"/>
    <col min="2293" max="2293" width="11.5546875" style="41" customWidth="1"/>
    <col min="2294" max="2294" width="2.5546875" style="41" customWidth="1"/>
    <col min="2295" max="2297" width="8.88671875" style="41"/>
    <col min="2298" max="2298" width="12.6640625" style="41" customWidth="1"/>
    <col min="2299" max="2543" width="8.88671875" style="41"/>
    <col min="2544" max="2544" width="23.33203125" style="41" customWidth="1"/>
    <col min="2545" max="2545" width="24.109375" style="41" bestFit="1" customWidth="1"/>
    <col min="2546" max="2546" width="10.6640625" style="41" customWidth="1"/>
    <col min="2547" max="2547" width="11.5546875" style="41" bestFit="1" customWidth="1"/>
    <col min="2548" max="2548" width="1.6640625" style="41" bestFit="1" customWidth="1"/>
    <col min="2549" max="2549" width="11.5546875" style="41" customWidth="1"/>
    <col min="2550" max="2550" width="2.5546875" style="41" customWidth="1"/>
    <col min="2551" max="2553" width="8.88671875" style="41"/>
    <col min="2554" max="2554" width="12.6640625" style="41" customWidth="1"/>
    <col min="2555" max="2799" width="8.88671875" style="41"/>
    <col min="2800" max="2800" width="23.33203125" style="41" customWidth="1"/>
    <col min="2801" max="2801" width="24.109375" style="41" bestFit="1" customWidth="1"/>
    <col min="2802" max="2802" width="10.6640625" style="41" customWidth="1"/>
    <col min="2803" max="2803" width="11.5546875" style="41" bestFit="1" customWidth="1"/>
    <col min="2804" max="2804" width="1.6640625" style="41" bestFit="1" customWidth="1"/>
    <col min="2805" max="2805" width="11.5546875" style="41" customWidth="1"/>
    <col min="2806" max="2806" width="2.5546875" style="41" customWidth="1"/>
    <col min="2807" max="2809" width="8.88671875" style="41"/>
    <col min="2810" max="2810" width="12.6640625" style="41" customWidth="1"/>
    <col min="2811" max="3055" width="8.88671875" style="41"/>
    <col min="3056" max="3056" width="23.33203125" style="41" customWidth="1"/>
    <col min="3057" max="3057" width="24.109375" style="41" bestFit="1" customWidth="1"/>
    <col min="3058" max="3058" width="10.6640625" style="41" customWidth="1"/>
    <col min="3059" max="3059" width="11.5546875" style="41" bestFit="1" customWidth="1"/>
    <col min="3060" max="3060" width="1.6640625" style="41" bestFit="1" customWidth="1"/>
    <col min="3061" max="3061" width="11.5546875" style="41" customWidth="1"/>
    <col min="3062" max="3062" width="2.5546875" style="41" customWidth="1"/>
    <col min="3063" max="3065" width="8.88671875" style="41"/>
    <col min="3066" max="3066" width="12.6640625" style="41" customWidth="1"/>
    <col min="3067" max="3311" width="8.88671875" style="41"/>
    <col min="3312" max="3312" width="23.33203125" style="41" customWidth="1"/>
    <col min="3313" max="3313" width="24.109375" style="41" bestFit="1" customWidth="1"/>
    <col min="3314" max="3314" width="10.6640625" style="41" customWidth="1"/>
    <col min="3315" max="3315" width="11.5546875" style="41" bestFit="1" customWidth="1"/>
    <col min="3316" max="3316" width="1.6640625" style="41" bestFit="1" customWidth="1"/>
    <col min="3317" max="3317" width="11.5546875" style="41" customWidth="1"/>
    <col min="3318" max="3318" width="2.5546875" style="41" customWidth="1"/>
    <col min="3319" max="3321" width="8.88671875" style="41"/>
    <col min="3322" max="3322" width="12.6640625" style="41" customWidth="1"/>
    <col min="3323" max="3567" width="8.88671875" style="41"/>
    <col min="3568" max="3568" width="23.33203125" style="41" customWidth="1"/>
    <col min="3569" max="3569" width="24.109375" style="41" bestFit="1" customWidth="1"/>
    <col min="3570" max="3570" width="10.6640625" style="41" customWidth="1"/>
    <col min="3571" max="3571" width="11.5546875" style="41" bestFit="1" customWidth="1"/>
    <col min="3572" max="3572" width="1.6640625" style="41" bestFit="1" customWidth="1"/>
    <col min="3573" max="3573" width="11.5546875" style="41" customWidth="1"/>
    <col min="3574" max="3574" width="2.5546875" style="41" customWidth="1"/>
    <col min="3575" max="3577" width="8.88671875" style="41"/>
    <col min="3578" max="3578" width="12.6640625" style="41" customWidth="1"/>
    <col min="3579" max="3823" width="8.88671875" style="41"/>
    <col min="3824" max="3824" width="23.33203125" style="41" customWidth="1"/>
    <col min="3825" max="3825" width="24.109375" style="41" bestFit="1" customWidth="1"/>
    <col min="3826" max="3826" width="10.6640625" style="41" customWidth="1"/>
    <col min="3827" max="3827" width="11.5546875" style="41" bestFit="1" customWidth="1"/>
    <col min="3828" max="3828" width="1.6640625" style="41" bestFit="1" customWidth="1"/>
    <col min="3829" max="3829" width="11.5546875" style="41" customWidth="1"/>
    <col min="3830" max="3830" width="2.5546875" style="41" customWidth="1"/>
    <col min="3831" max="3833" width="8.88671875" style="41"/>
    <col min="3834" max="3834" width="12.6640625" style="41" customWidth="1"/>
    <col min="3835" max="4079" width="8.88671875" style="41"/>
    <col min="4080" max="4080" width="23.33203125" style="41" customWidth="1"/>
    <col min="4081" max="4081" width="24.109375" style="41" bestFit="1" customWidth="1"/>
    <col min="4082" max="4082" width="10.6640625" style="41" customWidth="1"/>
    <col min="4083" max="4083" width="11.5546875" style="41" bestFit="1" customWidth="1"/>
    <col min="4084" max="4084" width="1.6640625" style="41" bestFit="1" customWidth="1"/>
    <col min="4085" max="4085" width="11.5546875" style="41" customWidth="1"/>
    <col min="4086" max="4086" width="2.5546875" style="41" customWidth="1"/>
    <col min="4087" max="4089" width="8.88671875" style="41"/>
    <col min="4090" max="4090" width="12.6640625" style="41" customWidth="1"/>
    <col min="4091" max="4335" width="8.88671875" style="41"/>
    <col min="4336" max="4336" width="23.33203125" style="41" customWidth="1"/>
    <col min="4337" max="4337" width="24.109375" style="41" bestFit="1" customWidth="1"/>
    <col min="4338" max="4338" width="10.6640625" style="41" customWidth="1"/>
    <col min="4339" max="4339" width="11.5546875" style="41" bestFit="1" customWidth="1"/>
    <col min="4340" max="4340" width="1.6640625" style="41" bestFit="1" customWidth="1"/>
    <col min="4341" max="4341" width="11.5546875" style="41" customWidth="1"/>
    <col min="4342" max="4342" width="2.5546875" style="41" customWidth="1"/>
    <col min="4343" max="4345" width="8.88671875" style="41"/>
    <col min="4346" max="4346" width="12.6640625" style="41" customWidth="1"/>
    <col min="4347" max="4591" width="8.88671875" style="41"/>
    <col min="4592" max="4592" width="23.33203125" style="41" customWidth="1"/>
    <col min="4593" max="4593" width="24.109375" style="41" bestFit="1" customWidth="1"/>
    <col min="4594" max="4594" width="10.6640625" style="41" customWidth="1"/>
    <col min="4595" max="4595" width="11.5546875" style="41" bestFit="1" customWidth="1"/>
    <col min="4596" max="4596" width="1.6640625" style="41" bestFit="1" customWidth="1"/>
    <col min="4597" max="4597" width="11.5546875" style="41" customWidth="1"/>
    <col min="4598" max="4598" width="2.5546875" style="41" customWidth="1"/>
    <col min="4599" max="4601" width="8.88671875" style="41"/>
    <col min="4602" max="4602" width="12.6640625" style="41" customWidth="1"/>
    <col min="4603" max="4847" width="8.88671875" style="41"/>
    <col min="4848" max="4848" width="23.33203125" style="41" customWidth="1"/>
    <col min="4849" max="4849" width="24.109375" style="41" bestFit="1" customWidth="1"/>
    <col min="4850" max="4850" width="10.6640625" style="41" customWidth="1"/>
    <col min="4851" max="4851" width="11.5546875" style="41" bestFit="1" customWidth="1"/>
    <col min="4852" max="4852" width="1.6640625" style="41" bestFit="1" customWidth="1"/>
    <col min="4853" max="4853" width="11.5546875" style="41" customWidth="1"/>
    <col min="4854" max="4854" width="2.5546875" style="41" customWidth="1"/>
    <col min="4855" max="4857" width="8.88671875" style="41"/>
    <col min="4858" max="4858" width="12.6640625" style="41" customWidth="1"/>
    <col min="4859" max="5103" width="8.88671875" style="41"/>
    <col min="5104" max="5104" width="23.33203125" style="41" customWidth="1"/>
    <col min="5105" max="5105" width="24.109375" style="41" bestFit="1" customWidth="1"/>
    <col min="5106" max="5106" width="10.6640625" style="41" customWidth="1"/>
    <col min="5107" max="5107" width="11.5546875" style="41" bestFit="1" customWidth="1"/>
    <col min="5108" max="5108" width="1.6640625" style="41" bestFit="1" customWidth="1"/>
    <col min="5109" max="5109" width="11.5546875" style="41" customWidth="1"/>
    <col min="5110" max="5110" width="2.5546875" style="41" customWidth="1"/>
    <col min="5111" max="5113" width="8.88671875" style="41"/>
    <col min="5114" max="5114" width="12.6640625" style="41" customWidth="1"/>
    <col min="5115" max="5359" width="8.88671875" style="41"/>
    <col min="5360" max="5360" width="23.33203125" style="41" customWidth="1"/>
    <col min="5361" max="5361" width="24.109375" style="41" bestFit="1" customWidth="1"/>
    <col min="5362" max="5362" width="10.6640625" style="41" customWidth="1"/>
    <col min="5363" max="5363" width="11.5546875" style="41" bestFit="1" customWidth="1"/>
    <col min="5364" max="5364" width="1.6640625" style="41" bestFit="1" customWidth="1"/>
    <col min="5365" max="5365" width="11.5546875" style="41" customWidth="1"/>
    <col min="5366" max="5366" width="2.5546875" style="41" customWidth="1"/>
    <col min="5367" max="5369" width="8.88671875" style="41"/>
    <col min="5370" max="5370" width="12.6640625" style="41" customWidth="1"/>
    <col min="5371" max="5615" width="8.88671875" style="41"/>
    <col min="5616" max="5616" width="23.33203125" style="41" customWidth="1"/>
    <col min="5617" max="5617" width="24.109375" style="41" bestFit="1" customWidth="1"/>
    <col min="5618" max="5618" width="10.6640625" style="41" customWidth="1"/>
    <col min="5619" max="5619" width="11.5546875" style="41" bestFit="1" customWidth="1"/>
    <col min="5620" max="5620" width="1.6640625" style="41" bestFit="1" customWidth="1"/>
    <col min="5621" max="5621" width="11.5546875" style="41" customWidth="1"/>
    <col min="5622" max="5622" width="2.5546875" style="41" customWidth="1"/>
    <col min="5623" max="5625" width="8.88671875" style="41"/>
    <col min="5626" max="5626" width="12.6640625" style="41" customWidth="1"/>
    <col min="5627" max="5871" width="8.88671875" style="41"/>
    <col min="5872" max="5872" width="23.33203125" style="41" customWidth="1"/>
    <col min="5873" max="5873" width="24.109375" style="41" bestFit="1" customWidth="1"/>
    <col min="5874" max="5874" width="10.6640625" style="41" customWidth="1"/>
    <col min="5875" max="5875" width="11.5546875" style="41" bestFit="1" customWidth="1"/>
    <col min="5876" max="5876" width="1.6640625" style="41" bestFit="1" customWidth="1"/>
    <col min="5877" max="5877" width="11.5546875" style="41" customWidth="1"/>
    <col min="5878" max="5878" width="2.5546875" style="41" customWidth="1"/>
    <col min="5879" max="5881" width="8.88671875" style="41"/>
    <col min="5882" max="5882" width="12.6640625" style="41" customWidth="1"/>
    <col min="5883" max="6127" width="8.88671875" style="41"/>
    <col min="6128" max="6128" width="23.33203125" style="41" customWidth="1"/>
    <col min="6129" max="6129" width="24.109375" style="41" bestFit="1" customWidth="1"/>
    <col min="6130" max="6130" width="10.6640625" style="41" customWidth="1"/>
    <col min="6131" max="6131" width="11.5546875" style="41" bestFit="1" customWidth="1"/>
    <col min="6132" max="6132" width="1.6640625" style="41" bestFit="1" customWidth="1"/>
    <col min="6133" max="6133" width="11.5546875" style="41" customWidth="1"/>
    <col min="6134" max="6134" width="2.5546875" style="41" customWidth="1"/>
    <col min="6135" max="6137" width="8.88671875" style="41"/>
    <col min="6138" max="6138" width="12.6640625" style="41" customWidth="1"/>
    <col min="6139" max="6383" width="8.88671875" style="41"/>
    <col min="6384" max="6384" width="23.33203125" style="41" customWidth="1"/>
    <col min="6385" max="6385" width="24.109375" style="41" bestFit="1" customWidth="1"/>
    <col min="6386" max="6386" width="10.6640625" style="41" customWidth="1"/>
    <col min="6387" max="6387" width="11.5546875" style="41" bestFit="1" customWidth="1"/>
    <col min="6388" max="6388" width="1.6640625" style="41" bestFit="1" customWidth="1"/>
    <col min="6389" max="6389" width="11.5546875" style="41" customWidth="1"/>
    <col min="6390" max="6390" width="2.5546875" style="41" customWidth="1"/>
    <col min="6391" max="6393" width="8.88671875" style="41"/>
    <col min="6394" max="6394" width="12.6640625" style="41" customWidth="1"/>
    <col min="6395" max="6639" width="8.88671875" style="41"/>
    <col min="6640" max="6640" width="23.33203125" style="41" customWidth="1"/>
    <col min="6641" max="6641" width="24.109375" style="41" bestFit="1" customWidth="1"/>
    <col min="6642" max="6642" width="10.6640625" style="41" customWidth="1"/>
    <col min="6643" max="6643" width="11.5546875" style="41" bestFit="1" customWidth="1"/>
    <col min="6644" max="6644" width="1.6640625" style="41" bestFit="1" customWidth="1"/>
    <col min="6645" max="6645" width="11.5546875" style="41" customWidth="1"/>
    <col min="6646" max="6646" width="2.5546875" style="41" customWidth="1"/>
    <col min="6647" max="6649" width="8.88671875" style="41"/>
    <col min="6650" max="6650" width="12.6640625" style="41" customWidth="1"/>
    <col min="6651" max="6895" width="8.88671875" style="41"/>
    <col min="6896" max="6896" width="23.33203125" style="41" customWidth="1"/>
    <col min="6897" max="6897" width="24.109375" style="41" bestFit="1" customWidth="1"/>
    <col min="6898" max="6898" width="10.6640625" style="41" customWidth="1"/>
    <col min="6899" max="6899" width="11.5546875" style="41" bestFit="1" customWidth="1"/>
    <col min="6900" max="6900" width="1.6640625" style="41" bestFit="1" customWidth="1"/>
    <col min="6901" max="6901" width="11.5546875" style="41" customWidth="1"/>
    <col min="6902" max="6902" width="2.5546875" style="41" customWidth="1"/>
    <col min="6903" max="6905" width="8.88671875" style="41"/>
    <col min="6906" max="6906" width="12.6640625" style="41" customWidth="1"/>
    <col min="6907" max="7151" width="8.88671875" style="41"/>
    <col min="7152" max="7152" width="23.33203125" style="41" customWidth="1"/>
    <col min="7153" max="7153" width="24.109375" style="41" bestFit="1" customWidth="1"/>
    <col min="7154" max="7154" width="10.6640625" style="41" customWidth="1"/>
    <col min="7155" max="7155" width="11.5546875" style="41" bestFit="1" customWidth="1"/>
    <col min="7156" max="7156" width="1.6640625" style="41" bestFit="1" customWidth="1"/>
    <col min="7157" max="7157" width="11.5546875" style="41" customWidth="1"/>
    <col min="7158" max="7158" width="2.5546875" style="41" customWidth="1"/>
    <col min="7159" max="7161" width="8.88671875" style="41"/>
    <col min="7162" max="7162" width="12.6640625" style="41" customWidth="1"/>
    <col min="7163" max="7407" width="8.88671875" style="41"/>
    <col min="7408" max="7408" width="23.33203125" style="41" customWidth="1"/>
    <col min="7409" max="7409" width="24.109375" style="41" bestFit="1" customWidth="1"/>
    <col min="7410" max="7410" width="10.6640625" style="41" customWidth="1"/>
    <col min="7411" max="7411" width="11.5546875" style="41" bestFit="1" customWidth="1"/>
    <col min="7412" max="7412" width="1.6640625" style="41" bestFit="1" customWidth="1"/>
    <col min="7413" max="7413" width="11.5546875" style="41" customWidth="1"/>
    <col min="7414" max="7414" width="2.5546875" style="41" customWidth="1"/>
    <col min="7415" max="7417" width="8.88671875" style="41"/>
    <col min="7418" max="7418" width="12.6640625" style="41" customWidth="1"/>
    <col min="7419" max="7663" width="8.88671875" style="41"/>
    <col min="7664" max="7664" width="23.33203125" style="41" customWidth="1"/>
    <col min="7665" max="7665" width="24.109375" style="41" bestFit="1" customWidth="1"/>
    <col min="7666" max="7666" width="10.6640625" style="41" customWidth="1"/>
    <col min="7667" max="7667" width="11.5546875" style="41" bestFit="1" customWidth="1"/>
    <col min="7668" max="7668" width="1.6640625" style="41" bestFit="1" customWidth="1"/>
    <col min="7669" max="7669" width="11.5546875" style="41" customWidth="1"/>
    <col min="7670" max="7670" width="2.5546875" style="41" customWidth="1"/>
    <col min="7671" max="7673" width="8.88671875" style="41"/>
    <col min="7674" max="7674" width="12.6640625" style="41" customWidth="1"/>
    <col min="7675" max="7919" width="8.88671875" style="41"/>
    <col min="7920" max="7920" width="23.33203125" style="41" customWidth="1"/>
    <col min="7921" max="7921" width="24.109375" style="41" bestFit="1" customWidth="1"/>
    <col min="7922" max="7922" width="10.6640625" style="41" customWidth="1"/>
    <col min="7923" max="7923" width="11.5546875" style="41" bestFit="1" customWidth="1"/>
    <col min="7924" max="7924" width="1.6640625" style="41" bestFit="1" customWidth="1"/>
    <col min="7925" max="7925" width="11.5546875" style="41" customWidth="1"/>
    <col min="7926" max="7926" width="2.5546875" style="41" customWidth="1"/>
    <col min="7927" max="7929" width="8.88671875" style="41"/>
    <col min="7930" max="7930" width="12.6640625" style="41" customWidth="1"/>
    <col min="7931" max="8175" width="8.88671875" style="41"/>
    <col min="8176" max="8176" width="23.33203125" style="41" customWidth="1"/>
    <col min="8177" max="8177" width="24.109375" style="41" bestFit="1" customWidth="1"/>
    <col min="8178" max="8178" width="10.6640625" style="41" customWidth="1"/>
    <col min="8179" max="8179" width="11.5546875" style="41" bestFit="1" customWidth="1"/>
    <col min="8180" max="8180" width="1.6640625" style="41" bestFit="1" customWidth="1"/>
    <col min="8181" max="8181" width="11.5546875" style="41" customWidth="1"/>
    <col min="8182" max="8182" width="2.5546875" style="41" customWidth="1"/>
    <col min="8183" max="8185" width="8.88671875" style="41"/>
    <col min="8186" max="8186" width="12.6640625" style="41" customWidth="1"/>
    <col min="8187" max="8431" width="8.88671875" style="41"/>
    <col min="8432" max="8432" width="23.33203125" style="41" customWidth="1"/>
    <col min="8433" max="8433" width="24.109375" style="41" bestFit="1" customWidth="1"/>
    <col min="8434" max="8434" width="10.6640625" style="41" customWidth="1"/>
    <col min="8435" max="8435" width="11.5546875" style="41" bestFit="1" customWidth="1"/>
    <col min="8436" max="8436" width="1.6640625" style="41" bestFit="1" customWidth="1"/>
    <col min="8437" max="8437" width="11.5546875" style="41" customWidth="1"/>
    <col min="8438" max="8438" width="2.5546875" style="41" customWidth="1"/>
    <col min="8439" max="8441" width="8.88671875" style="41"/>
    <col min="8442" max="8442" width="12.6640625" style="41" customWidth="1"/>
    <col min="8443" max="8687" width="8.88671875" style="41"/>
    <col min="8688" max="8688" width="23.33203125" style="41" customWidth="1"/>
    <col min="8689" max="8689" width="24.109375" style="41" bestFit="1" customWidth="1"/>
    <col min="8690" max="8690" width="10.6640625" style="41" customWidth="1"/>
    <col min="8691" max="8691" width="11.5546875" style="41" bestFit="1" customWidth="1"/>
    <col min="8692" max="8692" width="1.6640625" style="41" bestFit="1" customWidth="1"/>
    <col min="8693" max="8693" width="11.5546875" style="41" customWidth="1"/>
    <col min="8694" max="8694" width="2.5546875" style="41" customWidth="1"/>
    <col min="8695" max="8697" width="8.88671875" style="41"/>
    <col min="8698" max="8698" width="12.6640625" style="41" customWidth="1"/>
    <col min="8699" max="8943" width="8.88671875" style="41"/>
    <col min="8944" max="8944" width="23.33203125" style="41" customWidth="1"/>
    <col min="8945" max="8945" width="24.109375" style="41" bestFit="1" customWidth="1"/>
    <col min="8946" max="8946" width="10.6640625" style="41" customWidth="1"/>
    <col min="8947" max="8947" width="11.5546875" style="41" bestFit="1" customWidth="1"/>
    <col min="8948" max="8948" width="1.6640625" style="41" bestFit="1" customWidth="1"/>
    <col min="8949" max="8949" width="11.5546875" style="41" customWidth="1"/>
    <col min="8950" max="8950" width="2.5546875" style="41" customWidth="1"/>
    <col min="8951" max="8953" width="8.88671875" style="41"/>
    <col min="8954" max="8954" width="12.6640625" style="41" customWidth="1"/>
    <col min="8955" max="9199" width="8.88671875" style="41"/>
    <col min="9200" max="9200" width="23.33203125" style="41" customWidth="1"/>
    <col min="9201" max="9201" width="24.109375" style="41" bestFit="1" customWidth="1"/>
    <col min="9202" max="9202" width="10.6640625" style="41" customWidth="1"/>
    <col min="9203" max="9203" width="11.5546875" style="41" bestFit="1" customWidth="1"/>
    <col min="9204" max="9204" width="1.6640625" style="41" bestFit="1" customWidth="1"/>
    <col min="9205" max="9205" width="11.5546875" style="41" customWidth="1"/>
    <col min="9206" max="9206" width="2.5546875" style="41" customWidth="1"/>
    <col min="9207" max="9209" width="8.88671875" style="41"/>
    <col min="9210" max="9210" width="12.6640625" style="41" customWidth="1"/>
    <col min="9211" max="9455" width="8.88671875" style="41"/>
    <col min="9456" max="9456" width="23.33203125" style="41" customWidth="1"/>
    <col min="9457" max="9457" width="24.109375" style="41" bestFit="1" customWidth="1"/>
    <col min="9458" max="9458" width="10.6640625" style="41" customWidth="1"/>
    <col min="9459" max="9459" width="11.5546875" style="41" bestFit="1" customWidth="1"/>
    <col min="9460" max="9460" width="1.6640625" style="41" bestFit="1" customWidth="1"/>
    <col min="9461" max="9461" width="11.5546875" style="41" customWidth="1"/>
    <col min="9462" max="9462" width="2.5546875" style="41" customWidth="1"/>
    <col min="9463" max="9465" width="8.88671875" style="41"/>
    <col min="9466" max="9466" width="12.6640625" style="41" customWidth="1"/>
    <col min="9467" max="9711" width="8.88671875" style="41"/>
    <col min="9712" max="9712" width="23.33203125" style="41" customWidth="1"/>
    <col min="9713" max="9713" width="24.109375" style="41" bestFit="1" customWidth="1"/>
    <col min="9714" max="9714" width="10.6640625" style="41" customWidth="1"/>
    <col min="9715" max="9715" width="11.5546875" style="41" bestFit="1" customWidth="1"/>
    <col min="9716" max="9716" width="1.6640625" style="41" bestFit="1" customWidth="1"/>
    <col min="9717" max="9717" width="11.5546875" style="41" customWidth="1"/>
    <col min="9718" max="9718" width="2.5546875" style="41" customWidth="1"/>
    <col min="9719" max="9721" width="8.88671875" style="41"/>
    <col min="9722" max="9722" width="12.6640625" style="41" customWidth="1"/>
    <col min="9723" max="9967" width="8.88671875" style="41"/>
    <col min="9968" max="9968" width="23.33203125" style="41" customWidth="1"/>
    <col min="9969" max="9969" width="24.109375" style="41" bestFit="1" customWidth="1"/>
    <col min="9970" max="9970" width="10.6640625" style="41" customWidth="1"/>
    <col min="9971" max="9971" width="11.5546875" style="41" bestFit="1" customWidth="1"/>
    <col min="9972" max="9972" width="1.6640625" style="41" bestFit="1" customWidth="1"/>
    <col min="9973" max="9973" width="11.5546875" style="41" customWidth="1"/>
    <col min="9974" max="9974" width="2.5546875" style="41" customWidth="1"/>
    <col min="9975" max="9977" width="8.88671875" style="41"/>
    <col min="9978" max="9978" width="12.6640625" style="41" customWidth="1"/>
    <col min="9979" max="10223" width="8.88671875" style="41"/>
    <col min="10224" max="10224" width="23.33203125" style="41" customWidth="1"/>
    <col min="10225" max="10225" width="24.109375" style="41" bestFit="1" customWidth="1"/>
    <col min="10226" max="10226" width="10.6640625" style="41" customWidth="1"/>
    <col min="10227" max="10227" width="11.5546875" style="41" bestFit="1" customWidth="1"/>
    <col min="10228" max="10228" width="1.6640625" style="41" bestFit="1" customWidth="1"/>
    <col min="10229" max="10229" width="11.5546875" style="41" customWidth="1"/>
    <col min="10230" max="10230" width="2.5546875" style="41" customWidth="1"/>
    <col min="10231" max="10233" width="8.88671875" style="41"/>
    <col min="10234" max="10234" width="12.6640625" style="41" customWidth="1"/>
    <col min="10235" max="10479" width="8.88671875" style="41"/>
    <col min="10480" max="10480" width="23.33203125" style="41" customWidth="1"/>
    <col min="10481" max="10481" width="24.109375" style="41" bestFit="1" customWidth="1"/>
    <col min="10482" max="10482" width="10.6640625" style="41" customWidth="1"/>
    <col min="10483" max="10483" width="11.5546875" style="41" bestFit="1" customWidth="1"/>
    <col min="10484" max="10484" width="1.6640625" style="41" bestFit="1" customWidth="1"/>
    <col min="10485" max="10485" width="11.5546875" style="41" customWidth="1"/>
    <col min="10486" max="10486" width="2.5546875" style="41" customWidth="1"/>
    <col min="10487" max="10489" width="8.88671875" style="41"/>
    <col min="10490" max="10490" width="12.6640625" style="41" customWidth="1"/>
    <col min="10491" max="10735" width="8.88671875" style="41"/>
    <col min="10736" max="10736" width="23.33203125" style="41" customWidth="1"/>
    <col min="10737" max="10737" width="24.109375" style="41" bestFit="1" customWidth="1"/>
    <col min="10738" max="10738" width="10.6640625" style="41" customWidth="1"/>
    <col min="10739" max="10739" width="11.5546875" style="41" bestFit="1" customWidth="1"/>
    <col min="10740" max="10740" width="1.6640625" style="41" bestFit="1" customWidth="1"/>
    <col min="10741" max="10741" width="11.5546875" style="41" customWidth="1"/>
    <col min="10742" max="10742" width="2.5546875" style="41" customWidth="1"/>
    <col min="10743" max="10745" width="8.88671875" style="41"/>
    <col min="10746" max="10746" width="12.6640625" style="41" customWidth="1"/>
    <col min="10747" max="10991" width="8.88671875" style="41"/>
    <col min="10992" max="10992" width="23.33203125" style="41" customWidth="1"/>
    <col min="10993" max="10993" width="24.109375" style="41" bestFit="1" customWidth="1"/>
    <col min="10994" max="10994" width="10.6640625" style="41" customWidth="1"/>
    <col min="10995" max="10995" width="11.5546875" style="41" bestFit="1" customWidth="1"/>
    <col min="10996" max="10996" width="1.6640625" style="41" bestFit="1" customWidth="1"/>
    <col min="10997" max="10997" width="11.5546875" style="41" customWidth="1"/>
    <col min="10998" max="10998" width="2.5546875" style="41" customWidth="1"/>
    <col min="10999" max="11001" width="8.88671875" style="41"/>
    <col min="11002" max="11002" width="12.6640625" style="41" customWidth="1"/>
    <col min="11003" max="11247" width="8.88671875" style="41"/>
    <col min="11248" max="11248" width="23.33203125" style="41" customWidth="1"/>
    <col min="11249" max="11249" width="24.109375" style="41" bestFit="1" customWidth="1"/>
    <col min="11250" max="11250" width="10.6640625" style="41" customWidth="1"/>
    <col min="11251" max="11251" width="11.5546875" style="41" bestFit="1" customWidth="1"/>
    <col min="11252" max="11252" width="1.6640625" style="41" bestFit="1" customWidth="1"/>
    <col min="11253" max="11253" width="11.5546875" style="41" customWidth="1"/>
    <col min="11254" max="11254" width="2.5546875" style="41" customWidth="1"/>
    <col min="11255" max="11257" width="8.88671875" style="41"/>
    <col min="11258" max="11258" width="12.6640625" style="41" customWidth="1"/>
    <col min="11259" max="11503" width="8.88671875" style="41"/>
    <col min="11504" max="11504" width="23.33203125" style="41" customWidth="1"/>
    <col min="11505" max="11505" width="24.109375" style="41" bestFit="1" customWidth="1"/>
    <col min="11506" max="11506" width="10.6640625" style="41" customWidth="1"/>
    <col min="11507" max="11507" width="11.5546875" style="41" bestFit="1" customWidth="1"/>
    <col min="11508" max="11508" width="1.6640625" style="41" bestFit="1" customWidth="1"/>
    <col min="11509" max="11509" width="11.5546875" style="41" customWidth="1"/>
    <col min="11510" max="11510" width="2.5546875" style="41" customWidth="1"/>
    <col min="11511" max="11513" width="8.88671875" style="41"/>
    <col min="11514" max="11514" width="12.6640625" style="41" customWidth="1"/>
    <col min="11515" max="11759" width="8.88671875" style="41"/>
    <col min="11760" max="11760" width="23.33203125" style="41" customWidth="1"/>
    <col min="11761" max="11761" width="24.109375" style="41" bestFit="1" customWidth="1"/>
    <col min="11762" max="11762" width="10.6640625" style="41" customWidth="1"/>
    <col min="11763" max="11763" width="11.5546875" style="41" bestFit="1" customWidth="1"/>
    <col min="11764" max="11764" width="1.6640625" style="41" bestFit="1" customWidth="1"/>
    <col min="11765" max="11765" width="11.5546875" style="41" customWidth="1"/>
    <col min="11766" max="11766" width="2.5546875" style="41" customWidth="1"/>
    <col min="11767" max="11769" width="8.88671875" style="41"/>
    <col min="11770" max="11770" width="12.6640625" style="41" customWidth="1"/>
    <col min="11771" max="12015" width="8.88671875" style="41"/>
    <col min="12016" max="12016" width="23.33203125" style="41" customWidth="1"/>
    <col min="12017" max="12017" width="24.109375" style="41" bestFit="1" customWidth="1"/>
    <col min="12018" max="12018" width="10.6640625" style="41" customWidth="1"/>
    <col min="12019" max="12019" width="11.5546875" style="41" bestFit="1" customWidth="1"/>
    <col min="12020" max="12020" width="1.6640625" style="41" bestFit="1" customWidth="1"/>
    <col min="12021" max="12021" width="11.5546875" style="41" customWidth="1"/>
    <col min="12022" max="12022" width="2.5546875" style="41" customWidth="1"/>
    <col min="12023" max="12025" width="8.88671875" style="41"/>
    <col min="12026" max="12026" width="12.6640625" style="41" customWidth="1"/>
    <col min="12027" max="12271" width="8.88671875" style="41"/>
    <col min="12272" max="12272" width="23.33203125" style="41" customWidth="1"/>
    <col min="12273" max="12273" width="24.109375" style="41" bestFit="1" customWidth="1"/>
    <col min="12274" max="12274" width="10.6640625" style="41" customWidth="1"/>
    <col min="12275" max="12275" width="11.5546875" style="41" bestFit="1" customWidth="1"/>
    <col min="12276" max="12276" width="1.6640625" style="41" bestFit="1" customWidth="1"/>
    <col min="12277" max="12277" width="11.5546875" style="41" customWidth="1"/>
    <col min="12278" max="12278" width="2.5546875" style="41" customWidth="1"/>
    <col min="12279" max="12281" width="8.88671875" style="41"/>
    <col min="12282" max="12282" width="12.6640625" style="41" customWidth="1"/>
    <col min="12283" max="12527" width="8.88671875" style="41"/>
    <col min="12528" max="12528" width="23.33203125" style="41" customWidth="1"/>
    <col min="12529" max="12529" width="24.109375" style="41" bestFit="1" customWidth="1"/>
    <col min="12530" max="12530" width="10.6640625" style="41" customWidth="1"/>
    <col min="12531" max="12531" width="11.5546875" style="41" bestFit="1" customWidth="1"/>
    <col min="12532" max="12532" width="1.6640625" style="41" bestFit="1" customWidth="1"/>
    <col min="12533" max="12533" width="11.5546875" style="41" customWidth="1"/>
    <col min="12534" max="12534" width="2.5546875" style="41" customWidth="1"/>
    <col min="12535" max="12537" width="8.88671875" style="41"/>
    <col min="12538" max="12538" width="12.6640625" style="41" customWidth="1"/>
    <col min="12539" max="12783" width="8.88671875" style="41"/>
    <col min="12784" max="12784" width="23.33203125" style="41" customWidth="1"/>
    <col min="12785" max="12785" width="24.109375" style="41" bestFit="1" customWidth="1"/>
    <col min="12786" max="12786" width="10.6640625" style="41" customWidth="1"/>
    <col min="12787" max="12787" width="11.5546875" style="41" bestFit="1" customWidth="1"/>
    <col min="12788" max="12788" width="1.6640625" style="41" bestFit="1" customWidth="1"/>
    <col min="12789" max="12789" width="11.5546875" style="41" customWidth="1"/>
    <col min="12790" max="12790" width="2.5546875" style="41" customWidth="1"/>
    <col min="12791" max="12793" width="8.88671875" style="41"/>
    <col min="12794" max="12794" width="12.6640625" style="41" customWidth="1"/>
    <col min="12795" max="13039" width="8.88671875" style="41"/>
    <col min="13040" max="13040" width="23.33203125" style="41" customWidth="1"/>
    <col min="13041" max="13041" width="24.109375" style="41" bestFit="1" customWidth="1"/>
    <col min="13042" max="13042" width="10.6640625" style="41" customWidth="1"/>
    <col min="13043" max="13043" width="11.5546875" style="41" bestFit="1" customWidth="1"/>
    <col min="13044" max="13044" width="1.6640625" style="41" bestFit="1" customWidth="1"/>
    <col min="13045" max="13045" width="11.5546875" style="41" customWidth="1"/>
    <col min="13046" max="13046" width="2.5546875" style="41" customWidth="1"/>
    <col min="13047" max="13049" width="8.88671875" style="41"/>
    <col min="13050" max="13050" width="12.6640625" style="41" customWidth="1"/>
    <col min="13051" max="13295" width="8.88671875" style="41"/>
    <col min="13296" max="13296" width="23.33203125" style="41" customWidth="1"/>
    <col min="13297" max="13297" width="24.109375" style="41" bestFit="1" customWidth="1"/>
    <col min="13298" max="13298" width="10.6640625" style="41" customWidth="1"/>
    <col min="13299" max="13299" width="11.5546875" style="41" bestFit="1" customWidth="1"/>
    <col min="13300" max="13300" width="1.6640625" style="41" bestFit="1" customWidth="1"/>
    <col min="13301" max="13301" width="11.5546875" style="41" customWidth="1"/>
    <col min="13302" max="13302" width="2.5546875" style="41" customWidth="1"/>
    <col min="13303" max="13305" width="8.88671875" style="41"/>
    <col min="13306" max="13306" width="12.6640625" style="41" customWidth="1"/>
    <col min="13307" max="13551" width="8.88671875" style="41"/>
    <col min="13552" max="13552" width="23.33203125" style="41" customWidth="1"/>
    <col min="13553" max="13553" width="24.109375" style="41" bestFit="1" customWidth="1"/>
    <col min="13554" max="13554" width="10.6640625" style="41" customWidth="1"/>
    <col min="13555" max="13555" width="11.5546875" style="41" bestFit="1" customWidth="1"/>
    <col min="13556" max="13556" width="1.6640625" style="41" bestFit="1" customWidth="1"/>
    <col min="13557" max="13557" width="11.5546875" style="41" customWidth="1"/>
    <col min="13558" max="13558" width="2.5546875" style="41" customWidth="1"/>
    <col min="13559" max="13561" width="8.88671875" style="41"/>
    <col min="13562" max="13562" width="12.6640625" style="41" customWidth="1"/>
    <col min="13563" max="13807" width="8.88671875" style="41"/>
    <col min="13808" max="13808" width="23.33203125" style="41" customWidth="1"/>
    <col min="13809" max="13809" width="24.109375" style="41" bestFit="1" customWidth="1"/>
    <col min="13810" max="13810" width="10.6640625" style="41" customWidth="1"/>
    <col min="13811" max="13811" width="11.5546875" style="41" bestFit="1" customWidth="1"/>
    <col min="13812" max="13812" width="1.6640625" style="41" bestFit="1" customWidth="1"/>
    <col min="13813" max="13813" width="11.5546875" style="41" customWidth="1"/>
    <col min="13814" max="13814" width="2.5546875" style="41" customWidth="1"/>
    <col min="13815" max="13817" width="8.88671875" style="41"/>
    <col min="13818" max="13818" width="12.6640625" style="41" customWidth="1"/>
    <col min="13819" max="14063" width="8.88671875" style="41"/>
    <col min="14064" max="14064" width="23.33203125" style="41" customWidth="1"/>
    <col min="14065" max="14065" width="24.109375" style="41" bestFit="1" customWidth="1"/>
    <col min="14066" max="14066" width="10.6640625" style="41" customWidth="1"/>
    <col min="14067" max="14067" width="11.5546875" style="41" bestFit="1" customWidth="1"/>
    <col min="14068" max="14068" width="1.6640625" style="41" bestFit="1" customWidth="1"/>
    <col min="14069" max="14069" width="11.5546875" style="41" customWidth="1"/>
    <col min="14070" max="14070" width="2.5546875" style="41" customWidth="1"/>
    <col min="14071" max="14073" width="8.88671875" style="41"/>
    <col min="14074" max="14074" width="12.6640625" style="41" customWidth="1"/>
    <col min="14075" max="14319" width="8.88671875" style="41"/>
    <col min="14320" max="14320" width="23.33203125" style="41" customWidth="1"/>
    <col min="14321" max="14321" width="24.109375" style="41" bestFit="1" customWidth="1"/>
    <col min="14322" max="14322" width="10.6640625" style="41" customWidth="1"/>
    <col min="14323" max="14323" width="11.5546875" style="41" bestFit="1" customWidth="1"/>
    <col min="14324" max="14324" width="1.6640625" style="41" bestFit="1" customWidth="1"/>
    <col min="14325" max="14325" width="11.5546875" style="41" customWidth="1"/>
    <col min="14326" max="14326" width="2.5546875" style="41" customWidth="1"/>
    <col min="14327" max="14329" width="8.88671875" style="41"/>
    <col min="14330" max="14330" width="12.6640625" style="41" customWidth="1"/>
    <col min="14331" max="14575" width="8.88671875" style="41"/>
    <col min="14576" max="14576" width="23.33203125" style="41" customWidth="1"/>
    <col min="14577" max="14577" width="24.109375" style="41" bestFit="1" customWidth="1"/>
    <col min="14578" max="14578" width="10.6640625" style="41" customWidth="1"/>
    <col min="14579" max="14579" width="11.5546875" style="41" bestFit="1" customWidth="1"/>
    <col min="14580" max="14580" width="1.6640625" style="41" bestFit="1" customWidth="1"/>
    <col min="14581" max="14581" width="11.5546875" style="41" customWidth="1"/>
    <col min="14582" max="14582" width="2.5546875" style="41" customWidth="1"/>
    <col min="14583" max="14585" width="8.88671875" style="41"/>
    <col min="14586" max="14586" width="12.6640625" style="41" customWidth="1"/>
    <col min="14587" max="14831" width="8.88671875" style="41"/>
    <col min="14832" max="14832" width="23.33203125" style="41" customWidth="1"/>
    <col min="14833" max="14833" width="24.109375" style="41" bestFit="1" customWidth="1"/>
    <col min="14834" max="14834" width="10.6640625" style="41" customWidth="1"/>
    <col min="14835" max="14835" width="11.5546875" style="41" bestFit="1" customWidth="1"/>
    <col min="14836" max="14836" width="1.6640625" style="41" bestFit="1" customWidth="1"/>
    <col min="14837" max="14837" width="11.5546875" style="41" customWidth="1"/>
    <col min="14838" max="14838" width="2.5546875" style="41" customWidth="1"/>
    <col min="14839" max="14841" width="8.88671875" style="41"/>
    <col min="14842" max="14842" width="12.6640625" style="41" customWidth="1"/>
    <col min="14843" max="15087" width="8.88671875" style="41"/>
    <col min="15088" max="15088" width="23.33203125" style="41" customWidth="1"/>
    <col min="15089" max="15089" width="24.109375" style="41" bestFit="1" customWidth="1"/>
    <col min="15090" max="15090" width="10.6640625" style="41" customWidth="1"/>
    <col min="15091" max="15091" width="11.5546875" style="41" bestFit="1" customWidth="1"/>
    <col min="15092" max="15092" width="1.6640625" style="41" bestFit="1" customWidth="1"/>
    <col min="15093" max="15093" width="11.5546875" style="41" customWidth="1"/>
    <col min="15094" max="15094" width="2.5546875" style="41" customWidth="1"/>
    <col min="15095" max="15097" width="8.88671875" style="41"/>
    <col min="15098" max="15098" width="12.6640625" style="41" customWidth="1"/>
    <col min="15099" max="15343" width="8.88671875" style="41"/>
    <col min="15344" max="15344" width="23.33203125" style="41" customWidth="1"/>
    <col min="15345" max="15345" width="24.109375" style="41" bestFit="1" customWidth="1"/>
    <col min="15346" max="15346" width="10.6640625" style="41" customWidth="1"/>
    <col min="15347" max="15347" width="11.5546875" style="41" bestFit="1" customWidth="1"/>
    <col min="15348" max="15348" width="1.6640625" style="41" bestFit="1" customWidth="1"/>
    <col min="15349" max="15349" width="11.5546875" style="41" customWidth="1"/>
    <col min="15350" max="15350" width="2.5546875" style="41" customWidth="1"/>
    <col min="15351" max="15353" width="8.88671875" style="41"/>
    <col min="15354" max="15354" width="12.6640625" style="41" customWidth="1"/>
    <col min="15355" max="15599" width="8.88671875" style="41"/>
    <col min="15600" max="15600" width="23.33203125" style="41" customWidth="1"/>
    <col min="15601" max="15601" width="24.109375" style="41" bestFit="1" customWidth="1"/>
    <col min="15602" max="15602" width="10.6640625" style="41" customWidth="1"/>
    <col min="15603" max="15603" width="11.5546875" style="41" bestFit="1" customWidth="1"/>
    <col min="15604" max="15604" width="1.6640625" style="41" bestFit="1" customWidth="1"/>
    <col min="15605" max="15605" width="11.5546875" style="41" customWidth="1"/>
    <col min="15606" max="15606" width="2.5546875" style="41" customWidth="1"/>
    <col min="15607" max="15609" width="8.88671875" style="41"/>
    <col min="15610" max="15610" width="12.6640625" style="41" customWidth="1"/>
    <col min="15611" max="15855" width="8.88671875" style="41"/>
    <col min="15856" max="15856" width="23.33203125" style="41" customWidth="1"/>
    <col min="15857" max="15857" width="24.109375" style="41" bestFit="1" customWidth="1"/>
    <col min="15858" max="15858" width="10.6640625" style="41" customWidth="1"/>
    <col min="15859" max="15859" width="11.5546875" style="41" bestFit="1" customWidth="1"/>
    <col min="15860" max="15860" width="1.6640625" style="41" bestFit="1" customWidth="1"/>
    <col min="15861" max="15861" width="11.5546875" style="41" customWidth="1"/>
    <col min="15862" max="15862" width="2.5546875" style="41" customWidth="1"/>
    <col min="15863" max="15865" width="8.88671875" style="41"/>
    <col min="15866" max="15866" width="12.6640625" style="41" customWidth="1"/>
    <col min="15867" max="16111" width="8.88671875" style="41"/>
    <col min="16112" max="16112" width="23.33203125" style="41" customWidth="1"/>
    <col min="16113" max="16113" width="24.109375" style="41" bestFit="1" customWidth="1"/>
    <col min="16114" max="16114" width="10.6640625" style="41" customWidth="1"/>
    <col min="16115" max="16115" width="11.5546875" style="41" bestFit="1" customWidth="1"/>
    <col min="16116" max="16116" width="1.6640625" style="41" bestFit="1" customWidth="1"/>
    <col min="16117" max="16117" width="11.5546875" style="41" customWidth="1"/>
    <col min="16118" max="16118" width="2.5546875" style="41" customWidth="1"/>
    <col min="16119" max="16121" width="8.88671875" style="41"/>
    <col min="16122" max="16122" width="12.6640625" style="41" customWidth="1"/>
    <col min="16123" max="16377" width="8.88671875" style="41"/>
    <col min="16378" max="16384" width="8.88671875" style="41" customWidth="1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B4" s="43" t="s">
        <v>2</v>
      </c>
      <c r="C4" s="43" t="s">
        <v>3</v>
      </c>
      <c r="D4" s="43"/>
    </row>
    <row r="5" spans="1:5">
      <c r="B5" s="40" t="s">
        <v>89</v>
      </c>
      <c r="C5" s="43" t="s">
        <v>128</v>
      </c>
      <c r="D5" s="40" t="s">
        <v>6</v>
      </c>
    </row>
    <row r="6" spans="1:5">
      <c r="A6" s="46" t="s">
        <v>7</v>
      </c>
      <c r="B6" s="47">
        <v>0</v>
      </c>
      <c r="C6" s="47">
        <v>2.0000000000000001E-4</v>
      </c>
      <c r="D6" s="47">
        <f>C6-B6</f>
        <v>2.0000000000000001E-4</v>
      </c>
      <c r="E6" s="48"/>
    </row>
    <row r="7" spans="1:5">
      <c r="A7" s="49" t="s">
        <v>8</v>
      </c>
      <c r="B7" s="47">
        <v>7.9000000000000008E-3</v>
      </c>
      <c r="C7" s="47">
        <v>9.1000000000000004E-3</v>
      </c>
      <c r="D7" s="47">
        <f t="shared" ref="D7:D32" si="0">C7-B7</f>
        <v>1.1999999999999997E-3</v>
      </c>
      <c r="E7" s="48"/>
    </row>
    <row r="8" spans="1:5">
      <c r="A8" s="49" t="s">
        <v>10</v>
      </c>
      <c r="B8" s="47">
        <v>0</v>
      </c>
      <c r="C8" s="47">
        <v>0</v>
      </c>
      <c r="D8" s="47">
        <f t="shared" si="0"/>
        <v>0</v>
      </c>
      <c r="E8" s="48"/>
    </row>
    <row r="9" spans="1:5">
      <c r="A9" s="49" t="s">
        <v>11</v>
      </c>
      <c r="B9" s="47">
        <v>4.0000000000000002E-4</v>
      </c>
      <c r="C9" s="47">
        <v>4.0000000000000002E-4</v>
      </c>
      <c r="D9" s="50">
        <f t="shared" si="0"/>
        <v>0</v>
      </c>
      <c r="E9" s="51"/>
    </row>
    <row r="10" spans="1:5">
      <c r="A10" s="49" t="s">
        <v>12</v>
      </c>
      <c r="B10" s="47">
        <v>4.1500000000000002E-2</v>
      </c>
      <c r="C10" s="47">
        <v>4.2999999999999997E-2</v>
      </c>
      <c r="D10" s="50">
        <f t="shared" si="0"/>
        <v>1.4999999999999944E-3</v>
      </c>
      <c r="E10" s="52"/>
    </row>
    <row r="11" spans="1:5">
      <c r="A11" s="49" t="s">
        <v>13</v>
      </c>
      <c r="B11" s="47">
        <v>0.37719999999999998</v>
      </c>
      <c r="C11" s="47">
        <v>0.34210000000000002</v>
      </c>
      <c r="D11" s="96">
        <f t="shared" si="0"/>
        <v>-3.5099999999999965E-2</v>
      </c>
      <c r="E11" s="52"/>
    </row>
    <row r="12" spans="1:5">
      <c r="A12" s="49" t="s">
        <v>14</v>
      </c>
      <c r="B12" s="47">
        <v>1.1299999999999999E-2</v>
      </c>
      <c r="C12" s="47">
        <v>1.0999999999999999E-2</v>
      </c>
      <c r="D12" s="50">
        <f t="shared" si="0"/>
        <v>-2.9999999999999992E-4</v>
      </c>
      <c r="E12" s="52"/>
    </row>
    <row r="13" spans="1:5">
      <c r="A13" s="49" t="s">
        <v>15</v>
      </c>
      <c r="B13" s="47">
        <v>0.13519999999999999</v>
      </c>
      <c r="C13" s="47">
        <v>0.14000000000000001</v>
      </c>
      <c r="D13" s="50">
        <f t="shared" si="0"/>
        <v>4.8000000000000265E-3</v>
      </c>
      <c r="E13" s="52"/>
    </row>
    <row r="14" spans="1:5">
      <c r="A14" s="49" t="s">
        <v>16</v>
      </c>
      <c r="B14" s="47">
        <v>7.2499999999999995E-2</v>
      </c>
      <c r="C14" s="47">
        <v>7.6700000000000004E-2</v>
      </c>
      <c r="D14" s="50">
        <f t="shared" si="0"/>
        <v>4.2000000000000093E-3</v>
      </c>
      <c r="E14" s="52"/>
    </row>
    <row r="15" spans="1:5">
      <c r="A15" s="49" t="s">
        <v>17</v>
      </c>
      <c r="B15" s="47">
        <v>2.9999999999999997E-4</v>
      </c>
      <c r="C15" s="47">
        <v>4.0000000000000002E-4</v>
      </c>
      <c r="D15" s="50">
        <f t="shared" si="0"/>
        <v>1.0000000000000005E-4</v>
      </c>
      <c r="E15" s="52"/>
    </row>
    <row r="16" spans="1:5">
      <c r="A16" s="49" t="s">
        <v>18</v>
      </c>
      <c r="B16" s="47">
        <v>6.2899999999999998E-2</v>
      </c>
      <c r="C16" s="47">
        <v>7.3499999999999996E-2</v>
      </c>
      <c r="D16" s="96">
        <f t="shared" si="0"/>
        <v>1.0599999999999998E-2</v>
      </c>
      <c r="E16" s="52"/>
    </row>
    <row r="17" spans="1:5">
      <c r="A17" s="49" t="s">
        <v>19</v>
      </c>
      <c r="B17" s="47">
        <v>1E-4</v>
      </c>
      <c r="C17" s="47">
        <v>1E-4</v>
      </c>
      <c r="D17" s="50">
        <f t="shared" si="0"/>
        <v>0</v>
      </c>
      <c r="E17" s="52"/>
    </row>
    <row r="18" spans="1:5">
      <c r="A18" s="49" t="s">
        <v>20</v>
      </c>
      <c r="B18" s="47">
        <v>5.0000000000000001E-4</v>
      </c>
      <c r="C18" s="47">
        <v>1.1000000000000001E-3</v>
      </c>
      <c r="D18" s="50">
        <f t="shared" si="0"/>
        <v>6.0000000000000006E-4</v>
      </c>
      <c r="E18" s="52"/>
    </row>
    <row r="19" spans="1:5">
      <c r="A19" s="49" t="s">
        <v>21</v>
      </c>
      <c r="B19" s="47">
        <v>0.16760000000000003</v>
      </c>
      <c r="C19" s="47">
        <v>0.1663</v>
      </c>
      <c r="D19" s="50">
        <f t="shared" si="0"/>
        <v>-1.3000000000000234E-3</v>
      </c>
      <c r="E19" s="52"/>
    </row>
    <row r="20" spans="1:5">
      <c r="A20" s="49" t="s">
        <v>22</v>
      </c>
      <c r="B20" s="47">
        <v>5.9999999999999995E-4</v>
      </c>
      <c r="C20" s="47">
        <v>8.0000000000000004E-4</v>
      </c>
      <c r="D20" s="50">
        <f t="shared" si="0"/>
        <v>2.0000000000000009E-4</v>
      </c>
      <c r="E20" s="52"/>
    </row>
    <row r="21" spans="1:5">
      <c r="A21" s="49" t="s">
        <v>23</v>
      </c>
      <c r="B21" s="47">
        <v>0</v>
      </c>
      <c r="C21" s="47">
        <v>0</v>
      </c>
      <c r="D21" s="50">
        <f t="shared" si="0"/>
        <v>0</v>
      </c>
      <c r="E21" s="52"/>
    </row>
    <row r="22" spans="1:5">
      <c r="A22" s="49" t="s">
        <v>26</v>
      </c>
      <c r="B22" s="47">
        <v>0</v>
      </c>
      <c r="C22" s="47">
        <v>0</v>
      </c>
      <c r="D22" s="50">
        <f t="shared" si="0"/>
        <v>0</v>
      </c>
      <c r="E22" s="52"/>
    </row>
    <row r="23" spans="1:5">
      <c r="A23" s="49" t="s">
        <v>28</v>
      </c>
      <c r="B23" s="47">
        <v>5.0000000000000001E-4</v>
      </c>
      <c r="C23" s="47">
        <v>0</v>
      </c>
      <c r="D23" s="47">
        <f t="shared" si="0"/>
        <v>-5.0000000000000001E-4</v>
      </c>
      <c r="E23" s="45"/>
    </row>
    <row r="24" spans="1:5">
      <c r="A24" s="49">
        <v>74</v>
      </c>
      <c r="B24" s="47">
        <v>0</v>
      </c>
      <c r="C24" s="47">
        <v>0</v>
      </c>
      <c r="D24" s="47">
        <f t="shared" si="0"/>
        <v>0</v>
      </c>
      <c r="E24" s="45"/>
    </row>
    <row r="25" spans="1:5">
      <c r="A25" s="49" t="s">
        <v>29</v>
      </c>
      <c r="B25" s="47">
        <v>0</v>
      </c>
      <c r="C25" s="47">
        <v>1E-4</v>
      </c>
      <c r="D25" s="47">
        <f t="shared" si="0"/>
        <v>1E-4</v>
      </c>
      <c r="E25" s="45"/>
    </row>
    <row r="26" spans="1:5">
      <c r="A26" s="49" t="s">
        <v>30</v>
      </c>
      <c r="B26" s="47">
        <v>0</v>
      </c>
      <c r="C26" s="47">
        <v>0</v>
      </c>
      <c r="D26" s="47">
        <f t="shared" si="0"/>
        <v>0</v>
      </c>
      <c r="E26" s="45"/>
    </row>
    <row r="27" spans="1:5">
      <c r="A27" s="49" t="s">
        <v>31</v>
      </c>
      <c r="B27" s="47">
        <v>0.1147</v>
      </c>
      <c r="C27" s="47">
        <v>0.12720000000000001</v>
      </c>
      <c r="D27" s="96">
        <f t="shared" si="0"/>
        <v>1.2500000000000011E-2</v>
      </c>
      <c r="E27" s="41"/>
    </row>
    <row r="28" spans="1:5">
      <c r="A28" s="49" t="s">
        <v>32</v>
      </c>
      <c r="B28" s="47">
        <v>6.1999999999999998E-3</v>
      </c>
      <c r="C28" s="47">
        <v>6.7999999999999996E-3</v>
      </c>
      <c r="D28" s="47">
        <f t="shared" si="0"/>
        <v>5.9999999999999984E-4</v>
      </c>
      <c r="E28" s="45"/>
    </row>
    <row r="29" spans="1:5">
      <c r="A29" s="46" t="s">
        <v>36</v>
      </c>
      <c r="B29" s="47">
        <v>1E-4</v>
      </c>
      <c r="C29" s="47">
        <v>1E-4</v>
      </c>
      <c r="D29" s="47">
        <f t="shared" si="0"/>
        <v>0</v>
      </c>
      <c r="E29" s="48"/>
    </row>
    <row r="30" spans="1:5">
      <c r="A30" s="46" t="s">
        <v>37</v>
      </c>
      <c r="B30" s="47">
        <v>0</v>
      </c>
      <c r="C30" s="47">
        <v>0</v>
      </c>
      <c r="D30" s="47">
        <f t="shared" si="0"/>
        <v>0</v>
      </c>
      <c r="E30" s="48"/>
    </row>
    <row r="31" spans="1:5">
      <c r="A31" s="46" t="s">
        <v>38</v>
      </c>
      <c r="B31" s="44">
        <v>0</v>
      </c>
      <c r="C31" s="44">
        <v>0</v>
      </c>
      <c r="D31" s="47">
        <f t="shared" si="0"/>
        <v>0</v>
      </c>
      <c r="E31" s="48"/>
    </row>
    <row r="32" spans="1:5">
      <c r="A32" s="46" t="s">
        <v>39</v>
      </c>
      <c r="B32" s="44">
        <v>5.0000000000000001E-4</v>
      </c>
      <c r="C32" s="44">
        <v>1.1000000000000001E-3</v>
      </c>
      <c r="D32" s="47">
        <f t="shared" si="0"/>
        <v>6.0000000000000006E-4</v>
      </c>
      <c r="E32" s="48"/>
    </row>
    <row r="33" spans="1:5" ht="13.8" thickBot="1">
      <c r="A33" s="53" t="s">
        <v>40</v>
      </c>
      <c r="B33" s="54">
        <f>SUM(B6:B32)</f>
        <v>0.99999999999999967</v>
      </c>
      <c r="C33" s="54">
        <f>SUM(C6:C32)</f>
        <v>1</v>
      </c>
      <c r="D33" s="54">
        <f>SUM(D6:D32)</f>
        <v>4.7054374285870892E-17</v>
      </c>
    </row>
    <row r="34" spans="1:5" ht="13.8" thickTop="1"/>
    <row r="35" spans="1:5">
      <c r="C35" s="42"/>
      <c r="D35" s="42"/>
      <c r="E35" s="42"/>
    </row>
    <row r="36" spans="1:5">
      <c r="A36" s="55" t="s">
        <v>41</v>
      </c>
      <c r="B36" s="220" t="s">
        <v>131</v>
      </c>
      <c r="C36" s="220"/>
      <c r="D36" s="220"/>
      <c r="E36" s="42"/>
    </row>
    <row r="37" spans="1:5">
      <c r="A37" s="55"/>
      <c r="B37" s="220" t="s">
        <v>43</v>
      </c>
      <c r="C37" s="220"/>
      <c r="D37" s="220"/>
      <c r="E37" s="42"/>
    </row>
    <row r="38" spans="1:5">
      <c r="A38" s="55"/>
      <c r="B38" s="220" t="s">
        <v>44</v>
      </c>
      <c r="C38" s="220"/>
      <c r="D38" s="220"/>
      <c r="E38" s="42"/>
    </row>
    <row r="39" spans="1:5">
      <c r="A39" s="55" t="s">
        <v>41</v>
      </c>
      <c r="B39" s="218" t="s">
        <v>45</v>
      </c>
      <c r="C39" s="218"/>
      <c r="D39" s="218"/>
      <c r="E39" s="218"/>
    </row>
    <row r="40" spans="1:5">
      <c r="A40" s="55"/>
      <c r="B40" s="218" t="s">
        <v>46</v>
      </c>
      <c r="C40" s="218"/>
      <c r="D40" s="218"/>
      <c r="E40" s="218"/>
    </row>
    <row r="41" spans="1:5">
      <c r="A41" s="55" t="s">
        <v>41</v>
      </c>
      <c r="B41" s="218" t="s">
        <v>47</v>
      </c>
      <c r="C41" s="218"/>
      <c r="D41" s="218"/>
      <c r="E41" s="218"/>
    </row>
    <row r="42" spans="1:5">
      <c r="A42" s="55"/>
      <c r="B42" s="218" t="s">
        <v>48</v>
      </c>
      <c r="C42" s="218"/>
      <c r="D42" s="218"/>
      <c r="E42" s="218"/>
    </row>
    <row r="43" spans="1:5">
      <c r="A43" s="55" t="s">
        <v>41</v>
      </c>
      <c r="B43" s="218" t="s">
        <v>49</v>
      </c>
      <c r="C43" s="218"/>
      <c r="D43" s="218"/>
      <c r="E43" s="218"/>
    </row>
    <row r="44" spans="1:5">
      <c r="A44" s="55"/>
      <c r="B44" s="218" t="s">
        <v>50</v>
      </c>
      <c r="C44" s="218"/>
      <c r="D44" s="218"/>
      <c r="E44" s="218"/>
    </row>
    <row r="45" spans="1:5">
      <c r="A45" s="55" t="s">
        <v>41</v>
      </c>
      <c r="B45" s="218" t="s">
        <v>51</v>
      </c>
      <c r="C45" s="218"/>
      <c r="D45" s="218"/>
      <c r="E45" s="218"/>
    </row>
    <row r="46" spans="1:5">
      <c r="A46" s="55"/>
      <c r="B46" s="218" t="s">
        <v>52</v>
      </c>
      <c r="C46" s="218"/>
      <c r="D46" s="218"/>
      <c r="E46" s="218"/>
    </row>
    <row r="47" spans="1:5">
      <c r="A47" s="55" t="s">
        <v>41</v>
      </c>
      <c r="B47" s="80" t="s">
        <v>117</v>
      </c>
      <c r="C47" s="58"/>
      <c r="D47" s="58"/>
      <c r="E47" s="58"/>
    </row>
    <row r="48" spans="1:5">
      <c r="A48" s="55"/>
      <c r="B48" s="80" t="s">
        <v>118</v>
      </c>
      <c r="C48" s="58"/>
      <c r="D48" s="58"/>
      <c r="E48" s="58"/>
    </row>
    <row r="49" spans="1:16122">
      <c r="A49" s="56" t="s">
        <v>41</v>
      </c>
      <c r="B49" s="81" t="s">
        <v>132</v>
      </c>
      <c r="C49" s="58"/>
      <c r="D49" s="58"/>
      <c r="E49" s="58"/>
    </row>
    <row r="50" spans="1:16122">
      <c r="A50" s="47"/>
      <c r="B50" s="81" t="s">
        <v>120</v>
      </c>
      <c r="C50" s="49"/>
      <c r="D50" s="49"/>
      <c r="E50" s="49"/>
    </row>
    <row r="51" spans="1:16122">
      <c r="A51" s="47"/>
      <c r="B51" s="81"/>
      <c r="C51" s="49"/>
      <c r="D51" s="49"/>
      <c r="E51" s="49"/>
    </row>
    <row r="52" spans="1:16122">
      <c r="A52" s="47"/>
      <c r="B52" s="81"/>
      <c r="C52" s="49"/>
      <c r="D52" s="49"/>
      <c r="E52" s="49"/>
    </row>
    <row r="53" spans="1:16122">
      <c r="A53" s="59" t="s">
        <v>57</v>
      </c>
      <c r="B53" s="60"/>
      <c r="C53" s="61"/>
      <c r="D53" s="49" t="s">
        <v>81</v>
      </c>
      <c r="E53" s="62"/>
    </row>
    <row r="54" spans="1:16122">
      <c r="A54" s="47"/>
      <c r="B54" s="49"/>
      <c r="C54" s="47"/>
      <c r="D54" s="47"/>
      <c r="E54" s="47"/>
    </row>
    <row r="55" spans="1:16122">
      <c r="A55" s="47"/>
      <c r="B55" s="49"/>
      <c r="C55" s="47"/>
      <c r="D55" s="47"/>
      <c r="E55" s="47"/>
    </row>
    <row r="56" spans="1:16122">
      <c r="A56" s="59" t="s">
        <v>58</v>
      </c>
      <c r="B56" s="60"/>
      <c r="C56" s="62"/>
      <c r="D56" s="47" t="s">
        <v>81</v>
      </c>
      <c r="E56" s="62"/>
    </row>
    <row r="57" spans="1:16122" s="44" customFormat="1">
      <c r="A57" s="49"/>
      <c r="B57" s="42"/>
      <c r="D57" s="47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  <c r="ALY57" s="41"/>
      <c r="ALZ57" s="41"/>
      <c r="AMA57" s="41"/>
      <c r="AMB57" s="41"/>
      <c r="AMC57" s="41"/>
      <c r="AMD57" s="41"/>
      <c r="AME57" s="41"/>
      <c r="AMF57" s="41"/>
      <c r="AMG57" s="41"/>
      <c r="AMH57" s="41"/>
      <c r="AMI57" s="41"/>
      <c r="AMJ57" s="41"/>
      <c r="AMK57" s="41"/>
      <c r="AML57" s="41"/>
      <c r="AMM57" s="41"/>
      <c r="AMN57" s="41"/>
      <c r="AMO57" s="41"/>
      <c r="AMP57" s="41"/>
      <c r="AMQ57" s="41"/>
      <c r="AMR57" s="41"/>
      <c r="AMS57" s="41"/>
      <c r="AMT57" s="41"/>
      <c r="AMU57" s="41"/>
      <c r="AMV57" s="41"/>
      <c r="AMW57" s="41"/>
      <c r="AMX57" s="41"/>
      <c r="AMY57" s="41"/>
      <c r="AMZ57" s="41"/>
      <c r="ANA57" s="41"/>
      <c r="ANB57" s="41"/>
      <c r="ANC57" s="41"/>
      <c r="AND57" s="41"/>
      <c r="ANE57" s="41"/>
      <c r="ANF57" s="41"/>
      <c r="ANG57" s="41"/>
      <c r="ANH57" s="41"/>
      <c r="ANI57" s="41"/>
      <c r="ANJ57" s="41"/>
      <c r="ANK57" s="41"/>
      <c r="ANL57" s="41"/>
      <c r="ANM57" s="41"/>
      <c r="ANN57" s="41"/>
      <c r="ANO57" s="41"/>
      <c r="ANP57" s="41"/>
      <c r="ANQ57" s="41"/>
      <c r="ANR57" s="41"/>
      <c r="ANS57" s="41"/>
      <c r="ANT57" s="41"/>
      <c r="ANU57" s="41"/>
      <c r="ANV57" s="41"/>
      <c r="ANW57" s="41"/>
      <c r="ANX57" s="41"/>
      <c r="ANY57" s="41"/>
      <c r="ANZ57" s="41"/>
      <c r="AOA57" s="41"/>
      <c r="AOB57" s="41"/>
      <c r="AOC57" s="41"/>
      <c r="AOD57" s="41"/>
      <c r="AOE57" s="41"/>
      <c r="AOF57" s="41"/>
      <c r="AOG57" s="41"/>
      <c r="AOH57" s="41"/>
      <c r="AOI57" s="41"/>
      <c r="AOJ57" s="41"/>
      <c r="AOK57" s="41"/>
      <c r="AOL57" s="41"/>
      <c r="AOM57" s="41"/>
      <c r="AON57" s="41"/>
      <c r="AOO57" s="41"/>
      <c r="AOP57" s="41"/>
      <c r="AOQ57" s="41"/>
      <c r="AOR57" s="41"/>
      <c r="AOS57" s="41"/>
      <c r="AOT57" s="41"/>
      <c r="AOU57" s="41"/>
      <c r="AOV57" s="41"/>
      <c r="AOW57" s="41"/>
      <c r="AOX57" s="41"/>
      <c r="AOY57" s="41"/>
      <c r="AOZ57" s="41"/>
      <c r="APA57" s="41"/>
      <c r="APB57" s="41"/>
      <c r="APC57" s="41"/>
      <c r="APD57" s="41"/>
      <c r="APE57" s="41"/>
      <c r="APF57" s="41"/>
      <c r="APG57" s="41"/>
      <c r="APH57" s="41"/>
      <c r="API57" s="41"/>
      <c r="APJ57" s="41"/>
      <c r="APK57" s="41"/>
      <c r="APL57" s="41"/>
      <c r="APM57" s="41"/>
      <c r="APN57" s="41"/>
      <c r="APO57" s="41"/>
      <c r="APP57" s="41"/>
      <c r="APQ57" s="41"/>
      <c r="APR57" s="41"/>
      <c r="APS57" s="41"/>
      <c r="APT57" s="41"/>
      <c r="APU57" s="41"/>
      <c r="APV57" s="41"/>
      <c r="APW57" s="41"/>
      <c r="APX57" s="41"/>
      <c r="APY57" s="41"/>
      <c r="APZ57" s="41"/>
      <c r="AQA57" s="41"/>
      <c r="AQB57" s="41"/>
      <c r="AQC57" s="41"/>
      <c r="AQD57" s="41"/>
      <c r="AQE57" s="41"/>
      <c r="AQF57" s="41"/>
      <c r="AQG57" s="41"/>
      <c r="AQH57" s="41"/>
      <c r="AQI57" s="41"/>
      <c r="AQJ57" s="41"/>
      <c r="AQK57" s="41"/>
      <c r="AQL57" s="41"/>
      <c r="AQM57" s="41"/>
      <c r="AQN57" s="41"/>
      <c r="AQO57" s="41"/>
      <c r="AQP57" s="41"/>
      <c r="AQQ57" s="41"/>
      <c r="AQR57" s="41"/>
      <c r="AQS57" s="41"/>
      <c r="AQT57" s="41"/>
      <c r="AQU57" s="41"/>
      <c r="AQV57" s="41"/>
      <c r="AQW57" s="41"/>
      <c r="AQX57" s="41"/>
      <c r="AQY57" s="41"/>
      <c r="AQZ57" s="41"/>
      <c r="ARA57" s="41"/>
      <c r="ARB57" s="41"/>
      <c r="ARC57" s="41"/>
      <c r="ARD57" s="41"/>
      <c r="ARE57" s="41"/>
      <c r="ARF57" s="41"/>
      <c r="ARG57" s="41"/>
      <c r="ARH57" s="41"/>
      <c r="ARI57" s="41"/>
      <c r="ARJ57" s="41"/>
      <c r="ARK57" s="41"/>
      <c r="ARL57" s="41"/>
      <c r="ARM57" s="41"/>
      <c r="ARN57" s="41"/>
      <c r="ARO57" s="41"/>
      <c r="ARP57" s="41"/>
      <c r="ARQ57" s="41"/>
      <c r="ARR57" s="41"/>
      <c r="ARS57" s="41"/>
      <c r="ART57" s="41"/>
      <c r="ARU57" s="41"/>
      <c r="ARV57" s="41"/>
      <c r="ARW57" s="41"/>
      <c r="ARX57" s="41"/>
      <c r="ARY57" s="41"/>
      <c r="ARZ57" s="41"/>
      <c r="ASA57" s="41"/>
      <c r="ASB57" s="41"/>
      <c r="ASC57" s="41"/>
      <c r="ASD57" s="41"/>
      <c r="ASE57" s="41"/>
      <c r="ASF57" s="41"/>
      <c r="ASG57" s="41"/>
      <c r="ASH57" s="41"/>
      <c r="ASI57" s="41"/>
      <c r="ASJ57" s="41"/>
      <c r="ASK57" s="41"/>
      <c r="ASL57" s="41"/>
      <c r="ASM57" s="41"/>
      <c r="ASN57" s="41"/>
      <c r="ASO57" s="41"/>
      <c r="ASP57" s="41"/>
      <c r="ASQ57" s="41"/>
      <c r="ASR57" s="41"/>
      <c r="ASS57" s="41"/>
      <c r="AST57" s="41"/>
      <c r="ASU57" s="41"/>
      <c r="ASV57" s="41"/>
      <c r="ASW57" s="41"/>
      <c r="ASX57" s="41"/>
      <c r="ASY57" s="41"/>
      <c r="ASZ57" s="41"/>
      <c r="ATA57" s="41"/>
      <c r="ATB57" s="41"/>
      <c r="ATC57" s="41"/>
      <c r="ATD57" s="41"/>
      <c r="ATE57" s="41"/>
      <c r="ATF57" s="41"/>
      <c r="ATG57" s="41"/>
      <c r="ATH57" s="41"/>
      <c r="ATI57" s="41"/>
      <c r="ATJ57" s="41"/>
      <c r="ATK57" s="41"/>
      <c r="ATL57" s="41"/>
      <c r="ATM57" s="41"/>
      <c r="ATN57" s="41"/>
      <c r="ATO57" s="41"/>
      <c r="ATP57" s="41"/>
      <c r="ATQ57" s="41"/>
      <c r="ATR57" s="41"/>
      <c r="ATS57" s="41"/>
      <c r="ATT57" s="41"/>
      <c r="ATU57" s="41"/>
      <c r="ATV57" s="41"/>
      <c r="ATW57" s="41"/>
      <c r="ATX57" s="41"/>
      <c r="ATY57" s="41"/>
      <c r="ATZ57" s="41"/>
      <c r="AUA57" s="41"/>
      <c r="AUB57" s="41"/>
      <c r="AUC57" s="41"/>
      <c r="AUD57" s="41"/>
      <c r="AUE57" s="41"/>
      <c r="AUF57" s="41"/>
      <c r="AUG57" s="41"/>
      <c r="AUH57" s="41"/>
      <c r="AUI57" s="41"/>
      <c r="AUJ57" s="41"/>
      <c r="AUK57" s="41"/>
      <c r="AUL57" s="41"/>
      <c r="AUM57" s="41"/>
      <c r="AUN57" s="41"/>
      <c r="AUO57" s="41"/>
      <c r="AUP57" s="41"/>
      <c r="AUQ57" s="41"/>
      <c r="AUR57" s="41"/>
      <c r="AUS57" s="41"/>
      <c r="AUT57" s="41"/>
      <c r="AUU57" s="41"/>
      <c r="AUV57" s="41"/>
      <c r="AUW57" s="41"/>
      <c r="AUX57" s="41"/>
      <c r="AUY57" s="41"/>
      <c r="AUZ57" s="41"/>
      <c r="AVA57" s="41"/>
      <c r="AVB57" s="41"/>
      <c r="AVC57" s="41"/>
      <c r="AVD57" s="41"/>
      <c r="AVE57" s="41"/>
      <c r="AVF57" s="41"/>
      <c r="AVG57" s="41"/>
      <c r="AVH57" s="41"/>
      <c r="AVI57" s="41"/>
      <c r="AVJ57" s="41"/>
      <c r="AVK57" s="41"/>
      <c r="AVL57" s="41"/>
      <c r="AVM57" s="41"/>
      <c r="AVN57" s="41"/>
      <c r="AVO57" s="41"/>
      <c r="AVP57" s="41"/>
      <c r="AVQ57" s="41"/>
      <c r="AVR57" s="41"/>
      <c r="AVS57" s="41"/>
      <c r="AVT57" s="41"/>
      <c r="AVU57" s="41"/>
      <c r="AVV57" s="41"/>
      <c r="AVW57" s="41"/>
      <c r="AVX57" s="41"/>
      <c r="AVY57" s="41"/>
      <c r="AVZ57" s="41"/>
      <c r="AWA57" s="41"/>
      <c r="AWB57" s="41"/>
      <c r="AWC57" s="41"/>
      <c r="AWD57" s="41"/>
      <c r="AWE57" s="41"/>
      <c r="AWF57" s="41"/>
      <c r="AWG57" s="41"/>
      <c r="AWH57" s="41"/>
      <c r="AWI57" s="41"/>
      <c r="AWJ57" s="41"/>
      <c r="AWK57" s="41"/>
      <c r="AWL57" s="41"/>
      <c r="AWM57" s="41"/>
      <c r="AWN57" s="41"/>
      <c r="AWO57" s="41"/>
      <c r="AWP57" s="41"/>
      <c r="AWQ57" s="41"/>
      <c r="AWR57" s="41"/>
      <c r="AWS57" s="41"/>
      <c r="AWT57" s="41"/>
      <c r="AWU57" s="41"/>
      <c r="AWV57" s="41"/>
      <c r="AWW57" s="41"/>
      <c r="AWX57" s="41"/>
      <c r="AWY57" s="41"/>
      <c r="AWZ57" s="41"/>
      <c r="AXA57" s="41"/>
      <c r="AXB57" s="41"/>
      <c r="AXC57" s="41"/>
      <c r="AXD57" s="41"/>
      <c r="AXE57" s="41"/>
      <c r="AXF57" s="41"/>
      <c r="AXG57" s="41"/>
      <c r="AXH57" s="41"/>
      <c r="AXI57" s="41"/>
      <c r="AXJ57" s="41"/>
      <c r="AXK57" s="41"/>
      <c r="AXL57" s="41"/>
      <c r="AXM57" s="41"/>
      <c r="AXN57" s="41"/>
      <c r="AXO57" s="41"/>
      <c r="AXP57" s="41"/>
      <c r="AXQ57" s="41"/>
      <c r="AXR57" s="41"/>
      <c r="AXS57" s="41"/>
      <c r="AXT57" s="41"/>
      <c r="AXU57" s="41"/>
      <c r="AXV57" s="41"/>
      <c r="AXW57" s="41"/>
      <c r="AXX57" s="41"/>
      <c r="AXY57" s="41"/>
      <c r="AXZ57" s="41"/>
      <c r="AYA57" s="41"/>
      <c r="AYB57" s="41"/>
      <c r="AYC57" s="41"/>
      <c r="AYD57" s="41"/>
      <c r="AYE57" s="41"/>
      <c r="AYF57" s="41"/>
      <c r="AYG57" s="41"/>
      <c r="AYH57" s="41"/>
      <c r="AYI57" s="41"/>
      <c r="AYJ57" s="41"/>
      <c r="AYK57" s="41"/>
      <c r="AYL57" s="41"/>
      <c r="AYM57" s="41"/>
      <c r="AYN57" s="41"/>
      <c r="AYO57" s="41"/>
      <c r="AYP57" s="41"/>
      <c r="AYQ57" s="41"/>
      <c r="AYR57" s="41"/>
      <c r="AYS57" s="41"/>
      <c r="AYT57" s="41"/>
      <c r="AYU57" s="41"/>
      <c r="AYV57" s="41"/>
      <c r="AYW57" s="41"/>
      <c r="AYX57" s="41"/>
      <c r="AYY57" s="41"/>
      <c r="AYZ57" s="41"/>
      <c r="AZA57" s="41"/>
      <c r="AZB57" s="41"/>
      <c r="AZC57" s="41"/>
      <c r="AZD57" s="41"/>
      <c r="AZE57" s="41"/>
      <c r="AZF57" s="41"/>
      <c r="AZG57" s="41"/>
      <c r="AZH57" s="41"/>
      <c r="AZI57" s="41"/>
      <c r="AZJ57" s="41"/>
      <c r="AZK57" s="41"/>
      <c r="AZL57" s="41"/>
      <c r="AZM57" s="41"/>
      <c r="AZN57" s="41"/>
      <c r="AZO57" s="41"/>
      <c r="AZP57" s="41"/>
      <c r="AZQ57" s="41"/>
      <c r="AZR57" s="41"/>
      <c r="AZS57" s="41"/>
      <c r="AZT57" s="41"/>
      <c r="AZU57" s="41"/>
      <c r="AZV57" s="41"/>
      <c r="AZW57" s="41"/>
      <c r="AZX57" s="41"/>
      <c r="AZY57" s="41"/>
      <c r="AZZ57" s="41"/>
      <c r="BAA57" s="41"/>
      <c r="BAB57" s="41"/>
      <c r="BAC57" s="41"/>
      <c r="BAD57" s="41"/>
      <c r="BAE57" s="41"/>
      <c r="BAF57" s="41"/>
      <c r="BAG57" s="41"/>
      <c r="BAH57" s="41"/>
      <c r="BAI57" s="41"/>
      <c r="BAJ57" s="41"/>
      <c r="BAK57" s="41"/>
      <c r="BAL57" s="41"/>
      <c r="BAM57" s="41"/>
      <c r="BAN57" s="41"/>
      <c r="BAO57" s="41"/>
      <c r="BAP57" s="41"/>
      <c r="BAQ57" s="41"/>
      <c r="BAR57" s="41"/>
      <c r="BAS57" s="41"/>
      <c r="BAT57" s="41"/>
      <c r="BAU57" s="41"/>
      <c r="BAV57" s="41"/>
      <c r="BAW57" s="41"/>
      <c r="BAX57" s="41"/>
      <c r="BAY57" s="41"/>
      <c r="BAZ57" s="41"/>
      <c r="BBA57" s="41"/>
      <c r="BBB57" s="41"/>
      <c r="BBC57" s="41"/>
      <c r="BBD57" s="41"/>
      <c r="BBE57" s="41"/>
      <c r="BBF57" s="41"/>
      <c r="BBG57" s="41"/>
      <c r="BBH57" s="41"/>
      <c r="BBI57" s="41"/>
      <c r="BBJ57" s="41"/>
      <c r="BBK57" s="41"/>
      <c r="BBL57" s="41"/>
      <c r="BBM57" s="41"/>
      <c r="BBN57" s="41"/>
      <c r="BBO57" s="41"/>
      <c r="BBP57" s="41"/>
      <c r="BBQ57" s="41"/>
      <c r="BBR57" s="41"/>
      <c r="BBS57" s="41"/>
      <c r="BBT57" s="41"/>
      <c r="BBU57" s="41"/>
      <c r="BBV57" s="41"/>
      <c r="BBW57" s="41"/>
      <c r="BBX57" s="41"/>
      <c r="BBY57" s="41"/>
      <c r="BBZ57" s="41"/>
      <c r="BCA57" s="41"/>
      <c r="BCB57" s="41"/>
      <c r="BCC57" s="41"/>
      <c r="BCD57" s="41"/>
      <c r="BCE57" s="41"/>
      <c r="BCF57" s="41"/>
      <c r="BCG57" s="41"/>
      <c r="BCH57" s="41"/>
      <c r="BCI57" s="41"/>
      <c r="BCJ57" s="41"/>
      <c r="BCK57" s="41"/>
      <c r="BCL57" s="41"/>
      <c r="BCM57" s="41"/>
      <c r="BCN57" s="41"/>
      <c r="BCO57" s="41"/>
      <c r="BCP57" s="41"/>
      <c r="BCQ57" s="41"/>
      <c r="BCR57" s="41"/>
      <c r="BCS57" s="41"/>
      <c r="BCT57" s="41"/>
      <c r="BCU57" s="41"/>
      <c r="BCV57" s="41"/>
      <c r="BCW57" s="41"/>
      <c r="BCX57" s="41"/>
      <c r="BCY57" s="41"/>
      <c r="BCZ57" s="41"/>
      <c r="BDA57" s="41"/>
      <c r="BDB57" s="41"/>
      <c r="BDC57" s="41"/>
      <c r="BDD57" s="41"/>
      <c r="BDE57" s="41"/>
      <c r="BDF57" s="41"/>
      <c r="BDG57" s="41"/>
      <c r="BDH57" s="41"/>
      <c r="BDI57" s="41"/>
      <c r="BDJ57" s="41"/>
      <c r="BDK57" s="41"/>
      <c r="BDL57" s="41"/>
      <c r="BDM57" s="41"/>
      <c r="BDN57" s="41"/>
      <c r="BDO57" s="41"/>
      <c r="BDP57" s="41"/>
      <c r="BDQ57" s="41"/>
      <c r="BDR57" s="41"/>
      <c r="BDS57" s="41"/>
      <c r="BDT57" s="41"/>
      <c r="BDU57" s="41"/>
      <c r="BDV57" s="41"/>
      <c r="BDW57" s="41"/>
      <c r="BDX57" s="41"/>
      <c r="BDY57" s="41"/>
      <c r="BDZ57" s="41"/>
      <c r="BEA57" s="41"/>
      <c r="BEB57" s="41"/>
      <c r="BEC57" s="41"/>
      <c r="BED57" s="41"/>
      <c r="BEE57" s="41"/>
      <c r="BEF57" s="41"/>
      <c r="BEG57" s="41"/>
      <c r="BEH57" s="41"/>
      <c r="BEI57" s="41"/>
      <c r="BEJ57" s="41"/>
      <c r="BEK57" s="41"/>
      <c r="BEL57" s="41"/>
      <c r="BEM57" s="41"/>
      <c r="BEN57" s="41"/>
      <c r="BEO57" s="41"/>
      <c r="BEP57" s="41"/>
      <c r="BEQ57" s="41"/>
      <c r="BER57" s="41"/>
      <c r="BES57" s="41"/>
      <c r="BET57" s="41"/>
      <c r="BEU57" s="41"/>
      <c r="BEV57" s="41"/>
      <c r="BEW57" s="41"/>
      <c r="BEX57" s="41"/>
      <c r="BEY57" s="41"/>
      <c r="BEZ57" s="41"/>
      <c r="BFA57" s="41"/>
      <c r="BFB57" s="41"/>
      <c r="BFC57" s="41"/>
      <c r="BFD57" s="41"/>
      <c r="BFE57" s="41"/>
      <c r="BFF57" s="41"/>
      <c r="BFG57" s="41"/>
      <c r="BFH57" s="41"/>
      <c r="BFI57" s="41"/>
      <c r="BFJ57" s="41"/>
      <c r="BFK57" s="41"/>
      <c r="BFL57" s="41"/>
      <c r="BFM57" s="41"/>
      <c r="BFN57" s="41"/>
      <c r="BFO57" s="41"/>
      <c r="BFP57" s="41"/>
      <c r="BFQ57" s="41"/>
      <c r="BFR57" s="41"/>
      <c r="BFS57" s="41"/>
      <c r="BFT57" s="41"/>
      <c r="BFU57" s="41"/>
      <c r="BFV57" s="41"/>
      <c r="BFW57" s="41"/>
      <c r="BFX57" s="41"/>
      <c r="BFY57" s="41"/>
      <c r="BFZ57" s="41"/>
      <c r="BGA57" s="41"/>
      <c r="BGB57" s="41"/>
      <c r="BGC57" s="41"/>
      <c r="BGD57" s="41"/>
      <c r="BGE57" s="41"/>
      <c r="BGF57" s="41"/>
      <c r="BGG57" s="41"/>
      <c r="BGH57" s="41"/>
      <c r="BGI57" s="41"/>
      <c r="BGJ57" s="41"/>
      <c r="BGK57" s="41"/>
      <c r="BGL57" s="41"/>
      <c r="BGM57" s="41"/>
      <c r="BGN57" s="41"/>
      <c r="BGO57" s="41"/>
      <c r="BGP57" s="41"/>
      <c r="BGQ57" s="41"/>
      <c r="BGR57" s="41"/>
      <c r="BGS57" s="41"/>
      <c r="BGT57" s="41"/>
      <c r="BGU57" s="41"/>
      <c r="BGV57" s="41"/>
      <c r="BGW57" s="41"/>
      <c r="BGX57" s="41"/>
      <c r="BGY57" s="41"/>
      <c r="BGZ57" s="41"/>
      <c r="BHA57" s="41"/>
      <c r="BHB57" s="41"/>
      <c r="BHC57" s="41"/>
      <c r="BHD57" s="41"/>
      <c r="BHE57" s="41"/>
      <c r="BHF57" s="41"/>
      <c r="BHG57" s="41"/>
      <c r="BHH57" s="41"/>
      <c r="BHI57" s="41"/>
      <c r="BHJ57" s="41"/>
      <c r="BHK57" s="41"/>
      <c r="BHL57" s="41"/>
      <c r="BHM57" s="41"/>
      <c r="BHN57" s="41"/>
      <c r="BHO57" s="41"/>
      <c r="BHP57" s="41"/>
      <c r="BHQ57" s="41"/>
      <c r="BHR57" s="41"/>
      <c r="BHS57" s="41"/>
      <c r="BHT57" s="41"/>
      <c r="BHU57" s="41"/>
      <c r="BHV57" s="41"/>
      <c r="BHW57" s="41"/>
      <c r="BHX57" s="41"/>
      <c r="BHY57" s="41"/>
      <c r="BHZ57" s="41"/>
      <c r="BIA57" s="41"/>
      <c r="BIB57" s="41"/>
      <c r="BIC57" s="41"/>
      <c r="BID57" s="41"/>
      <c r="BIE57" s="41"/>
      <c r="BIF57" s="41"/>
      <c r="BIG57" s="41"/>
      <c r="BIH57" s="41"/>
      <c r="BII57" s="41"/>
      <c r="BIJ57" s="41"/>
      <c r="BIK57" s="41"/>
      <c r="BIL57" s="41"/>
      <c r="BIM57" s="41"/>
      <c r="BIN57" s="41"/>
      <c r="BIO57" s="41"/>
      <c r="BIP57" s="41"/>
      <c r="BIQ57" s="41"/>
      <c r="BIR57" s="41"/>
      <c r="BIS57" s="41"/>
      <c r="BIT57" s="41"/>
      <c r="BIU57" s="41"/>
      <c r="BIV57" s="41"/>
      <c r="BIW57" s="41"/>
      <c r="BIX57" s="41"/>
      <c r="BIY57" s="41"/>
      <c r="BIZ57" s="41"/>
      <c r="BJA57" s="41"/>
      <c r="BJB57" s="41"/>
      <c r="BJC57" s="41"/>
      <c r="BJD57" s="41"/>
      <c r="BJE57" s="41"/>
      <c r="BJF57" s="41"/>
      <c r="BJG57" s="41"/>
      <c r="BJH57" s="41"/>
      <c r="BJI57" s="41"/>
      <c r="BJJ57" s="41"/>
      <c r="BJK57" s="41"/>
      <c r="BJL57" s="41"/>
      <c r="BJM57" s="41"/>
      <c r="BJN57" s="41"/>
      <c r="BJO57" s="41"/>
      <c r="BJP57" s="41"/>
      <c r="BJQ57" s="41"/>
      <c r="BJR57" s="41"/>
      <c r="BJS57" s="41"/>
      <c r="BJT57" s="41"/>
      <c r="BJU57" s="41"/>
      <c r="BJV57" s="41"/>
      <c r="BJW57" s="41"/>
      <c r="BJX57" s="41"/>
      <c r="BJY57" s="41"/>
      <c r="BJZ57" s="41"/>
      <c r="BKA57" s="41"/>
      <c r="BKB57" s="41"/>
      <c r="BKC57" s="41"/>
      <c r="BKD57" s="41"/>
      <c r="BKE57" s="41"/>
      <c r="BKF57" s="41"/>
      <c r="BKG57" s="41"/>
      <c r="BKH57" s="41"/>
      <c r="BKI57" s="41"/>
      <c r="BKJ57" s="41"/>
      <c r="BKK57" s="41"/>
      <c r="BKL57" s="41"/>
      <c r="BKM57" s="41"/>
      <c r="BKN57" s="41"/>
      <c r="BKO57" s="41"/>
      <c r="BKP57" s="41"/>
      <c r="BKQ57" s="41"/>
      <c r="BKR57" s="41"/>
      <c r="BKS57" s="41"/>
      <c r="BKT57" s="41"/>
      <c r="BKU57" s="41"/>
      <c r="BKV57" s="41"/>
      <c r="BKW57" s="41"/>
      <c r="BKX57" s="41"/>
      <c r="BKY57" s="41"/>
      <c r="BKZ57" s="41"/>
      <c r="BLA57" s="41"/>
      <c r="BLB57" s="41"/>
      <c r="BLC57" s="41"/>
      <c r="BLD57" s="41"/>
      <c r="BLE57" s="41"/>
      <c r="BLF57" s="41"/>
      <c r="BLG57" s="41"/>
      <c r="BLH57" s="41"/>
      <c r="BLI57" s="41"/>
      <c r="BLJ57" s="41"/>
      <c r="BLK57" s="41"/>
      <c r="BLL57" s="41"/>
      <c r="BLM57" s="41"/>
      <c r="BLN57" s="41"/>
      <c r="BLO57" s="41"/>
      <c r="BLP57" s="41"/>
      <c r="BLQ57" s="41"/>
      <c r="BLR57" s="41"/>
      <c r="BLS57" s="41"/>
      <c r="BLT57" s="41"/>
      <c r="BLU57" s="41"/>
      <c r="BLV57" s="41"/>
      <c r="BLW57" s="41"/>
      <c r="BLX57" s="41"/>
      <c r="BLY57" s="41"/>
      <c r="BLZ57" s="41"/>
      <c r="BMA57" s="41"/>
      <c r="BMB57" s="41"/>
      <c r="BMC57" s="41"/>
      <c r="BMD57" s="41"/>
      <c r="BME57" s="41"/>
      <c r="BMF57" s="41"/>
      <c r="BMG57" s="41"/>
      <c r="BMH57" s="41"/>
      <c r="BMI57" s="41"/>
      <c r="BMJ57" s="41"/>
      <c r="BMK57" s="41"/>
      <c r="BML57" s="41"/>
      <c r="BMM57" s="41"/>
      <c r="BMN57" s="41"/>
      <c r="BMO57" s="41"/>
      <c r="BMP57" s="41"/>
      <c r="BMQ57" s="41"/>
      <c r="BMR57" s="41"/>
      <c r="BMS57" s="41"/>
      <c r="BMT57" s="41"/>
      <c r="BMU57" s="41"/>
      <c r="BMV57" s="41"/>
      <c r="BMW57" s="41"/>
      <c r="BMX57" s="41"/>
      <c r="BMY57" s="41"/>
      <c r="BMZ57" s="41"/>
      <c r="BNA57" s="41"/>
      <c r="BNB57" s="41"/>
      <c r="BNC57" s="41"/>
      <c r="BND57" s="41"/>
      <c r="BNE57" s="41"/>
      <c r="BNF57" s="41"/>
      <c r="BNG57" s="41"/>
      <c r="BNH57" s="41"/>
      <c r="BNI57" s="41"/>
      <c r="BNJ57" s="41"/>
      <c r="BNK57" s="41"/>
      <c r="BNL57" s="41"/>
      <c r="BNM57" s="41"/>
      <c r="BNN57" s="41"/>
      <c r="BNO57" s="41"/>
      <c r="BNP57" s="41"/>
      <c r="BNQ57" s="41"/>
      <c r="BNR57" s="41"/>
      <c r="BNS57" s="41"/>
      <c r="BNT57" s="41"/>
      <c r="BNU57" s="41"/>
      <c r="BNV57" s="41"/>
      <c r="BNW57" s="41"/>
      <c r="BNX57" s="41"/>
      <c r="BNY57" s="41"/>
      <c r="BNZ57" s="41"/>
      <c r="BOA57" s="41"/>
      <c r="BOB57" s="41"/>
      <c r="BOC57" s="41"/>
      <c r="BOD57" s="41"/>
      <c r="BOE57" s="41"/>
      <c r="BOF57" s="41"/>
      <c r="BOG57" s="41"/>
      <c r="BOH57" s="41"/>
      <c r="BOI57" s="41"/>
      <c r="BOJ57" s="41"/>
      <c r="BOK57" s="41"/>
      <c r="BOL57" s="41"/>
      <c r="BOM57" s="41"/>
      <c r="BON57" s="41"/>
      <c r="BOO57" s="41"/>
      <c r="BOP57" s="41"/>
      <c r="BOQ57" s="41"/>
      <c r="BOR57" s="41"/>
      <c r="BOS57" s="41"/>
      <c r="BOT57" s="41"/>
      <c r="BOU57" s="41"/>
      <c r="BOV57" s="41"/>
      <c r="BOW57" s="41"/>
      <c r="BOX57" s="41"/>
      <c r="BOY57" s="41"/>
      <c r="BOZ57" s="41"/>
      <c r="BPA57" s="41"/>
      <c r="BPB57" s="41"/>
      <c r="BPC57" s="41"/>
      <c r="BPD57" s="41"/>
      <c r="BPE57" s="41"/>
      <c r="BPF57" s="41"/>
      <c r="BPG57" s="41"/>
      <c r="BPH57" s="41"/>
      <c r="BPI57" s="41"/>
      <c r="BPJ57" s="41"/>
      <c r="BPK57" s="41"/>
      <c r="BPL57" s="41"/>
      <c r="BPM57" s="41"/>
      <c r="BPN57" s="41"/>
      <c r="BPO57" s="41"/>
      <c r="BPP57" s="41"/>
      <c r="BPQ57" s="41"/>
      <c r="BPR57" s="41"/>
      <c r="BPS57" s="41"/>
      <c r="BPT57" s="41"/>
      <c r="BPU57" s="41"/>
      <c r="BPV57" s="41"/>
      <c r="BPW57" s="41"/>
      <c r="BPX57" s="41"/>
      <c r="BPY57" s="41"/>
      <c r="BPZ57" s="41"/>
      <c r="BQA57" s="41"/>
      <c r="BQB57" s="41"/>
      <c r="BQC57" s="41"/>
      <c r="BQD57" s="41"/>
      <c r="BQE57" s="41"/>
      <c r="BQF57" s="41"/>
      <c r="BQG57" s="41"/>
      <c r="BQH57" s="41"/>
      <c r="BQI57" s="41"/>
      <c r="BQJ57" s="41"/>
      <c r="BQK57" s="41"/>
      <c r="BQL57" s="41"/>
      <c r="BQM57" s="41"/>
      <c r="BQN57" s="41"/>
      <c r="BQO57" s="41"/>
      <c r="BQP57" s="41"/>
      <c r="BQQ57" s="41"/>
      <c r="BQR57" s="41"/>
      <c r="BQS57" s="41"/>
      <c r="BQT57" s="41"/>
      <c r="BQU57" s="41"/>
      <c r="BQV57" s="41"/>
      <c r="BQW57" s="41"/>
      <c r="BQX57" s="41"/>
      <c r="BQY57" s="41"/>
      <c r="BQZ57" s="41"/>
      <c r="BRA57" s="41"/>
      <c r="BRB57" s="41"/>
      <c r="BRC57" s="41"/>
      <c r="BRD57" s="41"/>
      <c r="BRE57" s="41"/>
      <c r="BRF57" s="41"/>
      <c r="BRG57" s="41"/>
      <c r="BRH57" s="41"/>
      <c r="BRI57" s="41"/>
      <c r="BRJ57" s="41"/>
      <c r="BRK57" s="41"/>
      <c r="BRL57" s="41"/>
      <c r="BRM57" s="41"/>
      <c r="BRN57" s="41"/>
      <c r="BRO57" s="41"/>
      <c r="BRP57" s="41"/>
      <c r="BRQ57" s="41"/>
      <c r="BRR57" s="41"/>
      <c r="BRS57" s="41"/>
      <c r="BRT57" s="41"/>
      <c r="BRU57" s="41"/>
      <c r="BRV57" s="41"/>
      <c r="BRW57" s="41"/>
      <c r="BRX57" s="41"/>
      <c r="BRY57" s="41"/>
      <c r="BRZ57" s="41"/>
      <c r="BSA57" s="41"/>
      <c r="BSB57" s="41"/>
      <c r="BSC57" s="41"/>
      <c r="BSD57" s="41"/>
      <c r="BSE57" s="41"/>
      <c r="BSF57" s="41"/>
      <c r="BSG57" s="41"/>
      <c r="BSH57" s="41"/>
      <c r="BSI57" s="41"/>
      <c r="BSJ57" s="41"/>
      <c r="BSK57" s="41"/>
      <c r="BSL57" s="41"/>
      <c r="BSM57" s="41"/>
      <c r="BSN57" s="41"/>
      <c r="BSO57" s="41"/>
      <c r="BSP57" s="41"/>
      <c r="BSQ57" s="41"/>
      <c r="BSR57" s="41"/>
      <c r="BSS57" s="41"/>
      <c r="BST57" s="41"/>
      <c r="BSU57" s="41"/>
      <c r="BSV57" s="41"/>
      <c r="BSW57" s="41"/>
      <c r="BSX57" s="41"/>
      <c r="BSY57" s="41"/>
      <c r="BSZ57" s="41"/>
      <c r="BTA57" s="41"/>
      <c r="BTB57" s="41"/>
      <c r="BTC57" s="41"/>
      <c r="BTD57" s="41"/>
      <c r="BTE57" s="41"/>
      <c r="BTF57" s="41"/>
      <c r="BTG57" s="41"/>
      <c r="BTH57" s="41"/>
      <c r="BTI57" s="41"/>
      <c r="BTJ57" s="41"/>
      <c r="BTK57" s="41"/>
      <c r="BTL57" s="41"/>
      <c r="BTM57" s="41"/>
      <c r="BTN57" s="41"/>
      <c r="BTO57" s="41"/>
      <c r="BTP57" s="41"/>
      <c r="BTQ57" s="41"/>
      <c r="BTR57" s="41"/>
      <c r="BTS57" s="41"/>
      <c r="BTT57" s="41"/>
      <c r="BTU57" s="41"/>
      <c r="BTV57" s="41"/>
      <c r="BTW57" s="41"/>
      <c r="BTX57" s="41"/>
      <c r="BTY57" s="41"/>
      <c r="BTZ57" s="41"/>
      <c r="BUA57" s="41"/>
      <c r="BUB57" s="41"/>
      <c r="BUC57" s="41"/>
      <c r="BUD57" s="41"/>
      <c r="BUE57" s="41"/>
      <c r="BUF57" s="41"/>
      <c r="BUG57" s="41"/>
      <c r="BUH57" s="41"/>
      <c r="BUI57" s="41"/>
      <c r="BUJ57" s="41"/>
      <c r="BUK57" s="41"/>
      <c r="BUL57" s="41"/>
      <c r="BUM57" s="41"/>
      <c r="BUN57" s="41"/>
      <c r="BUO57" s="41"/>
      <c r="BUP57" s="41"/>
      <c r="BUQ57" s="41"/>
      <c r="BUR57" s="41"/>
      <c r="BUS57" s="41"/>
      <c r="BUT57" s="41"/>
      <c r="BUU57" s="41"/>
      <c r="BUV57" s="41"/>
      <c r="BUW57" s="41"/>
      <c r="BUX57" s="41"/>
      <c r="BUY57" s="41"/>
      <c r="BUZ57" s="41"/>
      <c r="BVA57" s="41"/>
      <c r="BVB57" s="41"/>
      <c r="BVC57" s="41"/>
      <c r="BVD57" s="41"/>
      <c r="BVE57" s="41"/>
      <c r="BVF57" s="41"/>
      <c r="BVG57" s="41"/>
      <c r="BVH57" s="41"/>
      <c r="BVI57" s="41"/>
      <c r="BVJ57" s="41"/>
      <c r="BVK57" s="41"/>
      <c r="BVL57" s="41"/>
      <c r="BVM57" s="41"/>
      <c r="BVN57" s="41"/>
      <c r="BVO57" s="41"/>
      <c r="BVP57" s="41"/>
      <c r="BVQ57" s="41"/>
      <c r="BVR57" s="41"/>
      <c r="BVS57" s="41"/>
      <c r="BVT57" s="41"/>
      <c r="BVU57" s="41"/>
      <c r="BVV57" s="41"/>
      <c r="BVW57" s="41"/>
      <c r="BVX57" s="41"/>
      <c r="BVY57" s="41"/>
      <c r="BVZ57" s="41"/>
      <c r="BWA57" s="41"/>
      <c r="BWB57" s="41"/>
      <c r="BWC57" s="41"/>
      <c r="BWD57" s="41"/>
      <c r="BWE57" s="41"/>
      <c r="BWF57" s="41"/>
      <c r="BWG57" s="41"/>
      <c r="BWH57" s="41"/>
      <c r="BWI57" s="41"/>
      <c r="BWJ57" s="41"/>
      <c r="BWK57" s="41"/>
      <c r="BWL57" s="41"/>
      <c r="BWM57" s="41"/>
      <c r="BWN57" s="41"/>
      <c r="BWO57" s="41"/>
      <c r="BWP57" s="41"/>
      <c r="BWQ57" s="41"/>
      <c r="BWR57" s="41"/>
      <c r="BWS57" s="41"/>
      <c r="BWT57" s="41"/>
      <c r="BWU57" s="41"/>
      <c r="BWV57" s="41"/>
      <c r="BWW57" s="41"/>
      <c r="BWX57" s="41"/>
      <c r="BWY57" s="41"/>
      <c r="BWZ57" s="41"/>
      <c r="BXA57" s="41"/>
      <c r="BXB57" s="41"/>
      <c r="BXC57" s="41"/>
      <c r="BXD57" s="41"/>
      <c r="BXE57" s="41"/>
      <c r="BXF57" s="41"/>
      <c r="BXG57" s="41"/>
      <c r="BXH57" s="41"/>
      <c r="BXI57" s="41"/>
      <c r="BXJ57" s="41"/>
      <c r="BXK57" s="41"/>
      <c r="BXL57" s="41"/>
      <c r="BXM57" s="41"/>
      <c r="BXN57" s="41"/>
      <c r="BXO57" s="41"/>
      <c r="BXP57" s="41"/>
      <c r="BXQ57" s="41"/>
      <c r="BXR57" s="41"/>
      <c r="BXS57" s="41"/>
      <c r="BXT57" s="41"/>
      <c r="BXU57" s="41"/>
      <c r="BXV57" s="41"/>
      <c r="BXW57" s="41"/>
      <c r="BXX57" s="41"/>
      <c r="BXY57" s="41"/>
      <c r="BXZ57" s="41"/>
      <c r="BYA57" s="41"/>
      <c r="BYB57" s="41"/>
      <c r="BYC57" s="41"/>
      <c r="BYD57" s="41"/>
      <c r="BYE57" s="41"/>
      <c r="BYF57" s="41"/>
      <c r="BYG57" s="41"/>
      <c r="BYH57" s="41"/>
      <c r="BYI57" s="41"/>
      <c r="BYJ57" s="41"/>
      <c r="BYK57" s="41"/>
      <c r="BYL57" s="41"/>
      <c r="BYM57" s="41"/>
      <c r="BYN57" s="41"/>
      <c r="BYO57" s="41"/>
      <c r="BYP57" s="41"/>
      <c r="BYQ57" s="41"/>
      <c r="BYR57" s="41"/>
      <c r="BYS57" s="41"/>
      <c r="BYT57" s="41"/>
      <c r="BYU57" s="41"/>
      <c r="BYV57" s="41"/>
      <c r="BYW57" s="41"/>
      <c r="BYX57" s="41"/>
      <c r="BYY57" s="41"/>
      <c r="BYZ57" s="41"/>
      <c r="BZA57" s="41"/>
      <c r="BZB57" s="41"/>
      <c r="BZC57" s="41"/>
      <c r="BZD57" s="41"/>
      <c r="BZE57" s="41"/>
      <c r="BZF57" s="41"/>
      <c r="BZG57" s="41"/>
      <c r="BZH57" s="41"/>
      <c r="BZI57" s="41"/>
      <c r="BZJ57" s="41"/>
      <c r="BZK57" s="41"/>
      <c r="BZL57" s="41"/>
      <c r="BZM57" s="41"/>
      <c r="BZN57" s="41"/>
      <c r="BZO57" s="41"/>
      <c r="BZP57" s="41"/>
      <c r="BZQ57" s="41"/>
      <c r="BZR57" s="41"/>
      <c r="BZS57" s="41"/>
      <c r="BZT57" s="41"/>
      <c r="BZU57" s="41"/>
      <c r="BZV57" s="41"/>
      <c r="BZW57" s="41"/>
      <c r="BZX57" s="41"/>
      <c r="BZY57" s="41"/>
      <c r="BZZ57" s="41"/>
      <c r="CAA57" s="41"/>
      <c r="CAB57" s="41"/>
      <c r="CAC57" s="41"/>
      <c r="CAD57" s="41"/>
      <c r="CAE57" s="41"/>
      <c r="CAF57" s="41"/>
      <c r="CAG57" s="41"/>
      <c r="CAH57" s="41"/>
      <c r="CAI57" s="41"/>
      <c r="CAJ57" s="41"/>
      <c r="CAK57" s="41"/>
      <c r="CAL57" s="41"/>
      <c r="CAM57" s="41"/>
      <c r="CAN57" s="41"/>
      <c r="CAO57" s="41"/>
      <c r="CAP57" s="41"/>
      <c r="CAQ57" s="41"/>
      <c r="CAR57" s="41"/>
      <c r="CAS57" s="41"/>
      <c r="CAT57" s="41"/>
      <c r="CAU57" s="41"/>
      <c r="CAV57" s="41"/>
      <c r="CAW57" s="41"/>
      <c r="CAX57" s="41"/>
      <c r="CAY57" s="41"/>
      <c r="CAZ57" s="41"/>
      <c r="CBA57" s="41"/>
      <c r="CBB57" s="41"/>
      <c r="CBC57" s="41"/>
      <c r="CBD57" s="41"/>
      <c r="CBE57" s="41"/>
      <c r="CBF57" s="41"/>
      <c r="CBG57" s="41"/>
      <c r="CBH57" s="41"/>
      <c r="CBI57" s="41"/>
      <c r="CBJ57" s="41"/>
      <c r="CBK57" s="41"/>
      <c r="CBL57" s="41"/>
      <c r="CBM57" s="41"/>
      <c r="CBN57" s="41"/>
      <c r="CBO57" s="41"/>
      <c r="CBP57" s="41"/>
      <c r="CBQ57" s="41"/>
      <c r="CBR57" s="41"/>
      <c r="CBS57" s="41"/>
      <c r="CBT57" s="41"/>
      <c r="CBU57" s="41"/>
      <c r="CBV57" s="41"/>
      <c r="CBW57" s="41"/>
      <c r="CBX57" s="41"/>
      <c r="CBY57" s="41"/>
      <c r="CBZ57" s="41"/>
      <c r="CCA57" s="41"/>
      <c r="CCB57" s="41"/>
      <c r="CCC57" s="41"/>
      <c r="CCD57" s="41"/>
      <c r="CCE57" s="41"/>
      <c r="CCF57" s="41"/>
      <c r="CCG57" s="41"/>
      <c r="CCH57" s="41"/>
      <c r="CCI57" s="41"/>
      <c r="CCJ57" s="41"/>
      <c r="CCK57" s="41"/>
      <c r="CCL57" s="41"/>
      <c r="CCM57" s="41"/>
      <c r="CCN57" s="41"/>
      <c r="CCO57" s="41"/>
      <c r="CCP57" s="41"/>
      <c r="CCQ57" s="41"/>
      <c r="CCR57" s="41"/>
      <c r="CCS57" s="41"/>
      <c r="CCT57" s="41"/>
      <c r="CCU57" s="41"/>
      <c r="CCV57" s="41"/>
      <c r="CCW57" s="41"/>
      <c r="CCX57" s="41"/>
      <c r="CCY57" s="41"/>
      <c r="CCZ57" s="41"/>
      <c r="CDA57" s="41"/>
      <c r="CDB57" s="41"/>
      <c r="CDC57" s="41"/>
      <c r="CDD57" s="41"/>
      <c r="CDE57" s="41"/>
      <c r="CDF57" s="41"/>
      <c r="CDG57" s="41"/>
      <c r="CDH57" s="41"/>
      <c r="CDI57" s="41"/>
      <c r="CDJ57" s="41"/>
      <c r="CDK57" s="41"/>
      <c r="CDL57" s="41"/>
      <c r="CDM57" s="41"/>
      <c r="CDN57" s="41"/>
      <c r="CDO57" s="41"/>
      <c r="CDP57" s="41"/>
      <c r="CDQ57" s="41"/>
      <c r="CDR57" s="41"/>
      <c r="CDS57" s="41"/>
      <c r="CDT57" s="41"/>
      <c r="CDU57" s="41"/>
      <c r="CDV57" s="41"/>
      <c r="CDW57" s="41"/>
      <c r="CDX57" s="41"/>
      <c r="CDY57" s="41"/>
      <c r="CDZ57" s="41"/>
      <c r="CEA57" s="41"/>
      <c r="CEB57" s="41"/>
      <c r="CEC57" s="41"/>
      <c r="CED57" s="41"/>
      <c r="CEE57" s="41"/>
      <c r="CEF57" s="41"/>
      <c r="CEG57" s="41"/>
      <c r="CEH57" s="41"/>
      <c r="CEI57" s="41"/>
      <c r="CEJ57" s="41"/>
      <c r="CEK57" s="41"/>
      <c r="CEL57" s="41"/>
      <c r="CEM57" s="41"/>
      <c r="CEN57" s="41"/>
      <c r="CEO57" s="41"/>
      <c r="CEP57" s="41"/>
      <c r="CEQ57" s="41"/>
      <c r="CER57" s="41"/>
      <c r="CES57" s="41"/>
      <c r="CET57" s="41"/>
      <c r="CEU57" s="41"/>
      <c r="CEV57" s="41"/>
      <c r="CEW57" s="41"/>
      <c r="CEX57" s="41"/>
      <c r="CEY57" s="41"/>
      <c r="CEZ57" s="41"/>
      <c r="CFA57" s="41"/>
      <c r="CFB57" s="41"/>
      <c r="CFC57" s="41"/>
      <c r="CFD57" s="41"/>
      <c r="CFE57" s="41"/>
      <c r="CFF57" s="41"/>
      <c r="CFG57" s="41"/>
      <c r="CFH57" s="41"/>
      <c r="CFI57" s="41"/>
      <c r="CFJ57" s="41"/>
      <c r="CFK57" s="41"/>
      <c r="CFL57" s="41"/>
      <c r="CFM57" s="41"/>
      <c r="CFN57" s="41"/>
      <c r="CFO57" s="41"/>
      <c r="CFP57" s="41"/>
      <c r="CFQ57" s="41"/>
      <c r="CFR57" s="41"/>
      <c r="CFS57" s="41"/>
      <c r="CFT57" s="41"/>
      <c r="CFU57" s="41"/>
      <c r="CFV57" s="41"/>
      <c r="CFW57" s="41"/>
      <c r="CFX57" s="41"/>
      <c r="CFY57" s="41"/>
      <c r="CFZ57" s="41"/>
      <c r="CGA57" s="41"/>
      <c r="CGB57" s="41"/>
      <c r="CGC57" s="41"/>
      <c r="CGD57" s="41"/>
      <c r="CGE57" s="41"/>
      <c r="CGF57" s="41"/>
      <c r="CGG57" s="41"/>
      <c r="CGH57" s="41"/>
      <c r="CGI57" s="41"/>
      <c r="CGJ57" s="41"/>
      <c r="CGK57" s="41"/>
      <c r="CGL57" s="41"/>
      <c r="CGM57" s="41"/>
      <c r="CGN57" s="41"/>
      <c r="CGO57" s="41"/>
      <c r="CGP57" s="41"/>
      <c r="CGQ57" s="41"/>
      <c r="CGR57" s="41"/>
      <c r="CGS57" s="41"/>
      <c r="CGT57" s="41"/>
      <c r="CGU57" s="41"/>
      <c r="CGV57" s="41"/>
      <c r="CGW57" s="41"/>
      <c r="CGX57" s="41"/>
      <c r="CGY57" s="41"/>
      <c r="CGZ57" s="41"/>
      <c r="CHA57" s="41"/>
      <c r="CHB57" s="41"/>
      <c r="CHC57" s="41"/>
      <c r="CHD57" s="41"/>
      <c r="CHE57" s="41"/>
      <c r="CHF57" s="41"/>
      <c r="CHG57" s="41"/>
      <c r="CHH57" s="41"/>
      <c r="CHI57" s="41"/>
      <c r="CHJ57" s="41"/>
      <c r="CHK57" s="41"/>
      <c r="CHL57" s="41"/>
      <c r="CHM57" s="41"/>
      <c r="CHN57" s="41"/>
      <c r="CHO57" s="41"/>
      <c r="CHP57" s="41"/>
      <c r="CHQ57" s="41"/>
      <c r="CHR57" s="41"/>
      <c r="CHS57" s="41"/>
      <c r="CHT57" s="41"/>
      <c r="CHU57" s="41"/>
      <c r="CHV57" s="41"/>
      <c r="CHW57" s="41"/>
      <c r="CHX57" s="41"/>
      <c r="CHY57" s="41"/>
      <c r="CHZ57" s="41"/>
      <c r="CIA57" s="41"/>
      <c r="CIB57" s="41"/>
      <c r="CIC57" s="41"/>
      <c r="CID57" s="41"/>
      <c r="CIE57" s="41"/>
      <c r="CIF57" s="41"/>
      <c r="CIG57" s="41"/>
      <c r="CIH57" s="41"/>
      <c r="CII57" s="41"/>
      <c r="CIJ57" s="41"/>
      <c r="CIK57" s="41"/>
      <c r="CIL57" s="41"/>
      <c r="CIM57" s="41"/>
      <c r="CIN57" s="41"/>
      <c r="CIO57" s="41"/>
      <c r="CIP57" s="41"/>
      <c r="CIQ57" s="41"/>
      <c r="CIR57" s="41"/>
      <c r="CIS57" s="41"/>
      <c r="CIT57" s="41"/>
      <c r="CIU57" s="41"/>
      <c r="CIV57" s="41"/>
      <c r="CIW57" s="41"/>
      <c r="CIX57" s="41"/>
      <c r="CIY57" s="41"/>
      <c r="CIZ57" s="41"/>
      <c r="CJA57" s="41"/>
      <c r="CJB57" s="41"/>
      <c r="CJC57" s="41"/>
      <c r="CJD57" s="41"/>
      <c r="CJE57" s="41"/>
      <c r="CJF57" s="41"/>
      <c r="CJG57" s="41"/>
      <c r="CJH57" s="41"/>
      <c r="CJI57" s="41"/>
      <c r="CJJ57" s="41"/>
      <c r="CJK57" s="41"/>
      <c r="CJL57" s="41"/>
      <c r="CJM57" s="41"/>
      <c r="CJN57" s="41"/>
      <c r="CJO57" s="41"/>
      <c r="CJP57" s="41"/>
      <c r="CJQ57" s="41"/>
      <c r="CJR57" s="41"/>
      <c r="CJS57" s="41"/>
      <c r="CJT57" s="41"/>
      <c r="CJU57" s="41"/>
      <c r="CJV57" s="41"/>
      <c r="CJW57" s="41"/>
      <c r="CJX57" s="41"/>
      <c r="CJY57" s="41"/>
      <c r="CJZ57" s="41"/>
      <c r="CKA57" s="41"/>
      <c r="CKB57" s="41"/>
      <c r="CKC57" s="41"/>
      <c r="CKD57" s="41"/>
      <c r="CKE57" s="41"/>
      <c r="CKF57" s="41"/>
      <c r="CKG57" s="41"/>
      <c r="CKH57" s="41"/>
      <c r="CKI57" s="41"/>
      <c r="CKJ57" s="41"/>
      <c r="CKK57" s="41"/>
      <c r="CKL57" s="41"/>
      <c r="CKM57" s="41"/>
      <c r="CKN57" s="41"/>
      <c r="CKO57" s="41"/>
      <c r="CKP57" s="41"/>
      <c r="CKQ57" s="41"/>
      <c r="CKR57" s="41"/>
      <c r="CKS57" s="41"/>
      <c r="CKT57" s="41"/>
      <c r="CKU57" s="41"/>
      <c r="CKV57" s="41"/>
      <c r="CKW57" s="41"/>
      <c r="CKX57" s="41"/>
      <c r="CKY57" s="41"/>
      <c r="CKZ57" s="41"/>
      <c r="CLA57" s="41"/>
      <c r="CLB57" s="41"/>
      <c r="CLC57" s="41"/>
      <c r="CLD57" s="41"/>
      <c r="CLE57" s="41"/>
      <c r="CLF57" s="41"/>
      <c r="CLG57" s="41"/>
      <c r="CLH57" s="41"/>
      <c r="CLI57" s="41"/>
      <c r="CLJ57" s="41"/>
      <c r="CLK57" s="41"/>
      <c r="CLL57" s="41"/>
      <c r="CLM57" s="41"/>
      <c r="CLN57" s="41"/>
      <c r="CLO57" s="41"/>
      <c r="CLP57" s="41"/>
      <c r="CLQ57" s="41"/>
      <c r="CLR57" s="41"/>
      <c r="CLS57" s="41"/>
      <c r="CLT57" s="41"/>
      <c r="CLU57" s="41"/>
      <c r="CLV57" s="41"/>
      <c r="CLW57" s="41"/>
      <c r="CLX57" s="41"/>
      <c r="CLY57" s="41"/>
      <c r="CLZ57" s="41"/>
      <c r="CMA57" s="41"/>
      <c r="CMB57" s="41"/>
      <c r="CMC57" s="41"/>
      <c r="CMD57" s="41"/>
      <c r="CME57" s="41"/>
      <c r="CMF57" s="41"/>
      <c r="CMG57" s="41"/>
      <c r="CMH57" s="41"/>
      <c r="CMI57" s="41"/>
      <c r="CMJ57" s="41"/>
      <c r="CMK57" s="41"/>
      <c r="CML57" s="41"/>
      <c r="CMM57" s="41"/>
      <c r="CMN57" s="41"/>
      <c r="CMO57" s="41"/>
      <c r="CMP57" s="41"/>
      <c r="CMQ57" s="41"/>
      <c r="CMR57" s="41"/>
      <c r="CMS57" s="41"/>
      <c r="CMT57" s="41"/>
      <c r="CMU57" s="41"/>
      <c r="CMV57" s="41"/>
      <c r="CMW57" s="41"/>
      <c r="CMX57" s="41"/>
      <c r="CMY57" s="41"/>
      <c r="CMZ57" s="41"/>
      <c r="CNA57" s="41"/>
      <c r="CNB57" s="41"/>
      <c r="CNC57" s="41"/>
      <c r="CND57" s="41"/>
      <c r="CNE57" s="41"/>
      <c r="CNF57" s="41"/>
      <c r="CNG57" s="41"/>
      <c r="CNH57" s="41"/>
      <c r="CNI57" s="41"/>
      <c r="CNJ57" s="41"/>
      <c r="CNK57" s="41"/>
      <c r="CNL57" s="41"/>
      <c r="CNM57" s="41"/>
      <c r="CNN57" s="41"/>
      <c r="CNO57" s="41"/>
      <c r="CNP57" s="41"/>
      <c r="CNQ57" s="41"/>
      <c r="CNR57" s="41"/>
      <c r="CNS57" s="41"/>
      <c r="CNT57" s="41"/>
      <c r="CNU57" s="41"/>
      <c r="CNV57" s="41"/>
      <c r="CNW57" s="41"/>
      <c r="CNX57" s="41"/>
      <c r="CNY57" s="41"/>
      <c r="CNZ57" s="41"/>
      <c r="COA57" s="41"/>
      <c r="COB57" s="41"/>
      <c r="COC57" s="41"/>
      <c r="COD57" s="41"/>
      <c r="COE57" s="41"/>
      <c r="COF57" s="41"/>
      <c r="COG57" s="41"/>
      <c r="COH57" s="41"/>
      <c r="COI57" s="41"/>
      <c r="COJ57" s="41"/>
      <c r="COK57" s="41"/>
      <c r="COL57" s="41"/>
      <c r="COM57" s="41"/>
      <c r="CON57" s="41"/>
      <c r="COO57" s="41"/>
      <c r="COP57" s="41"/>
      <c r="COQ57" s="41"/>
      <c r="COR57" s="41"/>
      <c r="COS57" s="41"/>
      <c r="COT57" s="41"/>
      <c r="COU57" s="41"/>
      <c r="COV57" s="41"/>
      <c r="COW57" s="41"/>
      <c r="COX57" s="41"/>
      <c r="COY57" s="41"/>
      <c r="COZ57" s="41"/>
      <c r="CPA57" s="41"/>
      <c r="CPB57" s="41"/>
      <c r="CPC57" s="41"/>
      <c r="CPD57" s="41"/>
      <c r="CPE57" s="41"/>
      <c r="CPF57" s="41"/>
      <c r="CPG57" s="41"/>
      <c r="CPH57" s="41"/>
      <c r="CPI57" s="41"/>
      <c r="CPJ57" s="41"/>
      <c r="CPK57" s="41"/>
      <c r="CPL57" s="41"/>
      <c r="CPM57" s="41"/>
      <c r="CPN57" s="41"/>
      <c r="CPO57" s="41"/>
      <c r="CPP57" s="41"/>
      <c r="CPQ57" s="41"/>
      <c r="CPR57" s="41"/>
      <c r="CPS57" s="41"/>
      <c r="CPT57" s="41"/>
      <c r="CPU57" s="41"/>
      <c r="CPV57" s="41"/>
      <c r="CPW57" s="41"/>
      <c r="CPX57" s="41"/>
      <c r="CPY57" s="41"/>
      <c r="CPZ57" s="41"/>
      <c r="CQA57" s="41"/>
      <c r="CQB57" s="41"/>
      <c r="CQC57" s="41"/>
      <c r="CQD57" s="41"/>
      <c r="CQE57" s="41"/>
      <c r="CQF57" s="41"/>
      <c r="CQG57" s="41"/>
      <c r="CQH57" s="41"/>
      <c r="CQI57" s="41"/>
      <c r="CQJ57" s="41"/>
      <c r="CQK57" s="41"/>
      <c r="CQL57" s="41"/>
      <c r="CQM57" s="41"/>
      <c r="CQN57" s="41"/>
      <c r="CQO57" s="41"/>
      <c r="CQP57" s="41"/>
      <c r="CQQ57" s="41"/>
      <c r="CQR57" s="41"/>
      <c r="CQS57" s="41"/>
      <c r="CQT57" s="41"/>
      <c r="CQU57" s="41"/>
      <c r="CQV57" s="41"/>
      <c r="CQW57" s="41"/>
      <c r="CQX57" s="41"/>
      <c r="CQY57" s="41"/>
      <c r="CQZ57" s="41"/>
      <c r="CRA57" s="41"/>
      <c r="CRB57" s="41"/>
      <c r="CRC57" s="41"/>
      <c r="CRD57" s="41"/>
      <c r="CRE57" s="41"/>
      <c r="CRF57" s="41"/>
      <c r="CRG57" s="41"/>
      <c r="CRH57" s="41"/>
      <c r="CRI57" s="41"/>
      <c r="CRJ57" s="41"/>
      <c r="CRK57" s="41"/>
      <c r="CRL57" s="41"/>
      <c r="CRM57" s="41"/>
      <c r="CRN57" s="41"/>
      <c r="CRO57" s="41"/>
      <c r="CRP57" s="41"/>
      <c r="CRQ57" s="41"/>
      <c r="CRR57" s="41"/>
      <c r="CRS57" s="41"/>
      <c r="CRT57" s="41"/>
      <c r="CRU57" s="41"/>
      <c r="CRV57" s="41"/>
      <c r="CRW57" s="41"/>
      <c r="CRX57" s="41"/>
      <c r="CRY57" s="41"/>
      <c r="CRZ57" s="41"/>
      <c r="CSA57" s="41"/>
      <c r="CSB57" s="41"/>
      <c r="CSC57" s="41"/>
      <c r="CSD57" s="41"/>
      <c r="CSE57" s="41"/>
      <c r="CSF57" s="41"/>
      <c r="CSG57" s="41"/>
      <c r="CSH57" s="41"/>
      <c r="CSI57" s="41"/>
      <c r="CSJ57" s="41"/>
      <c r="CSK57" s="41"/>
      <c r="CSL57" s="41"/>
      <c r="CSM57" s="41"/>
      <c r="CSN57" s="41"/>
      <c r="CSO57" s="41"/>
      <c r="CSP57" s="41"/>
      <c r="CSQ57" s="41"/>
      <c r="CSR57" s="41"/>
      <c r="CSS57" s="41"/>
      <c r="CST57" s="41"/>
      <c r="CSU57" s="41"/>
      <c r="CSV57" s="41"/>
      <c r="CSW57" s="41"/>
      <c r="CSX57" s="41"/>
      <c r="CSY57" s="41"/>
      <c r="CSZ57" s="41"/>
      <c r="CTA57" s="41"/>
      <c r="CTB57" s="41"/>
      <c r="CTC57" s="41"/>
      <c r="CTD57" s="41"/>
      <c r="CTE57" s="41"/>
      <c r="CTF57" s="41"/>
      <c r="CTG57" s="41"/>
      <c r="CTH57" s="41"/>
      <c r="CTI57" s="41"/>
      <c r="CTJ57" s="41"/>
      <c r="CTK57" s="41"/>
      <c r="CTL57" s="41"/>
      <c r="CTM57" s="41"/>
      <c r="CTN57" s="41"/>
      <c r="CTO57" s="41"/>
      <c r="CTP57" s="41"/>
      <c r="CTQ57" s="41"/>
      <c r="CTR57" s="41"/>
      <c r="CTS57" s="41"/>
      <c r="CTT57" s="41"/>
      <c r="CTU57" s="41"/>
      <c r="CTV57" s="41"/>
      <c r="CTW57" s="41"/>
      <c r="CTX57" s="41"/>
      <c r="CTY57" s="41"/>
      <c r="CTZ57" s="41"/>
      <c r="CUA57" s="41"/>
      <c r="CUB57" s="41"/>
      <c r="CUC57" s="41"/>
      <c r="CUD57" s="41"/>
      <c r="CUE57" s="41"/>
      <c r="CUF57" s="41"/>
      <c r="CUG57" s="41"/>
      <c r="CUH57" s="41"/>
      <c r="CUI57" s="41"/>
      <c r="CUJ57" s="41"/>
      <c r="CUK57" s="41"/>
      <c r="CUL57" s="41"/>
      <c r="CUM57" s="41"/>
      <c r="CUN57" s="41"/>
      <c r="CUO57" s="41"/>
      <c r="CUP57" s="41"/>
      <c r="CUQ57" s="41"/>
      <c r="CUR57" s="41"/>
      <c r="CUS57" s="41"/>
      <c r="CUT57" s="41"/>
      <c r="CUU57" s="41"/>
      <c r="CUV57" s="41"/>
      <c r="CUW57" s="41"/>
      <c r="CUX57" s="41"/>
      <c r="CUY57" s="41"/>
      <c r="CUZ57" s="41"/>
      <c r="CVA57" s="41"/>
      <c r="CVB57" s="41"/>
      <c r="CVC57" s="41"/>
      <c r="CVD57" s="41"/>
      <c r="CVE57" s="41"/>
      <c r="CVF57" s="41"/>
      <c r="CVG57" s="41"/>
      <c r="CVH57" s="41"/>
      <c r="CVI57" s="41"/>
      <c r="CVJ57" s="41"/>
      <c r="CVK57" s="41"/>
      <c r="CVL57" s="41"/>
      <c r="CVM57" s="41"/>
      <c r="CVN57" s="41"/>
      <c r="CVO57" s="41"/>
      <c r="CVP57" s="41"/>
      <c r="CVQ57" s="41"/>
      <c r="CVR57" s="41"/>
      <c r="CVS57" s="41"/>
      <c r="CVT57" s="41"/>
      <c r="CVU57" s="41"/>
      <c r="CVV57" s="41"/>
      <c r="CVW57" s="41"/>
      <c r="CVX57" s="41"/>
      <c r="CVY57" s="41"/>
      <c r="CVZ57" s="41"/>
      <c r="CWA57" s="41"/>
      <c r="CWB57" s="41"/>
      <c r="CWC57" s="41"/>
      <c r="CWD57" s="41"/>
      <c r="CWE57" s="41"/>
      <c r="CWF57" s="41"/>
      <c r="CWG57" s="41"/>
      <c r="CWH57" s="41"/>
      <c r="CWI57" s="41"/>
      <c r="CWJ57" s="41"/>
      <c r="CWK57" s="41"/>
      <c r="CWL57" s="41"/>
      <c r="CWM57" s="41"/>
      <c r="CWN57" s="41"/>
      <c r="CWO57" s="41"/>
      <c r="CWP57" s="41"/>
      <c r="CWQ57" s="41"/>
      <c r="CWR57" s="41"/>
      <c r="CWS57" s="41"/>
      <c r="CWT57" s="41"/>
      <c r="CWU57" s="41"/>
      <c r="CWV57" s="41"/>
      <c r="CWW57" s="41"/>
      <c r="CWX57" s="41"/>
      <c r="CWY57" s="41"/>
      <c r="CWZ57" s="41"/>
      <c r="CXA57" s="41"/>
      <c r="CXB57" s="41"/>
      <c r="CXC57" s="41"/>
      <c r="CXD57" s="41"/>
      <c r="CXE57" s="41"/>
      <c r="CXF57" s="41"/>
      <c r="CXG57" s="41"/>
      <c r="CXH57" s="41"/>
      <c r="CXI57" s="41"/>
      <c r="CXJ57" s="41"/>
      <c r="CXK57" s="41"/>
      <c r="CXL57" s="41"/>
      <c r="CXM57" s="41"/>
      <c r="CXN57" s="41"/>
      <c r="CXO57" s="41"/>
      <c r="CXP57" s="41"/>
      <c r="CXQ57" s="41"/>
      <c r="CXR57" s="41"/>
      <c r="CXS57" s="41"/>
      <c r="CXT57" s="41"/>
      <c r="CXU57" s="41"/>
      <c r="CXV57" s="41"/>
      <c r="CXW57" s="41"/>
      <c r="CXX57" s="41"/>
      <c r="CXY57" s="41"/>
      <c r="CXZ57" s="41"/>
      <c r="CYA57" s="41"/>
      <c r="CYB57" s="41"/>
      <c r="CYC57" s="41"/>
      <c r="CYD57" s="41"/>
      <c r="CYE57" s="41"/>
      <c r="CYF57" s="41"/>
      <c r="CYG57" s="41"/>
      <c r="CYH57" s="41"/>
      <c r="CYI57" s="41"/>
      <c r="CYJ57" s="41"/>
      <c r="CYK57" s="41"/>
      <c r="CYL57" s="41"/>
      <c r="CYM57" s="41"/>
      <c r="CYN57" s="41"/>
      <c r="CYO57" s="41"/>
      <c r="CYP57" s="41"/>
      <c r="CYQ57" s="41"/>
      <c r="CYR57" s="41"/>
      <c r="CYS57" s="41"/>
      <c r="CYT57" s="41"/>
      <c r="CYU57" s="41"/>
      <c r="CYV57" s="41"/>
      <c r="CYW57" s="41"/>
      <c r="CYX57" s="41"/>
      <c r="CYY57" s="41"/>
      <c r="CYZ57" s="41"/>
      <c r="CZA57" s="41"/>
      <c r="CZB57" s="41"/>
      <c r="CZC57" s="41"/>
      <c r="CZD57" s="41"/>
      <c r="CZE57" s="41"/>
      <c r="CZF57" s="41"/>
      <c r="CZG57" s="41"/>
      <c r="CZH57" s="41"/>
      <c r="CZI57" s="41"/>
      <c r="CZJ57" s="41"/>
      <c r="CZK57" s="41"/>
      <c r="CZL57" s="41"/>
      <c r="CZM57" s="41"/>
      <c r="CZN57" s="41"/>
      <c r="CZO57" s="41"/>
      <c r="CZP57" s="41"/>
      <c r="CZQ57" s="41"/>
      <c r="CZR57" s="41"/>
      <c r="CZS57" s="41"/>
      <c r="CZT57" s="41"/>
      <c r="CZU57" s="41"/>
      <c r="CZV57" s="41"/>
      <c r="CZW57" s="41"/>
      <c r="CZX57" s="41"/>
      <c r="CZY57" s="41"/>
      <c r="CZZ57" s="41"/>
      <c r="DAA57" s="41"/>
      <c r="DAB57" s="41"/>
      <c r="DAC57" s="41"/>
      <c r="DAD57" s="41"/>
      <c r="DAE57" s="41"/>
      <c r="DAF57" s="41"/>
      <c r="DAG57" s="41"/>
      <c r="DAH57" s="41"/>
      <c r="DAI57" s="41"/>
      <c r="DAJ57" s="41"/>
      <c r="DAK57" s="41"/>
      <c r="DAL57" s="41"/>
      <c r="DAM57" s="41"/>
      <c r="DAN57" s="41"/>
      <c r="DAO57" s="41"/>
      <c r="DAP57" s="41"/>
      <c r="DAQ57" s="41"/>
      <c r="DAR57" s="41"/>
      <c r="DAS57" s="41"/>
      <c r="DAT57" s="41"/>
      <c r="DAU57" s="41"/>
      <c r="DAV57" s="41"/>
      <c r="DAW57" s="41"/>
      <c r="DAX57" s="41"/>
      <c r="DAY57" s="41"/>
      <c r="DAZ57" s="41"/>
      <c r="DBA57" s="41"/>
      <c r="DBB57" s="41"/>
      <c r="DBC57" s="41"/>
      <c r="DBD57" s="41"/>
      <c r="DBE57" s="41"/>
      <c r="DBF57" s="41"/>
      <c r="DBG57" s="41"/>
      <c r="DBH57" s="41"/>
      <c r="DBI57" s="41"/>
      <c r="DBJ57" s="41"/>
      <c r="DBK57" s="41"/>
      <c r="DBL57" s="41"/>
      <c r="DBM57" s="41"/>
      <c r="DBN57" s="41"/>
      <c r="DBO57" s="41"/>
      <c r="DBP57" s="41"/>
      <c r="DBQ57" s="41"/>
      <c r="DBR57" s="41"/>
      <c r="DBS57" s="41"/>
      <c r="DBT57" s="41"/>
      <c r="DBU57" s="41"/>
      <c r="DBV57" s="41"/>
      <c r="DBW57" s="41"/>
      <c r="DBX57" s="41"/>
      <c r="DBY57" s="41"/>
      <c r="DBZ57" s="41"/>
      <c r="DCA57" s="41"/>
      <c r="DCB57" s="41"/>
      <c r="DCC57" s="41"/>
      <c r="DCD57" s="41"/>
      <c r="DCE57" s="41"/>
      <c r="DCF57" s="41"/>
      <c r="DCG57" s="41"/>
      <c r="DCH57" s="41"/>
      <c r="DCI57" s="41"/>
      <c r="DCJ57" s="41"/>
      <c r="DCK57" s="41"/>
      <c r="DCL57" s="41"/>
      <c r="DCM57" s="41"/>
      <c r="DCN57" s="41"/>
      <c r="DCO57" s="41"/>
      <c r="DCP57" s="41"/>
      <c r="DCQ57" s="41"/>
      <c r="DCR57" s="41"/>
      <c r="DCS57" s="41"/>
      <c r="DCT57" s="41"/>
      <c r="DCU57" s="41"/>
      <c r="DCV57" s="41"/>
      <c r="DCW57" s="41"/>
      <c r="DCX57" s="41"/>
      <c r="DCY57" s="41"/>
      <c r="DCZ57" s="41"/>
      <c r="DDA57" s="41"/>
      <c r="DDB57" s="41"/>
      <c r="DDC57" s="41"/>
      <c r="DDD57" s="41"/>
      <c r="DDE57" s="41"/>
      <c r="DDF57" s="41"/>
      <c r="DDG57" s="41"/>
      <c r="DDH57" s="41"/>
      <c r="DDI57" s="41"/>
      <c r="DDJ57" s="41"/>
      <c r="DDK57" s="41"/>
      <c r="DDL57" s="41"/>
      <c r="DDM57" s="41"/>
      <c r="DDN57" s="41"/>
      <c r="DDO57" s="41"/>
      <c r="DDP57" s="41"/>
      <c r="DDQ57" s="41"/>
      <c r="DDR57" s="41"/>
      <c r="DDS57" s="41"/>
      <c r="DDT57" s="41"/>
      <c r="DDU57" s="41"/>
      <c r="DDV57" s="41"/>
      <c r="DDW57" s="41"/>
      <c r="DDX57" s="41"/>
      <c r="DDY57" s="41"/>
      <c r="DDZ57" s="41"/>
      <c r="DEA57" s="41"/>
      <c r="DEB57" s="41"/>
      <c r="DEC57" s="41"/>
      <c r="DED57" s="41"/>
      <c r="DEE57" s="41"/>
      <c r="DEF57" s="41"/>
      <c r="DEG57" s="41"/>
      <c r="DEH57" s="41"/>
      <c r="DEI57" s="41"/>
      <c r="DEJ57" s="41"/>
      <c r="DEK57" s="41"/>
      <c r="DEL57" s="41"/>
      <c r="DEM57" s="41"/>
      <c r="DEN57" s="41"/>
      <c r="DEO57" s="41"/>
      <c r="DEP57" s="41"/>
      <c r="DEQ57" s="41"/>
      <c r="DER57" s="41"/>
      <c r="DES57" s="41"/>
      <c r="DET57" s="41"/>
      <c r="DEU57" s="41"/>
      <c r="DEV57" s="41"/>
      <c r="DEW57" s="41"/>
      <c r="DEX57" s="41"/>
      <c r="DEY57" s="41"/>
      <c r="DEZ57" s="41"/>
      <c r="DFA57" s="41"/>
      <c r="DFB57" s="41"/>
      <c r="DFC57" s="41"/>
      <c r="DFD57" s="41"/>
      <c r="DFE57" s="41"/>
      <c r="DFF57" s="41"/>
      <c r="DFG57" s="41"/>
      <c r="DFH57" s="41"/>
      <c r="DFI57" s="41"/>
      <c r="DFJ57" s="41"/>
      <c r="DFK57" s="41"/>
      <c r="DFL57" s="41"/>
      <c r="DFM57" s="41"/>
      <c r="DFN57" s="41"/>
      <c r="DFO57" s="41"/>
      <c r="DFP57" s="41"/>
      <c r="DFQ57" s="41"/>
      <c r="DFR57" s="41"/>
      <c r="DFS57" s="41"/>
      <c r="DFT57" s="41"/>
      <c r="DFU57" s="41"/>
      <c r="DFV57" s="41"/>
      <c r="DFW57" s="41"/>
      <c r="DFX57" s="41"/>
      <c r="DFY57" s="41"/>
      <c r="DFZ57" s="41"/>
      <c r="DGA57" s="41"/>
      <c r="DGB57" s="41"/>
      <c r="DGC57" s="41"/>
      <c r="DGD57" s="41"/>
      <c r="DGE57" s="41"/>
      <c r="DGF57" s="41"/>
      <c r="DGG57" s="41"/>
      <c r="DGH57" s="41"/>
      <c r="DGI57" s="41"/>
      <c r="DGJ57" s="41"/>
      <c r="DGK57" s="41"/>
      <c r="DGL57" s="41"/>
      <c r="DGM57" s="41"/>
      <c r="DGN57" s="41"/>
      <c r="DGO57" s="41"/>
      <c r="DGP57" s="41"/>
      <c r="DGQ57" s="41"/>
      <c r="DGR57" s="41"/>
      <c r="DGS57" s="41"/>
      <c r="DGT57" s="41"/>
      <c r="DGU57" s="41"/>
      <c r="DGV57" s="41"/>
      <c r="DGW57" s="41"/>
      <c r="DGX57" s="41"/>
      <c r="DGY57" s="41"/>
      <c r="DGZ57" s="41"/>
      <c r="DHA57" s="41"/>
      <c r="DHB57" s="41"/>
      <c r="DHC57" s="41"/>
      <c r="DHD57" s="41"/>
      <c r="DHE57" s="41"/>
      <c r="DHF57" s="41"/>
      <c r="DHG57" s="41"/>
      <c r="DHH57" s="41"/>
      <c r="DHI57" s="41"/>
      <c r="DHJ57" s="41"/>
      <c r="DHK57" s="41"/>
      <c r="DHL57" s="41"/>
      <c r="DHM57" s="41"/>
      <c r="DHN57" s="41"/>
      <c r="DHO57" s="41"/>
      <c r="DHP57" s="41"/>
      <c r="DHQ57" s="41"/>
      <c r="DHR57" s="41"/>
      <c r="DHS57" s="41"/>
      <c r="DHT57" s="41"/>
      <c r="DHU57" s="41"/>
      <c r="DHV57" s="41"/>
      <c r="DHW57" s="41"/>
      <c r="DHX57" s="41"/>
      <c r="DHY57" s="41"/>
      <c r="DHZ57" s="41"/>
      <c r="DIA57" s="41"/>
      <c r="DIB57" s="41"/>
      <c r="DIC57" s="41"/>
      <c r="DID57" s="41"/>
      <c r="DIE57" s="41"/>
      <c r="DIF57" s="41"/>
      <c r="DIG57" s="41"/>
      <c r="DIH57" s="41"/>
      <c r="DII57" s="41"/>
      <c r="DIJ57" s="41"/>
      <c r="DIK57" s="41"/>
      <c r="DIL57" s="41"/>
      <c r="DIM57" s="41"/>
      <c r="DIN57" s="41"/>
      <c r="DIO57" s="41"/>
      <c r="DIP57" s="41"/>
      <c r="DIQ57" s="41"/>
      <c r="DIR57" s="41"/>
      <c r="DIS57" s="41"/>
      <c r="DIT57" s="41"/>
      <c r="DIU57" s="41"/>
      <c r="DIV57" s="41"/>
      <c r="DIW57" s="41"/>
      <c r="DIX57" s="41"/>
      <c r="DIY57" s="41"/>
      <c r="DIZ57" s="41"/>
      <c r="DJA57" s="41"/>
      <c r="DJB57" s="41"/>
      <c r="DJC57" s="41"/>
      <c r="DJD57" s="41"/>
      <c r="DJE57" s="41"/>
      <c r="DJF57" s="41"/>
      <c r="DJG57" s="41"/>
      <c r="DJH57" s="41"/>
      <c r="DJI57" s="41"/>
      <c r="DJJ57" s="41"/>
      <c r="DJK57" s="41"/>
      <c r="DJL57" s="41"/>
      <c r="DJM57" s="41"/>
      <c r="DJN57" s="41"/>
      <c r="DJO57" s="41"/>
      <c r="DJP57" s="41"/>
      <c r="DJQ57" s="41"/>
      <c r="DJR57" s="41"/>
      <c r="DJS57" s="41"/>
      <c r="DJT57" s="41"/>
      <c r="DJU57" s="41"/>
      <c r="DJV57" s="41"/>
      <c r="DJW57" s="41"/>
      <c r="DJX57" s="41"/>
      <c r="DJY57" s="41"/>
      <c r="DJZ57" s="41"/>
      <c r="DKA57" s="41"/>
      <c r="DKB57" s="41"/>
      <c r="DKC57" s="41"/>
      <c r="DKD57" s="41"/>
      <c r="DKE57" s="41"/>
      <c r="DKF57" s="41"/>
      <c r="DKG57" s="41"/>
      <c r="DKH57" s="41"/>
      <c r="DKI57" s="41"/>
      <c r="DKJ57" s="41"/>
      <c r="DKK57" s="41"/>
      <c r="DKL57" s="41"/>
      <c r="DKM57" s="41"/>
      <c r="DKN57" s="41"/>
      <c r="DKO57" s="41"/>
      <c r="DKP57" s="41"/>
      <c r="DKQ57" s="41"/>
      <c r="DKR57" s="41"/>
      <c r="DKS57" s="41"/>
      <c r="DKT57" s="41"/>
      <c r="DKU57" s="41"/>
      <c r="DKV57" s="41"/>
      <c r="DKW57" s="41"/>
      <c r="DKX57" s="41"/>
      <c r="DKY57" s="41"/>
      <c r="DKZ57" s="41"/>
      <c r="DLA57" s="41"/>
      <c r="DLB57" s="41"/>
      <c r="DLC57" s="41"/>
      <c r="DLD57" s="41"/>
      <c r="DLE57" s="41"/>
      <c r="DLF57" s="41"/>
      <c r="DLG57" s="41"/>
      <c r="DLH57" s="41"/>
      <c r="DLI57" s="41"/>
      <c r="DLJ57" s="41"/>
      <c r="DLK57" s="41"/>
      <c r="DLL57" s="41"/>
      <c r="DLM57" s="41"/>
      <c r="DLN57" s="41"/>
      <c r="DLO57" s="41"/>
      <c r="DLP57" s="41"/>
      <c r="DLQ57" s="41"/>
      <c r="DLR57" s="41"/>
      <c r="DLS57" s="41"/>
      <c r="DLT57" s="41"/>
      <c r="DLU57" s="41"/>
      <c r="DLV57" s="41"/>
      <c r="DLW57" s="41"/>
      <c r="DLX57" s="41"/>
      <c r="DLY57" s="41"/>
      <c r="DLZ57" s="41"/>
      <c r="DMA57" s="41"/>
      <c r="DMB57" s="41"/>
      <c r="DMC57" s="41"/>
      <c r="DMD57" s="41"/>
      <c r="DME57" s="41"/>
      <c r="DMF57" s="41"/>
      <c r="DMG57" s="41"/>
      <c r="DMH57" s="41"/>
      <c r="DMI57" s="41"/>
      <c r="DMJ57" s="41"/>
      <c r="DMK57" s="41"/>
      <c r="DML57" s="41"/>
      <c r="DMM57" s="41"/>
      <c r="DMN57" s="41"/>
      <c r="DMO57" s="41"/>
      <c r="DMP57" s="41"/>
      <c r="DMQ57" s="41"/>
      <c r="DMR57" s="41"/>
      <c r="DMS57" s="41"/>
      <c r="DMT57" s="41"/>
      <c r="DMU57" s="41"/>
      <c r="DMV57" s="41"/>
      <c r="DMW57" s="41"/>
      <c r="DMX57" s="41"/>
      <c r="DMY57" s="41"/>
      <c r="DMZ57" s="41"/>
      <c r="DNA57" s="41"/>
      <c r="DNB57" s="41"/>
      <c r="DNC57" s="41"/>
      <c r="DND57" s="41"/>
      <c r="DNE57" s="41"/>
      <c r="DNF57" s="41"/>
      <c r="DNG57" s="41"/>
      <c r="DNH57" s="41"/>
      <c r="DNI57" s="41"/>
      <c r="DNJ57" s="41"/>
      <c r="DNK57" s="41"/>
      <c r="DNL57" s="41"/>
      <c r="DNM57" s="41"/>
      <c r="DNN57" s="41"/>
      <c r="DNO57" s="41"/>
      <c r="DNP57" s="41"/>
      <c r="DNQ57" s="41"/>
      <c r="DNR57" s="41"/>
      <c r="DNS57" s="41"/>
      <c r="DNT57" s="41"/>
      <c r="DNU57" s="41"/>
      <c r="DNV57" s="41"/>
      <c r="DNW57" s="41"/>
      <c r="DNX57" s="41"/>
      <c r="DNY57" s="41"/>
      <c r="DNZ57" s="41"/>
      <c r="DOA57" s="41"/>
      <c r="DOB57" s="41"/>
      <c r="DOC57" s="41"/>
      <c r="DOD57" s="41"/>
      <c r="DOE57" s="41"/>
      <c r="DOF57" s="41"/>
      <c r="DOG57" s="41"/>
      <c r="DOH57" s="41"/>
      <c r="DOI57" s="41"/>
      <c r="DOJ57" s="41"/>
      <c r="DOK57" s="41"/>
      <c r="DOL57" s="41"/>
      <c r="DOM57" s="41"/>
      <c r="DON57" s="41"/>
      <c r="DOO57" s="41"/>
      <c r="DOP57" s="41"/>
      <c r="DOQ57" s="41"/>
      <c r="DOR57" s="41"/>
      <c r="DOS57" s="41"/>
      <c r="DOT57" s="41"/>
      <c r="DOU57" s="41"/>
      <c r="DOV57" s="41"/>
      <c r="DOW57" s="41"/>
      <c r="DOX57" s="41"/>
      <c r="DOY57" s="41"/>
      <c r="DOZ57" s="41"/>
      <c r="DPA57" s="41"/>
      <c r="DPB57" s="41"/>
      <c r="DPC57" s="41"/>
      <c r="DPD57" s="41"/>
      <c r="DPE57" s="41"/>
      <c r="DPF57" s="41"/>
      <c r="DPG57" s="41"/>
      <c r="DPH57" s="41"/>
      <c r="DPI57" s="41"/>
      <c r="DPJ57" s="41"/>
      <c r="DPK57" s="41"/>
      <c r="DPL57" s="41"/>
      <c r="DPM57" s="41"/>
      <c r="DPN57" s="41"/>
      <c r="DPO57" s="41"/>
      <c r="DPP57" s="41"/>
      <c r="DPQ57" s="41"/>
      <c r="DPR57" s="41"/>
      <c r="DPS57" s="41"/>
      <c r="DPT57" s="41"/>
      <c r="DPU57" s="41"/>
      <c r="DPV57" s="41"/>
      <c r="DPW57" s="41"/>
      <c r="DPX57" s="41"/>
      <c r="DPY57" s="41"/>
      <c r="DPZ57" s="41"/>
      <c r="DQA57" s="41"/>
      <c r="DQB57" s="41"/>
      <c r="DQC57" s="41"/>
      <c r="DQD57" s="41"/>
      <c r="DQE57" s="41"/>
      <c r="DQF57" s="41"/>
      <c r="DQG57" s="41"/>
      <c r="DQH57" s="41"/>
      <c r="DQI57" s="41"/>
      <c r="DQJ57" s="41"/>
      <c r="DQK57" s="41"/>
      <c r="DQL57" s="41"/>
      <c r="DQM57" s="41"/>
      <c r="DQN57" s="41"/>
      <c r="DQO57" s="41"/>
      <c r="DQP57" s="41"/>
      <c r="DQQ57" s="41"/>
      <c r="DQR57" s="41"/>
      <c r="DQS57" s="41"/>
      <c r="DQT57" s="41"/>
      <c r="DQU57" s="41"/>
      <c r="DQV57" s="41"/>
      <c r="DQW57" s="41"/>
      <c r="DQX57" s="41"/>
      <c r="DQY57" s="41"/>
      <c r="DQZ57" s="41"/>
      <c r="DRA57" s="41"/>
      <c r="DRB57" s="41"/>
      <c r="DRC57" s="41"/>
      <c r="DRD57" s="41"/>
      <c r="DRE57" s="41"/>
      <c r="DRF57" s="41"/>
      <c r="DRG57" s="41"/>
      <c r="DRH57" s="41"/>
      <c r="DRI57" s="41"/>
      <c r="DRJ57" s="41"/>
      <c r="DRK57" s="41"/>
      <c r="DRL57" s="41"/>
      <c r="DRM57" s="41"/>
      <c r="DRN57" s="41"/>
      <c r="DRO57" s="41"/>
      <c r="DRP57" s="41"/>
      <c r="DRQ57" s="41"/>
      <c r="DRR57" s="41"/>
      <c r="DRS57" s="41"/>
      <c r="DRT57" s="41"/>
      <c r="DRU57" s="41"/>
      <c r="DRV57" s="41"/>
      <c r="DRW57" s="41"/>
      <c r="DRX57" s="41"/>
      <c r="DRY57" s="41"/>
      <c r="DRZ57" s="41"/>
      <c r="DSA57" s="41"/>
      <c r="DSB57" s="41"/>
      <c r="DSC57" s="41"/>
      <c r="DSD57" s="41"/>
      <c r="DSE57" s="41"/>
      <c r="DSF57" s="41"/>
      <c r="DSG57" s="41"/>
      <c r="DSH57" s="41"/>
      <c r="DSI57" s="41"/>
      <c r="DSJ57" s="41"/>
      <c r="DSK57" s="41"/>
      <c r="DSL57" s="41"/>
      <c r="DSM57" s="41"/>
      <c r="DSN57" s="41"/>
      <c r="DSO57" s="41"/>
      <c r="DSP57" s="41"/>
      <c r="DSQ57" s="41"/>
      <c r="DSR57" s="41"/>
      <c r="DSS57" s="41"/>
      <c r="DST57" s="41"/>
      <c r="DSU57" s="41"/>
      <c r="DSV57" s="41"/>
      <c r="DSW57" s="41"/>
      <c r="DSX57" s="41"/>
      <c r="DSY57" s="41"/>
      <c r="DSZ57" s="41"/>
      <c r="DTA57" s="41"/>
      <c r="DTB57" s="41"/>
      <c r="DTC57" s="41"/>
      <c r="DTD57" s="41"/>
      <c r="DTE57" s="41"/>
      <c r="DTF57" s="41"/>
      <c r="DTG57" s="41"/>
      <c r="DTH57" s="41"/>
      <c r="DTI57" s="41"/>
      <c r="DTJ57" s="41"/>
      <c r="DTK57" s="41"/>
      <c r="DTL57" s="41"/>
      <c r="DTM57" s="41"/>
      <c r="DTN57" s="41"/>
      <c r="DTO57" s="41"/>
      <c r="DTP57" s="41"/>
      <c r="DTQ57" s="41"/>
      <c r="DTR57" s="41"/>
      <c r="DTS57" s="41"/>
      <c r="DTT57" s="41"/>
      <c r="DTU57" s="41"/>
      <c r="DTV57" s="41"/>
      <c r="DTW57" s="41"/>
      <c r="DTX57" s="41"/>
      <c r="DTY57" s="41"/>
      <c r="DTZ57" s="41"/>
      <c r="DUA57" s="41"/>
      <c r="DUB57" s="41"/>
      <c r="DUC57" s="41"/>
      <c r="DUD57" s="41"/>
      <c r="DUE57" s="41"/>
      <c r="DUF57" s="41"/>
      <c r="DUG57" s="41"/>
      <c r="DUH57" s="41"/>
      <c r="DUI57" s="41"/>
      <c r="DUJ57" s="41"/>
      <c r="DUK57" s="41"/>
      <c r="DUL57" s="41"/>
      <c r="DUM57" s="41"/>
      <c r="DUN57" s="41"/>
      <c r="DUO57" s="41"/>
      <c r="DUP57" s="41"/>
      <c r="DUQ57" s="41"/>
      <c r="DUR57" s="41"/>
      <c r="DUS57" s="41"/>
      <c r="DUT57" s="41"/>
      <c r="DUU57" s="41"/>
      <c r="DUV57" s="41"/>
      <c r="DUW57" s="41"/>
      <c r="DUX57" s="41"/>
      <c r="DUY57" s="41"/>
      <c r="DUZ57" s="41"/>
      <c r="DVA57" s="41"/>
      <c r="DVB57" s="41"/>
      <c r="DVC57" s="41"/>
      <c r="DVD57" s="41"/>
      <c r="DVE57" s="41"/>
      <c r="DVF57" s="41"/>
      <c r="DVG57" s="41"/>
      <c r="DVH57" s="41"/>
      <c r="DVI57" s="41"/>
      <c r="DVJ57" s="41"/>
      <c r="DVK57" s="41"/>
      <c r="DVL57" s="41"/>
      <c r="DVM57" s="41"/>
      <c r="DVN57" s="41"/>
      <c r="DVO57" s="41"/>
      <c r="DVP57" s="41"/>
      <c r="DVQ57" s="41"/>
      <c r="DVR57" s="41"/>
      <c r="DVS57" s="41"/>
      <c r="DVT57" s="41"/>
      <c r="DVU57" s="41"/>
      <c r="DVV57" s="41"/>
      <c r="DVW57" s="41"/>
      <c r="DVX57" s="41"/>
      <c r="DVY57" s="41"/>
      <c r="DVZ57" s="41"/>
      <c r="DWA57" s="41"/>
      <c r="DWB57" s="41"/>
      <c r="DWC57" s="41"/>
      <c r="DWD57" s="41"/>
      <c r="DWE57" s="41"/>
      <c r="DWF57" s="41"/>
      <c r="DWG57" s="41"/>
      <c r="DWH57" s="41"/>
      <c r="DWI57" s="41"/>
      <c r="DWJ57" s="41"/>
      <c r="DWK57" s="41"/>
      <c r="DWL57" s="41"/>
      <c r="DWM57" s="41"/>
      <c r="DWN57" s="41"/>
      <c r="DWO57" s="41"/>
      <c r="DWP57" s="41"/>
      <c r="DWQ57" s="41"/>
      <c r="DWR57" s="41"/>
      <c r="DWS57" s="41"/>
      <c r="DWT57" s="41"/>
      <c r="DWU57" s="41"/>
      <c r="DWV57" s="41"/>
      <c r="DWW57" s="41"/>
      <c r="DWX57" s="41"/>
      <c r="DWY57" s="41"/>
      <c r="DWZ57" s="41"/>
      <c r="DXA57" s="41"/>
      <c r="DXB57" s="41"/>
      <c r="DXC57" s="41"/>
      <c r="DXD57" s="41"/>
      <c r="DXE57" s="41"/>
      <c r="DXF57" s="41"/>
      <c r="DXG57" s="41"/>
      <c r="DXH57" s="41"/>
      <c r="DXI57" s="41"/>
      <c r="DXJ57" s="41"/>
      <c r="DXK57" s="41"/>
      <c r="DXL57" s="41"/>
      <c r="DXM57" s="41"/>
      <c r="DXN57" s="41"/>
      <c r="DXO57" s="41"/>
      <c r="DXP57" s="41"/>
      <c r="DXQ57" s="41"/>
      <c r="DXR57" s="41"/>
      <c r="DXS57" s="41"/>
      <c r="DXT57" s="41"/>
      <c r="DXU57" s="41"/>
      <c r="DXV57" s="41"/>
      <c r="DXW57" s="41"/>
      <c r="DXX57" s="41"/>
      <c r="DXY57" s="41"/>
      <c r="DXZ57" s="41"/>
      <c r="DYA57" s="41"/>
      <c r="DYB57" s="41"/>
      <c r="DYC57" s="41"/>
      <c r="DYD57" s="41"/>
      <c r="DYE57" s="41"/>
      <c r="DYF57" s="41"/>
      <c r="DYG57" s="41"/>
      <c r="DYH57" s="41"/>
      <c r="DYI57" s="41"/>
      <c r="DYJ57" s="41"/>
      <c r="DYK57" s="41"/>
      <c r="DYL57" s="41"/>
      <c r="DYM57" s="41"/>
      <c r="DYN57" s="41"/>
      <c r="DYO57" s="41"/>
      <c r="DYP57" s="41"/>
      <c r="DYQ57" s="41"/>
      <c r="DYR57" s="41"/>
      <c r="DYS57" s="41"/>
      <c r="DYT57" s="41"/>
      <c r="DYU57" s="41"/>
      <c r="DYV57" s="41"/>
      <c r="DYW57" s="41"/>
      <c r="DYX57" s="41"/>
      <c r="DYY57" s="41"/>
      <c r="DYZ57" s="41"/>
      <c r="DZA57" s="41"/>
      <c r="DZB57" s="41"/>
      <c r="DZC57" s="41"/>
      <c r="DZD57" s="41"/>
      <c r="DZE57" s="41"/>
      <c r="DZF57" s="41"/>
      <c r="DZG57" s="41"/>
      <c r="DZH57" s="41"/>
      <c r="DZI57" s="41"/>
      <c r="DZJ57" s="41"/>
      <c r="DZK57" s="41"/>
      <c r="DZL57" s="41"/>
      <c r="DZM57" s="41"/>
      <c r="DZN57" s="41"/>
      <c r="DZO57" s="41"/>
      <c r="DZP57" s="41"/>
      <c r="DZQ57" s="41"/>
      <c r="DZR57" s="41"/>
      <c r="DZS57" s="41"/>
      <c r="DZT57" s="41"/>
      <c r="DZU57" s="41"/>
      <c r="DZV57" s="41"/>
      <c r="DZW57" s="41"/>
      <c r="DZX57" s="41"/>
      <c r="DZY57" s="41"/>
      <c r="DZZ57" s="41"/>
      <c r="EAA57" s="41"/>
      <c r="EAB57" s="41"/>
      <c r="EAC57" s="41"/>
      <c r="EAD57" s="41"/>
      <c r="EAE57" s="41"/>
      <c r="EAF57" s="41"/>
      <c r="EAG57" s="41"/>
      <c r="EAH57" s="41"/>
      <c r="EAI57" s="41"/>
      <c r="EAJ57" s="41"/>
      <c r="EAK57" s="41"/>
      <c r="EAL57" s="41"/>
      <c r="EAM57" s="41"/>
      <c r="EAN57" s="41"/>
      <c r="EAO57" s="41"/>
      <c r="EAP57" s="41"/>
      <c r="EAQ57" s="41"/>
      <c r="EAR57" s="41"/>
      <c r="EAS57" s="41"/>
      <c r="EAT57" s="41"/>
      <c r="EAU57" s="41"/>
      <c r="EAV57" s="41"/>
      <c r="EAW57" s="41"/>
      <c r="EAX57" s="41"/>
      <c r="EAY57" s="41"/>
      <c r="EAZ57" s="41"/>
      <c r="EBA57" s="41"/>
      <c r="EBB57" s="41"/>
      <c r="EBC57" s="41"/>
      <c r="EBD57" s="41"/>
      <c r="EBE57" s="41"/>
      <c r="EBF57" s="41"/>
      <c r="EBG57" s="41"/>
      <c r="EBH57" s="41"/>
      <c r="EBI57" s="41"/>
      <c r="EBJ57" s="41"/>
      <c r="EBK57" s="41"/>
      <c r="EBL57" s="41"/>
      <c r="EBM57" s="41"/>
      <c r="EBN57" s="41"/>
      <c r="EBO57" s="41"/>
      <c r="EBP57" s="41"/>
      <c r="EBQ57" s="41"/>
      <c r="EBR57" s="41"/>
      <c r="EBS57" s="41"/>
      <c r="EBT57" s="41"/>
      <c r="EBU57" s="41"/>
      <c r="EBV57" s="41"/>
      <c r="EBW57" s="41"/>
      <c r="EBX57" s="41"/>
      <c r="EBY57" s="41"/>
      <c r="EBZ57" s="41"/>
      <c r="ECA57" s="41"/>
      <c r="ECB57" s="41"/>
      <c r="ECC57" s="41"/>
      <c r="ECD57" s="41"/>
      <c r="ECE57" s="41"/>
      <c r="ECF57" s="41"/>
      <c r="ECG57" s="41"/>
      <c r="ECH57" s="41"/>
      <c r="ECI57" s="41"/>
      <c r="ECJ57" s="41"/>
      <c r="ECK57" s="41"/>
      <c r="ECL57" s="41"/>
      <c r="ECM57" s="41"/>
      <c r="ECN57" s="41"/>
      <c r="ECO57" s="41"/>
      <c r="ECP57" s="41"/>
      <c r="ECQ57" s="41"/>
      <c r="ECR57" s="41"/>
      <c r="ECS57" s="41"/>
      <c r="ECT57" s="41"/>
      <c r="ECU57" s="41"/>
      <c r="ECV57" s="41"/>
      <c r="ECW57" s="41"/>
      <c r="ECX57" s="41"/>
      <c r="ECY57" s="41"/>
      <c r="ECZ57" s="41"/>
      <c r="EDA57" s="41"/>
      <c r="EDB57" s="41"/>
      <c r="EDC57" s="41"/>
      <c r="EDD57" s="41"/>
      <c r="EDE57" s="41"/>
      <c r="EDF57" s="41"/>
      <c r="EDG57" s="41"/>
      <c r="EDH57" s="41"/>
      <c r="EDI57" s="41"/>
      <c r="EDJ57" s="41"/>
      <c r="EDK57" s="41"/>
      <c r="EDL57" s="41"/>
      <c r="EDM57" s="41"/>
      <c r="EDN57" s="41"/>
      <c r="EDO57" s="41"/>
      <c r="EDP57" s="41"/>
      <c r="EDQ57" s="41"/>
      <c r="EDR57" s="41"/>
      <c r="EDS57" s="41"/>
      <c r="EDT57" s="41"/>
      <c r="EDU57" s="41"/>
      <c r="EDV57" s="41"/>
      <c r="EDW57" s="41"/>
      <c r="EDX57" s="41"/>
      <c r="EDY57" s="41"/>
      <c r="EDZ57" s="41"/>
      <c r="EEA57" s="41"/>
      <c r="EEB57" s="41"/>
      <c r="EEC57" s="41"/>
      <c r="EED57" s="41"/>
      <c r="EEE57" s="41"/>
      <c r="EEF57" s="41"/>
      <c r="EEG57" s="41"/>
      <c r="EEH57" s="41"/>
      <c r="EEI57" s="41"/>
      <c r="EEJ57" s="41"/>
      <c r="EEK57" s="41"/>
      <c r="EEL57" s="41"/>
      <c r="EEM57" s="41"/>
      <c r="EEN57" s="41"/>
      <c r="EEO57" s="41"/>
      <c r="EEP57" s="41"/>
      <c r="EEQ57" s="41"/>
      <c r="EER57" s="41"/>
      <c r="EES57" s="41"/>
      <c r="EET57" s="41"/>
      <c r="EEU57" s="41"/>
      <c r="EEV57" s="41"/>
      <c r="EEW57" s="41"/>
      <c r="EEX57" s="41"/>
      <c r="EEY57" s="41"/>
      <c r="EEZ57" s="41"/>
      <c r="EFA57" s="41"/>
      <c r="EFB57" s="41"/>
      <c r="EFC57" s="41"/>
      <c r="EFD57" s="41"/>
      <c r="EFE57" s="41"/>
      <c r="EFF57" s="41"/>
      <c r="EFG57" s="41"/>
      <c r="EFH57" s="41"/>
      <c r="EFI57" s="41"/>
      <c r="EFJ57" s="41"/>
      <c r="EFK57" s="41"/>
      <c r="EFL57" s="41"/>
      <c r="EFM57" s="41"/>
      <c r="EFN57" s="41"/>
      <c r="EFO57" s="41"/>
      <c r="EFP57" s="41"/>
      <c r="EFQ57" s="41"/>
      <c r="EFR57" s="41"/>
      <c r="EFS57" s="41"/>
      <c r="EFT57" s="41"/>
      <c r="EFU57" s="41"/>
      <c r="EFV57" s="41"/>
      <c r="EFW57" s="41"/>
      <c r="EFX57" s="41"/>
      <c r="EFY57" s="41"/>
      <c r="EFZ57" s="41"/>
      <c r="EGA57" s="41"/>
      <c r="EGB57" s="41"/>
      <c r="EGC57" s="41"/>
      <c r="EGD57" s="41"/>
      <c r="EGE57" s="41"/>
      <c r="EGF57" s="41"/>
      <c r="EGG57" s="41"/>
      <c r="EGH57" s="41"/>
      <c r="EGI57" s="41"/>
      <c r="EGJ57" s="41"/>
      <c r="EGK57" s="41"/>
      <c r="EGL57" s="41"/>
      <c r="EGM57" s="41"/>
      <c r="EGN57" s="41"/>
      <c r="EGO57" s="41"/>
      <c r="EGP57" s="41"/>
      <c r="EGQ57" s="41"/>
      <c r="EGR57" s="41"/>
      <c r="EGS57" s="41"/>
      <c r="EGT57" s="41"/>
      <c r="EGU57" s="41"/>
      <c r="EGV57" s="41"/>
      <c r="EGW57" s="41"/>
      <c r="EGX57" s="41"/>
      <c r="EGY57" s="41"/>
      <c r="EGZ57" s="41"/>
      <c r="EHA57" s="41"/>
      <c r="EHB57" s="41"/>
      <c r="EHC57" s="41"/>
      <c r="EHD57" s="41"/>
      <c r="EHE57" s="41"/>
      <c r="EHF57" s="41"/>
      <c r="EHG57" s="41"/>
      <c r="EHH57" s="41"/>
      <c r="EHI57" s="41"/>
      <c r="EHJ57" s="41"/>
      <c r="EHK57" s="41"/>
      <c r="EHL57" s="41"/>
      <c r="EHM57" s="41"/>
      <c r="EHN57" s="41"/>
      <c r="EHO57" s="41"/>
      <c r="EHP57" s="41"/>
      <c r="EHQ57" s="41"/>
      <c r="EHR57" s="41"/>
      <c r="EHS57" s="41"/>
      <c r="EHT57" s="41"/>
      <c r="EHU57" s="41"/>
      <c r="EHV57" s="41"/>
      <c r="EHW57" s="41"/>
      <c r="EHX57" s="41"/>
      <c r="EHY57" s="41"/>
      <c r="EHZ57" s="41"/>
      <c r="EIA57" s="41"/>
      <c r="EIB57" s="41"/>
      <c r="EIC57" s="41"/>
      <c r="EID57" s="41"/>
      <c r="EIE57" s="41"/>
      <c r="EIF57" s="41"/>
      <c r="EIG57" s="41"/>
      <c r="EIH57" s="41"/>
      <c r="EII57" s="41"/>
      <c r="EIJ57" s="41"/>
      <c r="EIK57" s="41"/>
      <c r="EIL57" s="41"/>
      <c r="EIM57" s="41"/>
      <c r="EIN57" s="41"/>
      <c r="EIO57" s="41"/>
      <c r="EIP57" s="41"/>
      <c r="EIQ57" s="41"/>
      <c r="EIR57" s="41"/>
      <c r="EIS57" s="41"/>
      <c r="EIT57" s="41"/>
      <c r="EIU57" s="41"/>
      <c r="EIV57" s="41"/>
      <c r="EIW57" s="41"/>
      <c r="EIX57" s="41"/>
      <c r="EIY57" s="41"/>
      <c r="EIZ57" s="41"/>
      <c r="EJA57" s="41"/>
      <c r="EJB57" s="41"/>
      <c r="EJC57" s="41"/>
      <c r="EJD57" s="41"/>
      <c r="EJE57" s="41"/>
      <c r="EJF57" s="41"/>
      <c r="EJG57" s="41"/>
      <c r="EJH57" s="41"/>
      <c r="EJI57" s="41"/>
      <c r="EJJ57" s="41"/>
      <c r="EJK57" s="41"/>
      <c r="EJL57" s="41"/>
      <c r="EJM57" s="41"/>
      <c r="EJN57" s="41"/>
      <c r="EJO57" s="41"/>
      <c r="EJP57" s="41"/>
      <c r="EJQ57" s="41"/>
      <c r="EJR57" s="41"/>
      <c r="EJS57" s="41"/>
      <c r="EJT57" s="41"/>
      <c r="EJU57" s="41"/>
      <c r="EJV57" s="41"/>
      <c r="EJW57" s="41"/>
      <c r="EJX57" s="41"/>
      <c r="EJY57" s="41"/>
      <c r="EJZ57" s="41"/>
      <c r="EKA57" s="41"/>
      <c r="EKB57" s="41"/>
      <c r="EKC57" s="41"/>
      <c r="EKD57" s="41"/>
      <c r="EKE57" s="41"/>
      <c r="EKF57" s="41"/>
      <c r="EKG57" s="41"/>
      <c r="EKH57" s="41"/>
      <c r="EKI57" s="41"/>
      <c r="EKJ57" s="41"/>
      <c r="EKK57" s="41"/>
      <c r="EKL57" s="41"/>
      <c r="EKM57" s="41"/>
      <c r="EKN57" s="41"/>
      <c r="EKO57" s="41"/>
      <c r="EKP57" s="41"/>
      <c r="EKQ57" s="41"/>
      <c r="EKR57" s="41"/>
      <c r="EKS57" s="41"/>
      <c r="EKT57" s="41"/>
      <c r="EKU57" s="41"/>
      <c r="EKV57" s="41"/>
      <c r="EKW57" s="41"/>
      <c r="EKX57" s="41"/>
      <c r="EKY57" s="41"/>
      <c r="EKZ57" s="41"/>
      <c r="ELA57" s="41"/>
      <c r="ELB57" s="41"/>
      <c r="ELC57" s="41"/>
      <c r="ELD57" s="41"/>
      <c r="ELE57" s="41"/>
      <c r="ELF57" s="41"/>
      <c r="ELG57" s="41"/>
      <c r="ELH57" s="41"/>
      <c r="ELI57" s="41"/>
      <c r="ELJ57" s="41"/>
      <c r="ELK57" s="41"/>
      <c r="ELL57" s="41"/>
      <c r="ELM57" s="41"/>
      <c r="ELN57" s="41"/>
      <c r="ELO57" s="41"/>
      <c r="ELP57" s="41"/>
      <c r="ELQ57" s="41"/>
      <c r="ELR57" s="41"/>
      <c r="ELS57" s="41"/>
      <c r="ELT57" s="41"/>
      <c r="ELU57" s="41"/>
      <c r="ELV57" s="41"/>
      <c r="ELW57" s="41"/>
      <c r="ELX57" s="41"/>
      <c r="ELY57" s="41"/>
      <c r="ELZ57" s="41"/>
      <c r="EMA57" s="41"/>
      <c r="EMB57" s="41"/>
      <c r="EMC57" s="41"/>
      <c r="EMD57" s="41"/>
      <c r="EME57" s="41"/>
      <c r="EMF57" s="41"/>
      <c r="EMG57" s="41"/>
      <c r="EMH57" s="41"/>
      <c r="EMI57" s="41"/>
      <c r="EMJ57" s="41"/>
      <c r="EMK57" s="41"/>
      <c r="EML57" s="41"/>
      <c r="EMM57" s="41"/>
      <c r="EMN57" s="41"/>
      <c r="EMO57" s="41"/>
      <c r="EMP57" s="41"/>
      <c r="EMQ57" s="41"/>
      <c r="EMR57" s="41"/>
      <c r="EMS57" s="41"/>
      <c r="EMT57" s="41"/>
      <c r="EMU57" s="41"/>
      <c r="EMV57" s="41"/>
      <c r="EMW57" s="41"/>
      <c r="EMX57" s="41"/>
      <c r="EMY57" s="41"/>
      <c r="EMZ57" s="41"/>
      <c r="ENA57" s="41"/>
      <c r="ENB57" s="41"/>
      <c r="ENC57" s="41"/>
      <c r="END57" s="41"/>
      <c r="ENE57" s="41"/>
      <c r="ENF57" s="41"/>
      <c r="ENG57" s="41"/>
      <c r="ENH57" s="41"/>
      <c r="ENI57" s="41"/>
      <c r="ENJ57" s="41"/>
      <c r="ENK57" s="41"/>
      <c r="ENL57" s="41"/>
      <c r="ENM57" s="41"/>
      <c r="ENN57" s="41"/>
      <c r="ENO57" s="41"/>
      <c r="ENP57" s="41"/>
      <c r="ENQ57" s="41"/>
      <c r="ENR57" s="41"/>
      <c r="ENS57" s="41"/>
      <c r="ENT57" s="41"/>
      <c r="ENU57" s="41"/>
      <c r="ENV57" s="41"/>
      <c r="ENW57" s="41"/>
      <c r="ENX57" s="41"/>
      <c r="ENY57" s="41"/>
      <c r="ENZ57" s="41"/>
      <c r="EOA57" s="41"/>
      <c r="EOB57" s="41"/>
      <c r="EOC57" s="41"/>
      <c r="EOD57" s="41"/>
      <c r="EOE57" s="41"/>
      <c r="EOF57" s="41"/>
      <c r="EOG57" s="41"/>
      <c r="EOH57" s="41"/>
      <c r="EOI57" s="41"/>
      <c r="EOJ57" s="41"/>
      <c r="EOK57" s="41"/>
      <c r="EOL57" s="41"/>
      <c r="EOM57" s="41"/>
      <c r="EON57" s="41"/>
      <c r="EOO57" s="41"/>
      <c r="EOP57" s="41"/>
      <c r="EOQ57" s="41"/>
      <c r="EOR57" s="41"/>
      <c r="EOS57" s="41"/>
      <c r="EOT57" s="41"/>
      <c r="EOU57" s="41"/>
      <c r="EOV57" s="41"/>
      <c r="EOW57" s="41"/>
      <c r="EOX57" s="41"/>
      <c r="EOY57" s="41"/>
      <c r="EOZ57" s="41"/>
      <c r="EPA57" s="41"/>
      <c r="EPB57" s="41"/>
      <c r="EPC57" s="41"/>
      <c r="EPD57" s="41"/>
      <c r="EPE57" s="41"/>
      <c r="EPF57" s="41"/>
      <c r="EPG57" s="41"/>
      <c r="EPH57" s="41"/>
      <c r="EPI57" s="41"/>
      <c r="EPJ57" s="41"/>
      <c r="EPK57" s="41"/>
      <c r="EPL57" s="41"/>
      <c r="EPM57" s="41"/>
      <c r="EPN57" s="41"/>
      <c r="EPO57" s="41"/>
      <c r="EPP57" s="41"/>
      <c r="EPQ57" s="41"/>
      <c r="EPR57" s="41"/>
      <c r="EPS57" s="41"/>
      <c r="EPT57" s="41"/>
      <c r="EPU57" s="41"/>
      <c r="EPV57" s="41"/>
      <c r="EPW57" s="41"/>
      <c r="EPX57" s="41"/>
      <c r="EPY57" s="41"/>
      <c r="EPZ57" s="41"/>
      <c r="EQA57" s="41"/>
      <c r="EQB57" s="41"/>
      <c r="EQC57" s="41"/>
      <c r="EQD57" s="41"/>
      <c r="EQE57" s="41"/>
      <c r="EQF57" s="41"/>
      <c r="EQG57" s="41"/>
      <c r="EQH57" s="41"/>
      <c r="EQI57" s="41"/>
      <c r="EQJ57" s="41"/>
      <c r="EQK57" s="41"/>
      <c r="EQL57" s="41"/>
      <c r="EQM57" s="41"/>
      <c r="EQN57" s="41"/>
      <c r="EQO57" s="41"/>
      <c r="EQP57" s="41"/>
      <c r="EQQ57" s="41"/>
      <c r="EQR57" s="41"/>
      <c r="EQS57" s="41"/>
      <c r="EQT57" s="41"/>
      <c r="EQU57" s="41"/>
      <c r="EQV57" s="41"/>
      <c r="EQW57" s="41"/>
      <c r="EQX57" s="41"/>
      <c r="EQY57" s="41"/>
      <c r="EQZ57" s="41"/>
      <c r="ERA57" s="41"/>
      <c r="ERB57" s="41"/>
      <c r="ERC57" s="41"/>
      <c r="ERD57" s="41"/>
      <c r="ERE57" s="41"/>
      <c r="ERF57" s="41"/>
      <c r="ERG57" s="41"/>
      <c r="ERH57" s="41"/>
      <c r="ERI57" s="41"/>
      <c r="ERJ57" s="41"/>
      <c r="ERK57" s="41"/>
      <c r="ERL57" s="41"/>
      <c r="ERM57" s="41"/>
      <c r="ERN57" s="41"/>
      <c r="ERO57" s="41"/>
      <c r="ERP57" s="41"/>
      <c r="ERQ57" s="41"/>
      <c r="ERR57" s="41"/>
      <c r="ERS57" s="41"/>
      <c r="ERT57" s="41"/>
      <c r="ERU57" s="41"/>
      <c r="ERV57" s="41"/>
      <c r="ERW57" s="41"/>
      <c r="ERX57" s="41"/>
      <c r="ERY57" s="41"/>
      <c r="ERZ57" s="41"/>
      <c r="ESA57" s="41"/>
      <c r="ESB57" s="41"/>
      <c r="ESC57" s="41"/>
      <c r="ESD57" s="41"/>
      <c r="ESE57" s="41"/>
      <c r="ESF57" s="41"/>
      <c r="ESG57" s="41"/>
      <c r="ESH57" s="41"/>
      <c r="ESI57" s="41"/>
      <c r="ESJ57" s="41"/>
      <c r="ESK57" s="41"/>
      <c r="ESL57" s="41"/>
      <c r="ESM57" s="41"/>
      <c r="ESN57" s="41"/>
      <c r="ESO57" s="41"/>
      <c r="ESP57" s="41"/>
      <c r="ESQ57" s="41"/>
      <c r="ESR57" s="41"/>
      <c r="ESS57" s="41"/>
      <c r="EST57" s="41"/>
      <c r="ESU57" s="41"/>
      <c r="ESV57" s="41"/>
      <c r="ESW57" s="41"/>
      <c r="ESX57" s="41"/>
      <c r="ESY57" s="41"/>
      <c r="ESZ57" s="41"/>
      <c r="ETA57" s="41"/>
      <c r="ETB57" s="41"/>
      <c r="ETC57" s="41"/>
      <c r="ETD57" s="41"/>
      <c r="ETE57" s="41"/>
      <c r="ETF57" s="41"/>
      <c r="ETG57" s="41"/>
      <c r="ETH57" s="41"/>
      <c r="ETI57" s="41"/>
      <c r="ETJ57" s="41"/>
      <c r="ETK57" s="41"/>
      <c r="ETL57" s="41"/>
      <c r="ETM57" s="41"/>
      <c r="ETN57" s="41"/>
      <c r="ETO57" s="41"/>
      <c r="ETP57" s="41"/>
      <c r="ETQ57" s="41"/>
      <c r="ETR57" s="41"/>
      <c r="ETS57" s="41"/>
      <c r="ETT57" s="41"/>
      <c r="ETU57" s="41"/>
      <c r="ETV57" s="41"/>
      <c r="ETW57" s="41"/>
      <c r="ETX57" s="41"/>
      <c r="ETY57" s="41"/>
      <c r="ETZ57" s="41"/>
      <c r="EUA57" s="41"/>
      <c r="EUB57" s="41"/>
      <c r="EUC57" s="41"/>
      <c r="EUD57" s="41"/>
      <c r="EUE57" s="41"/>
      <c r="EUF57" s="41"/>
      <c r="EUG57" s="41"/>
      <c r="EUH57" s="41"/>
      <c r="EUI57" s="41"/>
      <c r="EUJ57" s="41"/>
      <c r="EUK57" s="41"/>
      <c r="EUL57" s="41"/>
      <c r="EUM57" s="41"/>
      <c r="EUN57" s="41"/>
      <c r="EUO57" s="41"/>
      <c r="EUP57" s="41"/>
      <c r="EUQ57" s="41"/>
      <c r="EUR57" s="41"/>
      <c r="EUS57" s="41"/>
      <c r="EUT57" s="41"/>
      <c r="EUU57" s="41"/>
      <c r="EUV57" s="41"/>
      <c r="EUW57" s="41"/>
      <c r="EUX57" s="41"/>
      <c r="EUY57" s="41"/>
      <c r="EUZ57" s="41"/>
      <c r="EVA57" s="41"/>
      <c r="EVB57" s="41"/>
      <c r="EVC57" s="41"/>
      <c r="EVD57" s="41"/>
      <c r="EVE57" s="41"/>
      <c r="EVF57" s="41"/>
      <c r="EVG57" s="41"/>
      <c r="EVH57" s="41"/>
      <c r="EVI57" s="41"/>
      <c r="EVJ57" s="41"/>
      <c r="EVK57" s="41"/>
      <c r="EVL57" s="41"/>
      <c r="EVM57" s="41"/>
      <c r="EVN57" s="41"/>
      <c r="EVO57" s="41"/>
      <c r="EVP57" s="41"/>
      <c r="EVQ57" s="41"/>
      <c r="EVR57" s="41"/>
      <c r="EVS57" s="41"/>
      <c r="EVT57" s="41"/>
      <c r="EVU57" s="41"/>
      <c r="EVV57" s="41"/>
      <c r="EVW57" s="41"/>
      <c r="EVX57" s="41"/>
      <c r="EVY57" s="41"/>
      <c r="EVZ57" s="41"/>
      <c r="EWA57" s="41"/>
      <c r="EWB57" s="41"/>
      <c r="EWC57" s="41"/>
      <c r="EWD57" s="41"/>
      <c r="EWE57" s="41"/>
      <c r="EWF57" s="41"/>
      <c r="EWG57" s="41"/>
      <c r="EWH57" s="41"/>
      <c r="EWI57" s="41"/>
      <c r="EWJ57" s="41"/>
      <c r="EWK57" s="41"/>
      <c r="EWL57" s="41"/>
      <c r="EWM57" s="41"/>
      <c r="EWN57" s="41"/>
      <c r="EWO57" s="41"/>
      <c r="EWP57" s="41"/>
      <c r="EWQ57" s="41"/>
      <c r="EWR57" s="41"/>
      <c r="EWS57" s="41"/>
      <c r="EWT57" s="41"/>
      <c r="EWU57" s="41"/>
      <c r="EWV57" s="41"/>
      <c r="EWW57" s="41"/>
      <c r="EWX57" s="41"/>
      <c r="EWY57" s="41"/>
      <c r="EWZ57" s="41"/>
      <c r="EXA57" s="41"/>
      <c r="EXB57" s="41"/>
      <c r="EXC57" s="41"/>
      <c r="EXD57" s="41"/>
      <c r="EXE57" s="41"/>
      <c r="EXF57" s="41"/>
      <c r="EXG57" s="41"/>
      <c r="EXH57" s="41"/>
      <c r="EXI57" s="41"/>
      <c r="EXJ57" s="41"/>
      <c r="EXK57" s="41"/>
      <c r="EXL57" s="41"/>
      <c r="EXM57" s="41"/>
      <c r="EXN57" s="41"/>
      <c r="EXO57" s="41"/>
      <c r="EXP57" s="41"/>
      <c r="EXQ57" s="41"/>
      <c r="EXR57" s="41"/>
      <c r="EXS57" s="41"/>
      <c r="EXT57" s="41"/>
      <c r="EXU57" s="41"/>
      <c r="EXV57" s="41"/>
      <c r="EXW57" s="41"/>
      <c r="EXX57" s="41"/>
      <c r="EXY57" s="41"/>
      <c r="EXZ57" s="41"/>
      <c r="EYA57" s="41"/>
      <c r="EYB57" s="41"/>
      <c r="EYC57" s="41"/>
      <c r="EYD57" s="41"/>
      <c r="EYE57" s="41"/>
      <c r="EYF57" s="41"/>
      <c r="EYG57" s="41"/>
      <c r="EYH57" s="41"/>
      <c r="EYI57" s="41"/>
      <c r="EYJ57" s="41"/>
      <c r="EYK57" s="41"/>
      <c r="EYL57" s="41"/>
      <c r="EYM57" s="41"/>
      <c r="EYN57" s="41"/>
      <c r="EYO57" s="41"/>
      <c r="EYP57" s="41"/>
      <c r="EYQ57" s="41"/>
      <c r="EYR57" s="41"/>
      <c r="EYS57" s="41"/>
      <c r="EYT57" s="41"/>
      <c r="EYU57" s="41"/>
      <c r="EYV57" s="41"/>
      <c r="EYW57" s="41"/>
      <c r="EYX57" s="41"/>
      <c r="EYY57" s="41"/>
      <c r="EYZ57" s="41"/>
      <c r="EZA57" s="41"/>
      <c r="EZB57" s="41"/>
      <c r="EZC57" s="41"/>
      <c r="EZD57" s="41"/>
      <c r="EZE57" s="41"/>
      <c r="EZF57" s="41"/>
      <c r="EZG57" s="41"/>
      <c r="EZH57" s="41"/>
      <c r="EZI57" s="41"/>
      <c r="EZJ57" s="41"/>
      <c r="EZK57" s="41"/>
      <c r="EZL57" s="41"/>
      <c r="EZM57" s="41"/>
      <c r="EZN57" s="41"/>
      <c r="EZO57" s="41"/>
      <c r="EZP57" s="41"/>
      <c r="EZQ57" s="41"/>
      <c r="EZR57" s="41"/>
      <c r="EZS57" s="41"/>
      <c r="EZT57" s="41"/>
      <c r="EZU57" s="41"/>
      <c r="EZV57" s="41"/>
      <c r="EZW57" s="41"/>
      <c r="EZX57" s="41"/>
      <c r="EZY57" s="41"/>
      <c r="EZZ57" s="41"/>
      <c r="FAA57" s="41"/>
      <c r="FAB57" s="41"/>
      <c r="FAC57" s="41"/>
      <c r="FAD57" s="41"/>
      <c r="FAE57" s="41"/>
      <c r="FAF57" s="41"/>
      <c r="FAG57" s="41"/>
      <c r="FAH57" s="41"/>
      <c r="FAI57" s="41"/>
      <c r="FAJ57" s="41"/>
      <c r="FAK57" s="41"/>
      <c r="FAL57" s="41"/>
      <c r="FAM57" s="41"/>
      <c r="FAN57" s="41"/>
      <c r="FAO57" s="41"/>
      <c r="FAP57" s="41"/>
      <c r="FAQ57" s="41"/>
      <c r="FAR57" s="41"/>
      <c r="FAS57" s="41"/>
      <c r="FAT57" s="41"/>
      <c r="FAU57" s="41"/>
      <c r="FAV57" s="41"/>
      <c r="FAW57" s="41"/>
      <c r="FAX57" s="41"/>
      <c r="FAY57" s="41"/>
      <c r="FAZ57" s="41"/>
      <c r="FBA57" s="41"/>
      <c r="FBB57" s="41"/>
      <c r="FBC57" s="41"/>
      <c r="FBD57" s="41"/>
      <c r="FBE57" s="41"/>
      <c r="FBF57" s="41"/>
      <c r="FBG57" s="41"/>
      <c r="FBH57" s="41"/>
      <c r="FBI57" s="41"/>
      <c r="FBJ57" s="41"/>
      <c r="FBK57" s="41"/>
      <c r="FBL57" s="41"/>
      <c r="FBM57" s="41"/>
      <c r="FBN57" s="41"/>
      <c r="FBO57" s="41"/>
      <c r="FBP57" s="41"/>
      <c r="FBQ57" s="41"/>
      <c r="FBR57" s="41"/>
      <c r="FBS57" s="41"/>
      <c r="FBT57" s="41"/>
      <c r="FBU57" s="41"/>
      <c r="FBV57" s="41"/>
      <c r="FBW57" s="41"/>
      <c r="FBX57" s="41"/>
      <c r="FBY57" s="41"/>
      <c r="FBZ57" s="41"/>
      <c r="FCA57" s="41"/>
      <c r="FCB57" s="41"/>
      <c r="FCC57" s="41"/>
      <c r="FCD57" s="41"/>
      <c r="FCE57" s="41"/>
      <c r="FCF57" s="41"/>
      <c r="FCG57" s="41"/>
      <c r="FCH57" s="41"/>
      <c r="FCI57" s="41"/>
      <c r="FCJ57" s="41"/>
      <c r="FCK57" s="41"/>
      <c r="FCL57" s="41"/>
      <c r="FCM57" s="41"/>
      <c r="FCN57" s="41"/>
      <c r="FCO57" s="41"/>
      <c r="FCP57" s="41"/>
      <c r="FCQ57" s="41"/>
      <c r="FCR57" s="41"/>
      <c r="FCS57" s="41"/>
      <c r="FCT57" s="41"/>
      <c r="FCU57" s="41"/>
      <c r="FCV57" s="41"/>
      <c r="FCW57" s="41"/>
      <c r="FCX57" s="41"/>
      <c r="FCY57" s="41"/>
      <c r="FCZ57" s="41"/>
      <c r="FDA57" s="41"/>
      <c r="FDB57" s="41"/>
      <c r="FDC57" s="41"/>
      <c r="FDD57" s="41"/>
      <c r="FDE57" s="41"/>
      <c r="FDF57" s="41"/>
      <c r="FDG57" s="41"/>
      <c r="FDH57" s="41"/>
      <c r="FDI57" s="41"/>
      <c r="FDJ57" s="41"/>
      <c r="FDK57" s="41"/>
      <c r="FDL57" s="41"/>
      <c r="FDM57" s="41"/>
      <c r="FDN57" s="41"/>
      <c r="FDO57" s="41"/>
      <c r="FDP57" s="41"/>
      <c r="FDQ57" s="41"/>
      <c r="FDR57" s="41"/>
      <c r="FDS57" s="41"/>
      <c r="FDT57" s="41"/>
      <c r="FDU57" s="41"/>
      <c r="FDV57" s="41"/>
      <c r="FDW57" s="41"/>
      <c r="FDX57" s="41"/>
      <c r="FDY57" s="41"/>
      <c r="FDZ57" s="41"/>
      <c r="FEA57" s="41"/>
      <c r="FEB57" s="41"/>
      <c r="FEC57" s="41"/>
      <c r="FED57" s="41"/>
      <c r="FEE57" s="41"/>
      <c r="FEF57" s="41"/>
      <c r="FEG57" s="41"/>
      <c r="FEH57" s="41"/>
      <c r="FEI57" s="41"/>
      <c r="FEJ57" s="41"/>
      <c r="FEK57" s="41"/>
      <c r="FEL57" s="41"/>
      <c r="FEM57" s="41"/>
      <c r="FEN57" s="41"/>
      <c r="FEO57" s="41"/>
      <c r="FEP57" s="41"/>
      <c r="FEQ57" s="41"/>
      <c r="FER57" s="41"/>
      <c r="FES57" s="41"/>
      <c r="FET57" s="41"/>
      <c r="FEU57" s="41"/>
      <c r="FEV57" s="41"/>
      <c r="FEW57" s="41"/>
      <c r="FEX57" s="41"/>
      <c r="FEY57" s="41"/>
      <c r="FEZ57" s="41"/>
      <c r="FFA57" s="41"/>
      <c r="FFB57" s="41"/>
      <c r="FFC57" s="41"/>
      <c r="FFD57" s="41"/>
      <c r="FFE57" s="41"/>
      <c r="FFF57" s="41"/>
      <c r="FFG57" s="41"/>
      <c r="FFH57" s="41"/>
      <c r="FFI57" s="41"/>
      <c r="FFJ57" s="41"/>
      <c r="FFK57" s="41"/>
      <c r="FFL57" s="41"/>
      <c r="FFM57" s="41"/>
      <c r="FFN57" s="41"/>
      <c r="FFO57" s="41"/>
      <c r="FFP57" s="41"/>
      <c r="FFQ57" s="41"/>
      <c r="FFR57" s="41"/>
      <c r="FFS57" s="41"/>
      <c r="FFT57" s="41"/>
      <c r="FFU57" s="41"/>
      <c r="FFV57" s="41"/>
      <c r="FFW57" s="41"/>
      <c r="FFX57" s="41"/>
      <c r="FFY57" s="41"/>
      <c r="FFZ57" s="41"/>
      <c r="FGA57" s="41"/>
      <c r="FGB57" s="41"/>
      <c r="FGC57" s="41"/>
      <c r="FGD57" s="41"/>
      <c r="FGE57" s="41"/>
      <c r="FGF57" s="41"/>
      <c r="FGG57" s="41"/>
      <c r="FGH57" s="41"/>
      <c r="FGI57" s="41"/>
      <c r="FGJ57" s="41"/>
      <c r="FGK57" s="41"/>
      <c r="FGL57" s="41"/>
      <c r="FGM57" s="41"/>
      <c r="FGN57" s="41"/>
      <c r="FGO57" s="41"/>
      <c r="FGP57" s="41"/>
      <c r="FGQ57" s="41"/>
      <c r="FGR57" s="41"/>
      <c r="FGS57" s="41"/>
      <c r="FGT57" s="41"/>
      <c r="FGU57" s="41"/>
      <c r="FGV57" s="41"/>
      <c r="FGW57" s="41"/>
      <c r="FGX57" s="41"/>
      <c r="FGY57" s="41"/>
      <c r="FGZ57" s="41"/>
      <c r="FHA57" s="41"/>
      <c r="FHB57" s="41"/>
      <c r="FHC57" s="41"/>
      <c r="FHD57" s="41"/>
      <c r="FHE57" s="41"/>
      <c r="FHF57" s="41"/>
      <c r="FHG57" s="41"/>
      <c r="FHH57" s="41"/>
      <c r="FHI57" s="41"/>
      <c r="FHJ57" s="41"/>
      <c r="FHK57" s="41"/>
      <c r="FHL57" s="41"/>
      <c r="FHM57" s="41"/>
      <c r="FHN57" s="41"/>
      <c r="FHO57" s="41"/>
      <c r="FHP57" s="41"/>
      <c r="FHQ57" s="41"/>
      <c r="FHR57" s="41"/>
      <c r="FHS57" s="41"/>
      <c r="FHT57" s="41"/>
      <c r="FHU57" s="41"/>
      <c r="FHV57" s="41"/>
      <c r="FHW57" s="41"/>
      <c r="FHX57" s="41"/>
      <c r="FHY57" s="41"/>
      <c r="FHZ57" s="41"/>
      <c r="FIA57" s="41"/>
      <c r="FIB57" s="41"/>
      <c r="FIC57" s="41"/>
      <c r="FID57" s="41"/>
      <c r="FIE57" s="41"/>
      <c r="FIF57" s="41"/>
      <c r="FIG57" s="41"/>
      <c r="FIH57" s="41"/>
      <c r="FII57" s="41"/>
      <c r="FIJ57" s="41"/>
      <c r="FIK57" s="41"/>
      <c r="FIL57" s="41"/>
      <c r="FIM57" s="41"/>
      <c r="FIN57" s="41"/>
      <c r="FIO57" s="41"/>
      <c r="FIP57" s="41"/>
      <c r="FIQ57" s="41"/>
      <c r="FIR57" s="41"/>
      <c r="FIS57" s="41"/>
      <c r="FIT57" s="41"/>
      <c r="FIU57" s="41"/>
      <c r="FIV57" s="41"/>
      <c r="FIW57" s="41"/>
      <c r="FIX57" s="41"/>
      <c r="FIY57" s="41"/>
      <c r="FIZ57" s="41"/>
      <c r="FJA57" s="41"/>
      <c r="FJB57" s="41"/>
      <c r="FJC57" s="41"/>
      <c r="FJD57" s="41"/>
      <c r="FJE57" s="41"/>
      <c r="FJF57" s="41"/>
      <c r="FJG57" s="41"/>
      <c r="FJH57" s="41"/>
      <c r="FJI57" s="41"/>
      <c r="FJJ57" s="41"/>
      <c r="FJK57" s="41"/>
      <c r="FJL57" s="41"/>
      <c r="FJM57" s="41"/>
      <c r="FJN57" s="41"/>
      <c r="FJO57" s="41"/>
      <c r="FJP57" s="41"/>
      <c r="FJQ57" s="41"/>
      <c r="FJR57" s="41"/>
      <c r="FJS57" s="41"/>
      <c r="FJT57" s="41"/>
      <c r="FJU57" s="41"/>
      <c r="FJV57" s="41"/>
      <c r="FJW57" s="41"/>
      <c r="FJX57" s="41"/>
      <c r="FJY57" s="41"/>
      <c r="FJZ57" s="41"/>
      <c r="FKA57" s="41"/>
      <c r="FKB57" s="41"/>
      <c r="FKC57" s="41"/>
      <c r="FKD57" s="41"/>
      <c r="FKE57" s="41"/>
      <c r="FKF57" s="41"/>
      <c r="FKG57" s="41"/>
      <c r="FKH57" s="41"/>
      <c r="FKI57" s="41"/>
      <c r="FKJ57" s="41"/>
      <c r="FKK57" s="41"/>
      <c r="FKL57" s="41"/>
      <c r="FKM57" s="41"/>
      <c r="FKN57" s="41"/>
      <c r="FKO57" s="41"/>
      <c r="FKP57" s="41"/>
      <c r="FKQ57" s="41"/>
      <c r="FKR57" s="41"/>
      <c r="FKS57" s="41"/>
      <c r="FKT57" s="41"/>
      <c r="FKU57" s="41"/>
      <c r="FKV57" s="41"/>
      <c r="FKW57" s="41"/>
      <c r="FKX57" s="41"/>
      <c r="FKY57" s="41"/>
      <c r="FKZ57" s="41"/>
      <c r="FLA57" s="41"/>
      <c r="FLB57" s="41"/>
      <c r="FLC57" s="41"/>
      <c r="FLD57" s="41"/>
      <c r="FLE57" s="41"/>
      <c r="FLF57" s="41"/>
      <c r="FLG57" s="41"/>
      <c r="FLH57" s="41"/>
      <c r="FLI57" s="41"/>
      <c r="FLJ57" s="41"/>
      <c r="FLK57" s="41"/>
      <c r="FLL57" s="41"/>
      <c r="FLM57" s="41"/>
      <c r="FLN57" s="41"/>
      <c r="FLO57" s="41"/>
      <c r="FLP57" s="41"/>
      <c r="FLQ57" s="41"/>
      <c r="FLR57" s="41"/>
      <c r="FLS57" s="41"/>
      <c r="FLT57" s="41"/>
      <c r="FLU57" s="41"/>
      <c r="FLV57" s="41"/>
      <c r="FLW57" s="41"/>
      <c r="FLX57" s="41"/>
      <c r="FLY57" s="41"/>
      <c r="FLZ57" s="41"/>
      <c r="FMA57" s="41"/>
      <c r="FMB57" s="41"/>
      <c r="FMC57" s="41"/>
      <c r="FMD57" s="41"/>
      <c r="FME57" s="41"/>
      <c r="FMF57" s="41"/>
      <c r="FMG57" s="41"/>
      <c r="FMH57" s="41"/>
      <c r="FMI57" s="41"/>
      <c r="FMJ57" s="41"/>
      <c r="FMK57" s="41"/>
      <c r="FML57" s="41"/>
      <c r="FMM57" s="41"/>
      <c r="FMN57" s="41"/>
      <c r="FMO57" s="41"/>
      <c r="FMP57" s="41"/>
      <c r="FMQ57" s="41"/>
      <c r="FMR57" s="41"/>
      <c r="FMS57" s="41"/>
      <c r="FMT57" s="41"/>
      <c r="FMU57" s="41"/>
      <c r="FMV57" s="41"/>
      <c r="FMW57" s="41"/>
      <c r="FMX57" s="41"/>
      <c r="FMY57" s="41"/>
      <c r="FMZ57" s="41"/>
      <c r="FNA57" s="41"/>
      <c r="FNB57" s="41"/>
      <c r="FNC57" s="41"/>
      <c r="FND57" s="41"/>
      <c r="FNE57" s="41"/>
      <c r="FNF57" s="41"/>
      <c r="FNG57" s="41"/>
      <c r="FNH57" s="41"/>
      <c r="FNI57" s="41"/>
      <c r="FNJ57" s="41"/>
      <c r="FNK57" s="41"/>
      <c r="FNL57" s="41"/>
      <c r="FNM57" s="41"/>
      <c r="FNN57" s="41"/>
      <c r="FNO57" s="41"/>
      <c r="FNP57" s="41"/>
      <c r="FNQ57" s="41"/>
      <c r="FNR57" s="41"/>
      <c r="FNS57" s="41"/>
      <c r="FNT57" s="41"/>
      <c r="FNU57" s="41"/>
      <c r="FNV57" s="41"/>
      <c r="FNW57" s="41"/>
      <c r="FNX57" s="41"/>
      <c r="FNY57" s="41"/>
      <c r="FNZ57" s="41"/>
      <c r="FOA57" s="41"/>
      <c r="FOB57" s="41"/>
      <c r="FOC57" s="41"/>
      <c r="FOD57" s="41"/>
      <c r="FOE57" s="41"/>
      <c r="FOF57" s="41"/>
      <c r="FOG57" s="41"/>
      <c r="FOH57" s="41"/>
      <c r="FOI57" s="41"/>
      <c r="FOJ57" s="41"/>
      <c r="FOK57" s="41"/>
      <c r="FOL57" s="41"/>
      <c r="FOM57" s="41"/>
      <c r="FON57" s="41"/>
      <c r="FOO57" s="41"/>
      <c r="FOP57" s="41"/>
      <c r="FOQ57" s="41"/>
      <c r="FOR57" s="41"/>
      <c r="FOS57" s="41"/>
      <c r="FOT57" s="41"/>
      <c r="FOU57" s="41"/>
      <c r="FOV57" s="41"/>
      <c r="FOW57" s="41"/>
      <c r="FOX57" s="41"/>
      <c r="FOY57" s="41"/>
      <c r="FOZ57" s="41"/>
      <c r="FPA57" s="41"/>
      <c r="FPB57" s="41"/>
      <c r="FPC57" s="41"/>
      <c r="FPD57" s="41"/>
      <c r="FPE57" s="41"/>
      <c r="FPF57" s="41"/>
      <c r="FPG57" s="41"/>
      <c r="FPH57" s="41"/>
      <c r="FPI57" s="41"/>
      <c r="FPJ57" s="41"/>
      <c r="FPK57" s="41"/>
      <c r="FPL57" s="41"/>
      <c r="FPM57" s="41"/>
      <c r="FPN57" s="41"/>
      <c r="FPO57" s="41"/>
      <c r="FPP57" s="41"/>
      <c r="FPQ57" s="41"/>
      <c r="FPR57" s="41"/>
      <c r="FPS57" s="41"/>
      <c r="FPT57" s="41"/>
      <c r="FPU57" s="41"/>
      <c r="FPV57" s="41"/>
      <c r="FPW57" s="41"/>
      <c r="FPX57" s="41"/>
      <c r="FPY57" s="41"/>
      <c r="FPZ57" s="41"/>
      <c r="FQA57" s="41"/>
      <c r="FQB57" s="41"/>
      <c r="FQC57" s="41"/>
      <c r="FQD57" s="41"/>
      <c r="FQE57" s="41"/>
      <c r="FQF57" s="41"/>
      <c r="FQG57" s="41"/>
      <c r="FQH57" s="41"/>
      <c r="FQI57" s="41"/>
      <c r="FQJ57" s="41"/>
      <c r="FQK57" s="41"/>
      <c r="FQL57" s="41"/>
      <c r="FQM57" s="41"/>
      <c r="FQN57" s="41"/>
      <c r="FQO57" s="41"/>
      <c r="FQP57" s="41"/>
      <c r="FQQ57" s="41"/>
      <c r="FQR57" s="41"/>
      <c r="FQS57" s="41"/>
      <c r="FQT57" s="41"/>
      <c r="FQU57" s="41"/>
      <c r="FQV57" s="41"/>
      <c r="FQW57" s="41"/>
      <c r="FQX57" s="41"/>
      <c r="FQY57" s="41"/>
      <c r="FQZ57" s="41"/>
      <c r="FRA57" s="41"/>
      <c r="FRB57" s="41"/>
      <c r="FRC57" s="41"/>
      <c r="FRD57" s="41"/>
      <c r="FRE57" s="41"/>
      <c r="FRF57" s="41"/>
      <c r="FRG57" s="41"/>
      <c r="FRH57" s="41"/>
      <c r="FRI57" s="41"/>
      <c r="FRJ57" s="41"/>
      <c r="FRK57" s="41"/>
      <c r="FRL57" s="41"/>
      <c r="FRM57" s="41"/>
      <c r="FRN57" s="41"/>
      <c r="FRO57" s="41"/>
      <c r="FRP57" s="41"/>
      <c r="FRQ57" s="41"/>
      <c r="FRR57" s="41"/>
      <c r="FRS57" s="41"/>
      <c r="FRT57" s="41"/>
      <c r="FRU57" s="41"/>
      <c r="FRV57" s="41"/>
      <c r="FRW57" s="41"/>
      <c r="FRX57" s="41"/>
      <c r="FRY57" s="41"/>
      <c r="FRZ57" s="41"/>
      <c r="FSA57" s="41"/>
      <c r="FSB57" s="41"/>
      <c r="FSC57" s="41"/>
      <c r="FSD57" s="41"/>
      <c r="FSE57" s="41"/>
      <c r="FSF57" s="41"/>
      <c r="FSG57" s="41"/>
      <c r="FSH57" s="41"/>
      <c r="FSI57" s="41"/>
      <c r="FSJ57" s="41"/>
      <c r="FSK57" s="41"/>
      <c r="FSL57" s="41"/>
      <c r="FSM57" s="41"/>
      <c r="FSN57" s="41"/>
      <c r="FSO57" s="41"/>
      <c r="FSP57" s="41"/>
      <c r="FSQ57" s="41"/>
      <c r="FSR57" s="41"/>
      <c r="FSS57" s="41"/>
      <c r="FST57" s="41"/>
      <c r="FSU57" s="41"/>
      <c r="FSV57" s="41"/>
      <c r="FSW57" s="41"/>
      <c r="FSX57" s="41"/>
      <c r="FSY57" s="41"/>
      <c r="FSZ57" s="41"/>
      <c r="FTA57" s="41"/>
      <c r="FTB57" s="41"/>
      <c r="FTC57" s="41"/>
      <c r="FTD57" s="41"/>
      <c r="FTE57" s="41"/>
      <c r="FTF57" s="41"/>
      <c r="FTG57" s="41"/>
      <c r="FTH57" s="41"/>
      <c r="FTI57" s="41"/>
      <c r="FTJ57" s="41"/>
      <c r="FTK57" s="41"/>
      <c r="FTL57" s="41"/>
      <c r="FTM57" s="41"/>
      <c r="FTN57" s="41"/>
      <c r="FTO57" s="41"/>
      <c r="FTP57" s="41"/>
      <c r="FTQ57" s="41"/>
      <c r="FTR57" s="41"/>
      <c r="FTS57" s="41"/>
      <c r="FTT57" s="41"/>
      <c r="FTU57" s="41"/>
      <c r="FTV57" s="41"/>
      <c r="FTW57" s="41"/>
      <c r="FTX57" s="41"/>
      <c r="FTY57" s="41"/>
      <c r="FTZ57" s="41"/>
      <c r="FUA57" s="41"/>
      <c r="FUB57" s="41"/>
      <c r="FUC57" s="41"/>
      <c r="FUD57" s="41"/>
      <c r="FUE57" s="41"/>
      <c r="FUF57" s="41"/>
      <c r="FUG57" s="41"/>
      <c r="FUH57" s="41"/>
      <c r="FUI57" s="41"/>
      <c r="FUJ57" s="41"/>
      <c r="FUK57" s="41"/>
      <c r="FUL57" s="41"/>
      <c r="FUM57" s="41"/>
      <c r="FUN57" s="41"/>
      <c r="FUO57" s="41"/>
      <c r="FUP57" s="41"/>
      <c r="FUQ57" s="41"/>
      <c r="FUR57" s="41"/>
      <c r="FUS57" s="41"/>
      <c r="FUT57" s="41"/>
      <c r="FUU57" s="41"/>
      <c r="FUV57" s="41"/>
      <c r="FUW57" s="41"/>
      <c r="FUX57" s="41"/>
      <c r="FUY57" s="41"/>
      <c r="FUZ57" s="41"/>
      <c r="FVA57" s="41"/>
      <c r="FVB57" s="41"/>
      <c r="FVC57" s="41"/>
      <c r="FVD57" s="41"/>
      <c r="FVE57" s="41"/>
      <c r="FVF57" s="41"/>
      <c r="FVG57" s="41"/>
      <c r="FVH57" s="41"/>
      <c r="FVI57" s="41"/>
      <c r="FVJ57" s="41"/>
      <c r="FVK57" s="41"/>
      <c r="FVL57" s="41"/>
      <c r="FVM57" s="41"/>
      <c r="FVN57" s="41"/>
      <c r="FVO57" s="41"/>
      <c r="FVP57" s="41"/>
      <c r="FVQ57" s="41"/>
      <c r="FVR57" s="41"/>
      <c r="FVS57" s="41"/>
      <c r="FVT57" s="41"/>
      <c r="FVU57" s="41"/>
      <c r="FVV57" s="41"/>
      <c r="FVW57" s="41"/>
      <c r="FVX57" s="41"/>
      <c r="FVY57" s="41"/>
      <c r="FVZ57" s="41"/>
      <c r="FWA57" s="41"/>
      <c r="FWB57" s="41"/>
      <c r="FWC57" s="41"/>
      <c r="FWD57" s="41"/>
      <c r="FWE57" s="41"/>
      <c r="FWF57" s="41"/>
      <c r="FWG57" s="41"/>
      <c r="FWH57" s="41"/>
      <c r="FWI57" s="41"/>
      <c r="FWJ57" s="41"/>
      <c r="FWK57" s="41"/>
      <c r="FWL57" s="41"/>
      <c r="FWM57" s="41"/>
      <c r="FWN57" s="41"/>
      <c r="FWO57" s="41"/>
      <c r="FWP57" s="41"/>
      <c r="FWQ57" s="41"/>
      <c r="FWR57" s="41"/>
      <c r="FWS57" s="41"/>
      <c r="FWT57" s="41"/>
      <c r="FWU57" s="41"/>
      <c r="FWV57" s="41"/>
      <c r="FWW57" s="41"/>
      <c r="FWX57" s="41"/>
      <c r="FWY57" s="41"/>
      <c r="FWZ57" s="41"/>
      <c r="FXA57" s="41"/>
      <c r="FXB57" s="41"/>
      <c r="FXC57" s="41"/>
      <c r="FXD57" s="41"/>
      <c r="FXE57" s="41"/>
      <c r="FXF57" s="41"/>
      <c r="FXG57" s="41"/>
      <c r="FXH57" s="41"/>
      <c r="FXI57" s="41"/>
      <c r="FXJ57" s="41"/>
      <c r="FXK57" s="41"/>
      <c r="FXL57" s="41"/>
      <c r="FXM57" s="41"/>
      <c r="FXN57" s="41"/>
      <c r="FXO57" s="41"/>
      <c r="FXP57" s="41"/>
      <c r="FXQ57" s="41"/>
      <c r="FXR57" s="41"/>
      <c r="FXS57" s="41"/>
      <c r="FXT57" s="41"/>
      <c r="FXU57" s="41"/>
      <c r="FXV57" s="41"/>
      <c r="FXW57" s="41"/>
      <c r="FXX57" s="41"/>
      <c r="FXY57" s="41"/>
      <c r="FXZ57" s="41"/>
      <c r="FYA57" s="41"/>
      <c r="FYB57" s="41"/>
      <c r="FYC57" s="41"/>
      <c r="FYD57" s="41"/>
      <c r="FYE57" s="41"/>
      <c r="FYF57" s="41"/>
      <c r="FYG57" s="41"/>
      <c r="FYH57" s="41"/>
      <c r="FYI57" s="41"/>
      <c r="FYJ57" s="41"/>
      <c r="FYK57" s="41"/>
      <c r="FYL57" s="41"/>
      <c r="FYM57" s="41"/>
      <c r="FYN57" s="41"/>
      <c r="FYO57" s="41"/>
      <c r="FYP57" s="41"/>
      <c r="FYQ57" s="41"/>
      <c r="FYR57" s="41"/>
      <c r="FYS57" s="41"/>
      <c r="FYT57" s="41"/>
      <c r="FYU57" s="41"/>
      <c r="FYV57" s="41"/>
      <c r="FYW57" s="41"/>
      <c r="FYX57" s="41"/>
      <c r="FYY57" s="41"/>
      <c r="FYZ57" s="41"/>
      <c r="FZA57" s="41"/>
      <c r="FZB57" s="41"/>
      <c r="FZC57" s="41"/>
      <c r="FZD57" s="41"/>
      <c r="FZE57" s="41"/>
      <c r="FZF57" s="41"/>
      <c r="FZG57" s="41"/>
      <c r="FZH57" s="41"/>
      <c r="FZI57" s="41"/>
      <c r="FZJ57" s="41"/>
      <c r="FZK57" s="41"/>
      <c r="FZL57" s="41"/>
      <c r="FZM57" s="41"/>
      <c r="FZN57" s="41"/>
      <c r="FZO57" s="41"/>
      <c r="FZP57" s="41"/>
      <c r="FZQ57" s="41"/>
      <c r="FZR57" s="41"/>
      <c r="FZS57" s="41"/>
      <c r="FZT57" s="41"/>
      <c r="FZU57" s="41"/>
      <c r="FZV57" s="41"/>
      <c r="FZW57" s="41"/>
      <c r="FZX57" s="41"/>
      <c r="FZY57" s="41"/>
      <c r="FZZ57" s="41"/>
      <c r="GAA57" s="41"/>
      <c r="GAB57" s="41"/>
      <c r="GAC57" s="41"/>
      <c r="GAD57" s="41"/>
      <c r="GAE57" s="41"/>
      <c r="GAF57" s="41"/>
      <c r="GAG57" s="41"/>
      <c r="GAH57" s="41"/>
      <c r="GAI57" s="41"/>
      <c r="GAJ57" s="41"/>
      <c r="GAK57" s="41"/>
      <c r="GAL57" s="41"/>
      <c r="GAM57" s="41"/>
      <c r="GAN57" s="41"/>
      <c r="GAO57" s="41"/>
      <c r="GAP57" s="41"/>
      <c r="GAQ57" s="41"/>
      <c r="GAR57" s="41"/>
      <c r="GAS57" s="41"/>
      <c r="GAT57" s="41"/>
      <c r="GAU57" s="41"/>
      <c r="GAV57" s="41"/>
      <c r="GAW57" s="41"/>
      <c r="GAX57" s="41"/>
      <c r="GAY57" s="41"/>
      <c r="GAZ57" s="41"/>
      <c r="GBA57" s="41"/>
      <c r="GBB57" s="41"/>
      <c r="GBC57" s="41"/>
      <c r="GBD57" s="41"/>
      <c r="GBE57" s="41"/>
      <c r="GBF57" s="41"/>
      <c r="GBG57" s="41"/>
      <c r="GBH57" s="41"/>
      <c r="GBI57" s="41"/>
      <c r="GBJ57" s="41"/>
      <c r="GBK57" s="41"/>
      <c r="GBL57" s="41"/>
      <c r="GBM57" s="41"/>
      <c r="GBN57" s="41"/>
      <c r="GBO57" s="41"/>
      <c r="GBP57" s="41"/>
      <c r="GBQ57" s="41"/>
      <c r="GBR57" s="41"/>
      <c r="GBS57" s="41"/>
      <c r="GBT57" s="41"/>
      <c r="GBU57" s="41"/>
      <c r="GBV57" s="41"/>
      <c r="GBW57" s="41"/>
      <c r="GBX57" s="41"/>
      <c r="GBY57" s="41"/>
      <c r="GBZ57" s="41"/>
      <c r="GCA57" s="41"/>
      <c r="GCB57" s="41"/>
      <c r="GCC57" s="41"/>
      <c r="GCD57" s="41"/>
      <c r="GCE57" s="41"/>
      <c r="GCF57" s="41"/>
      <c r="GCG57" s="41"/>
      <c r="GCH57" s="41"/>
      <c r="GCI57" s="41"/>
      <c r="GCJ57" s="41"/>
      <c r="GCK57" s="41"/>
      <c r="GCL57" s="41"/>
      <c r="GCM57" s="41"/>
      <c r="GCN57" s="41"/>
      <c r="GCO57" s="41"/>
      <c r="GCP57" s="41"/>
      <c r="GCQ57" s="41"/>
      <c r="GCR57" s="41"/>
      <c r="GCS57" s="41"/>
      <c r="GCT57" s="41"/>
      <c r="GCU57" s="41"/>
      <c r="GCV57" s="41"/>
      <c r="GCW57" s="41"/>
      <c r="GCX57" s="41"/>
      <c r="GCY57" s="41"/>
      <c r="GCZ57" s="41"/>
      <c r="GDA57" s="41"/>
      <c r="GDB57" s="41"/>
      <c r="GDC57" s="41"/>
      <c r="GDD57" s="41"/>
      <c r="GDE57" s="41"/>
      <c r="GDF57" s="41"/>
      <c r="GDG57" s="41"/>
      <c r="GDH57" s="41"/>
      <c r="GDI57" s="41"/>
      <c r="GDJ57" s="41"/>
      <c r="GDK57" s="41"/>
      <c r="GDL57" s="41"/>
      <c r="GDM57" s="41"/>
      <c r="GDN57" s="41"/>
      <c r="GDO57" s="41"/>
      <c r="GDP57" s="41"/>
      <c r="GDQ57" s="41"/>
      <c r="GDR57" s="41"/>
      <c r="GDS57" s="41"/>
      <c r="GDT57" s="41"/>
      <c r="GDU57" s="41"/>
      <c r="GDV57" s="41"/>
      <c r="GDW57" s="41"/>
      <c r="GDX57" s="41"/>
      <c r="GDY57" s="41"/>
      <c r="GDZ57" s="41"/>
      <c r="GEA57" s="41"/>
      <c r="GEB57" s="41"/>
      <c r="GEC57" s="41"/>
      <c r="GED57" s="41"/>
      <c r="GEE57" s="41"/>
      <c r="GEF57" s="41"/>
      <c r="GEG57" s="41"/>
      <c r="GEH57" s="41"/>
      <c r="GEI57" s="41"/>
      <c r="GEJ57" s="41"/>
      <c r="GEK57" s="41"/>
      <c r="GEL57" s="41"/>
      <c r="GEM57" s="41"/>
      <c r="GEN57" s="41"/>
      <c r="GEO57" s="41"/>
      <c r="GEP57" s="41"/>
      <c r="GEQ57" s="41"/>
      <c r="GER57" s="41"/>
      <c r="GES57" s="41"/>
      <c r="GET57" s="41"/>
      <c r="GEU57" s="41"/>
      <c r="GEV57" s="41"/>
      <c r="GEW57" s="41"/>
      <c r="GEX57" s="41"/>
      <c r="GEY57" s="41"/>
      <c r="GEZ57" s="41"/>
      <c r="GFA57" s="41"/>
      <c r="GFB57" s="41"/>
      <c r="GFC57" s="41"/>
      <c r="GFD57" s="41"/>
      <c r="GFE57" s="41"/>
      <c r="GFF57" s="41"/>
      <c r="GFG57" s="41"/>
      <c r="GFH57" s="41"/>
      <c r="GFI57" s="41"/>
      <c r="GFJ57" s="41"/>
      <c r="GFK57" s="41"/>
      <c r="GFL57" s="41"/>
      <c r="GFM57" s="41"/>
      <c r="GFN57" s="41"/>
      <c r="GFO57" s="41"/>
      <c r="GFP57" s="41"/>
      <c r="GFQ57" s="41"/>
      <c r="GFR57" s="41"/>
      <c r="GFS57" s="41"/>
      <c r="GFT57" s="41"/>
      <c r="GFU57" s="41"/>
      <c r="GFV57" s="41"/>
      <c r="GFW57" s="41"/>
      <c r="GFX57" s="41"/>
      <c r="GFY57" s="41"/>
      <c r="GFZ57" s="41"/>
      <c r="GGA57" s="41"/>
      <c r="GGB57" s="41"/>
      <c r="GGC57" s="41"/>
      <c r="GGD57" s="41"/>
      <c r="GGE57" s="41"/>
      <c r="GGF57" s="41"/>
      <c r="GGG57" s="41"/>
      <c r="GGH57" s="41"/>
      <c r="GGI57" s="41"/>
      <c r="GGJ57" s="41"/>
      <c r="GGK57" s="41"/>
      <c r="GGL57" s="41"/>
      <c r="GGM57" s="41"/>
      <c r="GGN57" s="41"/>
      <c r="GGO57" s="41"/>
      <c r="GGP57" s="41"/>
      <c r="GGQ57" s="41"/>
      <c r="GGR57" s="41"/>
      <c r="GGS57" s="41"/>
      <c r="GGT57" s="41"/>
      <c r="GGU57" s="41"/>
      <c r="GGV57" s="41"/>
      <c r="GGW57" s="41"/>
      <c r="GGX57" s="41"/>
      <c r="GGY57" s="41"/>
      <c r="GGZ57" s="41"/>
      <c r="GHA57" s="41"/>
      <c r="GHB57" s="41"/>
      <c r="GHC57" s="41"/>
      <c r="GHD57" s="41"/>
      <c r="GHE57" s="41"/>
      <c r="GHF57" s="41"/>
      <c r="GHG57" s="41"/>
      <c r="GHH57" s="41"/>
      <c r="GHI57" s="41"/>
      <c r="GHJ57" s="41"/>
      <c r="GHK57" s="41"/>
      <c r="GHL57" s="41"/>
      <c r="GHM57" s="41"/>
      <c r="GHN57" s="41"/>
      <c r="GHO57" s="41"/>
      <c r="GHP57" s="41"/>
      <c r="GHQ57" s="41"/>
      <c r="GHR57" s="41"/>
      <c r="GHS57" s="41"/>
      <c r="GHT57" s="41"/>
      <c r="GHU57" s="41"/>
      <c r="GHV57" s="41"/>
      <c r="GHW57" s="41"/>
      <c r="GHX57" s="41"/>
      <c r="GHY57" s="41"/>
      <c r="GHZ57" s="41"/>
      <c r="GIA57" s="41"/>
      <c r="GIB57" s="41"/>
      <c r="GIC57" s="41"/>
      <c r="GID57" s="41"/>
      <c r="GIE57" s="41"/>
      <c r="GIF57" s="41"/>
      <c r="GIG57" s="41"/>
      <c r="GIH57" s="41"/>
      <c r="GII57" s="41"/>
      <c r="GIJ57" s="41"/>
      <c r="GIK57" s="41"/>
      <c r="GIL57" s="41"/>
      <c r="GIM57" s="41"/>
      <c r="GIN57" s="41"/>
      <c r="GIO57" s="41"/>
      <c r="GIP57" s="41"/>
      <c r="GIQ57" s="41"/>
      <c r="GIR57" s="41"/>
      <c r="GIS57" s="41"/>
      <c r="GIT57" s="41"/>
      <c r="GIU57" s="41"/>
      <c r="GIV57" s="41"/>
      <c r="GIW57" s="41"/>
      <c r="GIX57" s="41"/>
      <c r="GIY57" s="41"/>
      <c r="GIZ57" s="41"/>
      <c r="GJA57" s="41"/>
      <c r="GJB57" s="41"/>
      <c r="GJC57" s="41"/>
      <c r="GJD57" s="41"/>
      <c r="GJE57" s="41"/>
      <c r="GJF57" s="41"/>
      <c r="GJG57" s="41"/>
      <c r="GJH57" s="41"/>
      <c r="GJI57" s="41"/>
      <c r="GJJ57" s="41"/>
      <c r="GJK57" s="41"/>
      <c r="GJL57" s="41"/>
      <c r="GJM57" s="41"/>
      <c r="GJN57" s="41"/>
      <c r="GJO57" s="41"/>
      <c r="GJP57" s="41"/>
      <c r="GJQ57" s="41"/>
      <c r="GJR57" s="41"/>
      <c r="GJS57" s="41"/>
      <c r="GJT57" s="41"/>
      <c r="GJU57" s="41"/>
      <c r="GJV57" s="41"/>
      <c r="GJW57" s="41"/>
      <c r="GJX57" s="41"/>
      <c r="GJY57" s="41"/>
      <c r="GJZ57" s="41"/>
      <c r="GKA57" s="41"/>
      <c r="GKB57" s="41"/>
      <c r="GKC57" s="41"/>
      <c r="GKD57" s="41"/>
      <c r="GKE57" s="41"/>
      <c r="GKF57" s="41"/>
      <c r="GKG57" s="41"/>
      <c r="GKH57" s="41"/>
      <c r="GKI57" s="41"/>
      <c r="GKJ57" s="41"/>
      <c r="GKK57" s="41"/>
      <c r="GKL57" s="41"/>
      <c r="GKM57" s="41"/>
      <c r="GKN57" s="41"/>
      <c r="GKO57" s="41"/>
      <c r="GKP57" s="41"/>
      <c r="GKQ57" s="41"/>
      <c r="GKR57" s="41"/>
      <c r="GKS57" s="41"/>
      <c r="GKT57" s="41"/>
      <c r="GKU57" s="41"/>
      <c r="GKV57" s="41"/>
      <c r="GKW57" s="41"/>
      <c r="GKX57" s="41"/>
      <c r="GKY57" s="41"/>
      <c r="GKZ57" s="41"/>
      <c r="GLA57" s="41"/>
      <c r="GLB57" s="41"/>
      <c r="GLC57" s="41"/>
      <c r="GLD57" s="41"/>
      <c r="GLE57" s="41"/>
      <c r="GLF57" s="41"/>
      <c r="GLG57" s="41"/>
      <c r="GLH57" s="41"/>
      <c r="GLI57" s="41"/>
      <c r="GLJ57" s="41"/>
      <c r="GLK57" s="41"/>
      <c r="GLL57" s="41"/>
      <c r="GLM57" s="41"/>
      <c r="GLN57" s="41"/>
      <c r="GLO57" s="41"/>
      <c r="GLP57" s="41"/>
      <c r="GLQ57" s="41"/>
      <c r="GLR57" s="41"/>
      <c r="GLS57" s="41"/>
      <c r="GLT57" s="41"/>
      <c r="GLU57" s="41"/>
      <c r="GLV57" s="41"/>
      <c r="GLW57" s="41"/>
      <c r="GLX57" s="41"/>
      <c r="GLY57" s="41"/>
      <c r="GLZ57" s="41"/>
      <c r="GMA57" s="41"/>
      <c r="GMB57" s="41"/>
      <c r="GMC57" s="41"/>
      <c r="GMD57" s="41"/>
      <c r="GME57" s="41"/>
      <c r="GMF57" s="41"/>
      <c r="GMG57" s="41"/>
      <c r="GMH57" s="41"/>
      <c r="GMI57" s="41"/>
      <c r="GMJ57" s="41"/>
      <c r="GMK57" s="41"/>
      <c r="GML57" s="41"/>
      <c r="GMM57" s="41"/>
      <c r="GMN57" s="41"/>
      <c r="GMO57" s="41"/>
      <c r="GMP57" s="41"/>
      <c r="GMQ57" s="41"/>
      <c r="GMR57" s="41"/>
      <c r="GMS57" s="41"/>
      <c r="GMT57" s="41"/>
      <c r="GMU57" s="41"/>
      <c r="GMV57" s="41"/>
      <c r="GMW57" s="41"/>
      <c r="GMX57" s="41"/>
      <c r="GMY57" s="41"/>
      <c r="GMZ57" s="41"/>
      <c r="GNA57" s="41"/>
      <c r="GNB57" s="41"/>
      <c r="GNC57" s="41"/>
      <c r="GND57" s="41"/>
      <c r="GNE57" s="41"/>
      <c r="GNF57" s="41"/>
      <c r="GNG57" s="41"/>
      <c r="GNH57" s="41"/>
      <c r="GNI57" s="41"/>
      <c r="GNJ57" s="41"/>
      <c r="GNK57" s="41"/>
      <c r="GNL57" s="41"/>
      <c r="GNM57" s="41"/>
      <c r="GNN57" s="41"/>
      <c r="GNO57" s="41"/>
      <c r="GNP57" s="41"/>
      <c r="GNQ57" s="41"/>
      <c r="GNR57" s="41"/>
      <c r="GNS57" s="41"/>
      <c r="GNT57" s="41"/>
      <c r="GNU57" s="41"/>
      <c r="GNV57" s="41"/>
      <c r="GNW57" s="41"/>
      <c r="GNX57" s="41"/>
      <c r="GNY57" s="41"/>
      <c r="GNZ57" s="41"/>
      <c r="GOA57" s="41"/>
      <c r="GOB57" s="41"/>
      <c r="GOC57" s="41"/>
      <c r="GOD57" s="41"/>
      <c r="GOE57" s="41"/>
      <c r="GOF57" s="41"/>
      <c r="GOG57" s="41"/>
      <c r="GOH57" s="41"/>
      <c r="GOI57" s="41"/>
      <c r="GOJ57" s="41"/>
      <c r="GOK57" s="41"/>
      <c r="GOL57" s="41"/>
      <c r="GOM57" s="41"/>
      <c r="GON57" s="41"/>
      <c r="GOO57" s="41"/>
      <c r="GOP57" s="41"/>
      <c r="GOQ57" s="41"/>
      <c r="GOR57" s="41"/>
      <c r="GOS57" s="41"/>
      <c r="GOT57" s="41"/>
      <c r="GOU57" s="41"/>
      <c r="GOV57" s="41"/>
      <c r="GOW57" s="41"/>
      <c r="GOX57" s="41"/>
      <c r="GOY57" s="41"/>
      <c r="GOZ57" s="41"/>
      <c r="GPA57" s="41"/>
      <c r="GPB57" s="41"/>
      <c r="GPC57" s="41"/>
      <c r="GPD57" s="41"/>
      <c r="GPE57" s="41"/>
      <c r="GPF57" s="41"/>
      <c r="GPG57" s="41"/>
      <c r="GPH57" s="41"/>
      <c r="GPI57" s="41"/>
      <c r="GPJ57" s="41"/>
      <c r="GPK57" s="41"/>
      <c r="GPL57" s="41"/>
      <c r="GPM57" s="41"/>
      <c r="GPN57" s="41"/>
      <c r="GPO57" s="41"/>
      <c r="GPP57" s="41"/>
      <c r="GPQ57" s="41"/>
      <c r="GPR57" s="41"/>
      <c r="GPS57" s="41"/>
      <c r="GPT57" s="41"/>
      <c r="GPU57" s="41"/>
      <c r="GPV57" s="41"/>
      <c r="GPW57" s="41"/>
      <c r="GPX57" s="41"/>
      <c r="GPY57" s="41"/>
      <c r="GPZ57" s="41"/>
      <c r="GQA57" s="41"/>
      <c r="GQB57" s="41"/>
      <c r="GQC57" s="41"/>
      <c r="GQD57" s="41"/>
      <c r="GQE57" s="41"/>
      <c r="GQF57" s="41"/>
      <c r="GQG57" s="41"/>
      <c r="GQH57" s="41"/>
      <c r="GQI57" s="41"/>
      <c r="GQJ57" s="41"/>
      <c r="GQK57" s="41"/>
      <c r="GQL57" s="41"/>
      <c r="GQM57" s="41"/>
      <c r="GQN57" s="41"/>
      <c r="GQO57" s="41"/>
      <c r="GQP57" s="41"/>
      <c r="GQQ57" s="41"/>
      <c r="GQR57" s="41"/>
      <c r="GQS57" s="41"/>
      <c r="GQT57" s="41"/>
      <c r="GQU57" s="41"/>
      <c r="GQV57" s="41"/>
      <c r="GQW57" s="41"/>
      <c r="GQX57" s="41"/>
      <c r="GQY57" s="41"/>
      <c r="GQZ57" s="41"/>
      <c r="GRA57" s="41"/>
      <c r="GRB57" s="41"/>
      <c r="GRC57" s="41"/>
      <c r="GRD57" s="41"/>
      <c r="GRE57" s="41"/>
      <c r="GRF57" s="41"/>
      <c r="GRG57" s="41"/>
      <c r="GRH57" s="41"/>
      <c r="GRI57" s="41"/>
      <c r="GRJ57" s="41"/>
      <c r="GRK57" s="41"/>
      <c r="GRL57" s="41"/>
      <c r="GRM57" s="41"/>
      <c r="GRN57" s="41"/>
      <c r="GRO57" s="41"/>
      <c r="GRP57" s="41"/>
      <c r="GRQ57" s="41"/>
      <c r="GRR57" s="41"/>
      <c r="GRS57" s="41"/>
      <c r="GRT57" s="41"/>
      <c r="GRU57" s="41"/>
      <c r="GRV57" s="41"/>
      <c r="GRW57" s="41"/>
      <c r="GRX57" s="41"/>
      <c r="GRY57" s="41"/>
      <c r="GRZ57" s="41"/>
      <c r="GSA57" s="41"/>
      <c r="GSB57" s="41"/>
      <c r="GSC57" s="41"/>
      <c r="GSD57" s="41"/>
      <c r="GSE57" s="41"/>
      <c r="GSF57" s="41"/>
      <c r="GSG57" s="41"/>
      <c r="GSH57" s="41"/>
      <c r="GSI57" s="41"/>
      <c r="GSJ57" s="41"/>
      <c r="GSK57" s="41"/>
      <c r="GSL57" s="41"/>
      <c r="GSM57" s="41"/>
      <c r="GSN57" s="41"/>
      <c r="GSO57" s="41"/>
      <c r="GSP57" s="41"/>
      <c r="GSQ57" s="41"/>
      <c r="GSR57" s="41"/>
      <c r="GSS57" s="41"/>
      <c r="GST57" s="41"/>
      <c r="GSU57" s="41"/>
      <c r="GSV57" s="41"/>
      <c r="GSW57" s="41"/>
      <c r="GSX57" s="41"/>
      <c r="GSY57" s="41"/>
      <c r="GSZ57" s="41"/>
      <c r="GTA57" s="41"/>
      <c r="GTB57" s="41"/>
      <c r="GTC57" s="41"/>
      <c r="GTD57" s="41"/>
      <c r="GTE57" s="41"/>
      <c r="GTF57" s="41"/>
      <c r="GTG57" s="41"/>
      <c r="GTH57" s="41"/>
      <c r="GTI57" s="41"/>
      <c r="GTJ57" s="41"/>
      <c r="GTK57" s="41"/>
      <c r="GTL57" s="41"/>
      <c r="GTM57" s="41"/>
      <c r="GTN57" s="41"/>
      <c r="GTO57" s="41"/>
      <c r="GTP57" s="41"/>
      <c r="GTQ57" s="41"/>
      <c r="GTR57" s="41"/>
      <c r="GTS57" s="41"/>
      <c r="GTT57" s="41"/>
      <c r="GTU57" s="41"/>
      <c r="GTV57" s="41"/>
      <c r="GTW57" s="41"/>
      <c r="GTX57" s="41"/>
      <c r="GTY57" s="41"/>
      <c r="GTZ57" s="41"/>
      <c r="GUA57" s="41"/>
      <c r="GUB57" s="41"/>
      <c r="GUC57" s="41"/>
      <c r="GUD57" s="41"/>
      <c r="GUE57" s="41"/>
      <c r="GUF57" s="41"/>
      <c r="GUG57" s="41"/>
      <c r="GUH57" s="41"/>
      <c r="GUI57" s="41"/>
      <c r="GUJ57" s="41"/>
      <c r="GUK57" s="41"/>
      <c r="GUL57" s="41"/>
      <c r="GUM57" s="41"/>
      <c r="GUN57" s="41"/>
      <c r="GUO57" s="41"/>
      <c r="GUP57" s="41"/>
      <c r="GUQ57" s="41"/>
      <c r="GUR57" s="41"/>
      <c r="GUS57" s="41"/>
      <c r="GUT57" s="41"/>
      <c r="GUU57" s="41"/>
      <c r="GUV57" s="41"/>
      <c r="GUW57" s="41"/>
      <c r="GUX57" s="41"/>
      <c r="GUY57" s="41"/>
      <c r="GUZ57" s="41"/>
      <c r="GVA57" s="41"/>
      <c r="GVB57" s="41"/>
      <c r="GVC57" s="41"/>
      <c r="GVD57" s="41"/>
      <c r="GVE57" s="41"/>
      <c r="GVF57" s="41"/>
      <c r="GVG57" s="41"/>
      <c r="GVH57" s="41"/>
      <c r="GVI57" s="41"/>
      <c r="GVJ57" s="41"/>
      <c r="GVK57" s="41"/>
      <c r="GVL57" s="41"/>
      <c r="GVM57" s="41"/>
      <c r="GVN57" s="41"/>
      <c r="GVO57" s="41"/>
      <c r="GVP57" s="41"/>
      <c r="GVQ57" s="41"/>
      <c r="GVR57" s="41"/>
      <c r="GVS57" s="41"/>
      <c r="GVT57" s="41"/>
      <c r="GVU57" s="41"/>
      <c r="GVV57" s="41"/>
      <c r="GVW57" s="41"/>
      <c r="GVX57" s="41"/>
      <c r="GVY57" s="41"/>
      <c r="GVZ57" s="41"/>
      <c r="GWA57" s="41"/>
      <c r="GWB57" s="41"/>
      <c r="GWC57" s="41"/>
      <c r="GWD57" s="41"/>
      <c r="GWE57" s="41"/>
      <c r="GWF57" s="41"/>
      <c r="GWG57" s="41"/>
      <c r="GWH57" s="41"/>
      <c r="GWI57" s="41"/>
      <c r="GWJ57" s="41"/>
      <c r="GWK57" s="41"/>
      <c r="GWL57" s="41"/>
      <c r="GWM57" s="41"/>
      <c r="GWN57" s="41"/>
      <c r="GWO57" s="41"/>
      <c r="GWP57" s="41"/>
      <c r="GWQ57" s="41"/>
      <c r="GWR57" s="41"/>
      <c r="GWS57" s="41"/>
      <c r="GWT57" s="41"/>
      <c r="GWU57" s="41"/>
      <c r="GWV57" s="41"/>
      <c r="GWW57" s="41"/>
      <c r="GWX57" s="41"/>
      <c r="GWY57" s="41"/>
      <c r="GWZ57" s="41"/>
      <c r="GXA57" s="41"/>
      <c r="GXB57" s="41"/>
      <c r="GXC57" s="41"/>
      <c r="GXD57" s="41"/>
      <c r="GXE57" s="41"/>
      <c r="GXF57" s="41"/>
      <c r="GXG57" s="41"/>
      <c r="GXH57" s="41"/>
      <c r="GXI57" s="41"/>
      <c r="GXJ57" s="41"/>
      <c r="GXK57" s="41"/>
      <c r="GXL57" s="41"/>
      <c r="GXM57" s="41"/>
      <c r="GXN57" s="41"/>
      <c r="GXO57" s="41"/>
      <c r="GXP57" s="41"/>
      <c r="GXQ57" s="41"/>
      <c r="GXR57" s="41"/>
      <c r="GXS57" s="41"/>
      <c r="GXT57" s="41"/>
      <c r="GXU57" s="41"/>
      <c r="GXV57" s="41"/>
      <c r="GXW57" s="41"/>
      <c r="GXX57" s="41"/>
      <c r="GXY57" s="41"/>
      <c r="GXZ57" s="41"/>
      <c r="GYA57" s="41"/>
      <c r="GYB57" s="41"/>
      <c r="GYC57" s="41"/>
      <c r="GYD57" s="41"/>
      <c r="GYE57" s="41"/>
      <c r="GYF57" s="41"/>
      <c r="GYG57" s="41"/>
      <c r="GYH57" s="41"/>
      <c r="GYI57" s="41"/>
      <c r="GYJ57" s="41"/>
      <c r="GYK57" s="41"/>
      <c r="GYL57" s="41"/>
      <c r="GYM57" s="41"/>
      <c r="GYN57" s="41"/>
      <c r="GYO57" s="41"/>
      <c r="GYP57" s="41"/>
      <c r="GYQ57" s="41"/>
      <c r="GYR57" s="41"/>
      <c r="GYS57" s="41"/>
      <c r="GYT57" s="41"/>
      <c r="GYU57" s="41"/>
      <c r="GYV57" s="41"/>
      <c r="GYW57" s="41"/>
      <c r="GYX57" s="41"/>
      <c r="GYY57" s="41"/>
      <c r="GYZ57" s="41"/>
      <c r="GZA57" s="41"/>
      <c r="GZB57" s="41"/>
      <c r="GZC57" s="41"/>
      <c r="GZD57" s="41"/>
      <c r="GZE57" s="41"/>
      <c r="GZF57" s="41"/>
      <c r="GZG57" s="41"/>
      <c r="GZH57" s="41"/>
      <c r="GZI57" s="41"/>
      <c r="GZJ57" s="41"/>
      <c r="GZK57" s="41"/>
      <c r="GZL57" s="41"/>
      <c r="GZM57" s="41"/>
      <c r="GZN57" s="41"/>
      <c r="GZO57" s="41"/>
      <c r="GZP57" s="41"/>
      <c r="GZQ57" s="41"/>
      <c r="GZR57" s="41"/>
      <c r="GZS57" s="41"/>
      <c r="GZT57" s="41"/>
      <c r="GZU57" s="41"/>
      <c r="GZV57" s="41"/>
      <c r="GZW57" s="41"/>
      <c r="GZX57" s="41"/>
      <c r="GZY57" s="41"/>
      <c r="GZZ57" s="41"/>
      <c r="HAA57" s="41"/>
      <c r="HAB57" s="41"/>
      <c r="HAC57" s="41"/>
      <c r="HAD57" s="41"/>
      <c r="HAE57" s="41"/>
      <c r="HAF57" s="41"/>
      <c r="HAG57" s="41"/>
      <c r="HAH57" s="41"/>
      <c r="HAI57" s="41"/>
      <c r="HAJ57" s="41"/>
      <c r="HAK57" s="41"/>
      <c r="HAL57" s="41"/>
      <c r="HAM57" s="41"/>
      <c r="HAN57" s="41"/>
      <c r="HAO57" s="41"/>
      <c r="HAP57" s="41"/>
      <c r="HAQ57" s="41"/>
      <c r="HAR57" s="41"/>
      <c r="HAS57" s="41"/>
      <c r="HAT57" s="41"/>
      <c r="HAU57" s="41"/>
      <c r="HAV57" s="41"/>
      <c r="HAW57" s="41"/>
      <c r="HAX57" s="41"/>
      <c r="HAY57" s="41"/>
      <c r="HAZ57" s="41"/>
      <c r="HBA57" s="41"/>
      <c r="HBB57" s="41"/>
      <c r="HBC57" s="41"/>
      <c r="HBD57" s="41"/>
      <c r="HBE57" s="41"/>
      <c r="HBF57" s="41"/>
      <c r="HBG57" s="41"/>
      <c r="HBH57" s="41"/>
      <c r="HBI57" s="41"/>
      <c r="HBJ57" s="41"/>
      <c r="HBK57" s="41"/>
      <c r="HBL57" s="41"/>
      <c r="HBM57" s="41"/>
      <c r="HBN57" s="41"/>
      <c r="HBO57" s="41"/>
      <c r="HBP57" s="41"/>
      <c r="HBQ57" s="41"/>
      <c r="HBR57" s="41"/>
      <c r="HBS57" s="41"/>
      <c r="HBT57" s="41"/>
      <c r="HBU57" s="41"/>
      <c r="HBV57" s="41"/>
      <c r="HBW57" s="41"/>
      <c r="HBX57" s="41"/>
      <c r="HBY57" s="41"/>
      <c r="HBZ57" s="41"/>
      <c r="HCA57" s="41"/>
      <c r="HCB57" s="41"/>
      <c r="HCC57" s="41"/>
      <c r="HCD57" s="41"/>
      <c r="HCE57" s="41"/>
      <c r="HCF57" s="41"/>
      <c r="HCG57" s="41"/>
      <c r="HCH57" s="41"/>
      <c r="HCI57" s="41"/>
      <c r="HCJ57" s="41"/>
      <c r="HCK57" s="41"/>
      <c r="HCL57" s="41"/>
      <c r="HCM57" s="41"/>
      <c r="HCN57" s="41"/>
      <c r="HCO57" s="41"/>
      <c r="HCP57" s="41"/>
      <c r="HCQ57" s="41"/>
      <c r="HCR57" s="41"/>
      <c r="HCS57" s="41"/>
      <c r="HCT57" s="41"/>
      <c r="HCU57" s="41"/>
      <c r="HCV57" s="41"/>
      <c r="HCW57" s="41"/>
      <c r="HCX57" s="41"/>
      <c r="HCY57" s="41"/>
      <c r="HCZ57" s="41"/>
      <c r="HDA57" s="41"/>
      <c r="HDB57" s="41"/>
      <c r="HDC57" s="41"/>
      <c r="HDD57" s="41"/>
      <c r="HDE57" s="41"/>
      <c r="HDF57" s="41"/>
      <c r="HDG57" s="41"/>
      <c r="HDH57" s="41"/>
      <c r="HDI57" s="41"/>
      <c r="HDJ57" s="41"/>
      <c r="HDK57" s="41"/>
      <c r="HDL57" s="41"/>
      <c r="HDM57" s="41"/>
      <c r="HDN57" s="41"/>
      <c r="HDO57" s="41"/>
      <c r="HDP57" s="41"/>
      <c r="HDQ57" s="41"/>
      <c r="HDR57" s="41"/>
      <c r="HDS57" s="41"/>
      <c r="HDT57" s="41"/>
      <c r="HDU57" s="41"/>
      <c r="HDV57" s="41"/>
      <c r="HDW57" s="41"/>
      <c r="HDX57" s="41"/>
      <c r="HDY57" s="41"/>
      <c r="HDZ57" s="41"/>
      <c r="HEA57" s="41"/>
      <c r="HEB57" s="41"/>
      <c r="HEC57" s="41"/>
      <c r="HED57" s="41"/>
      <c r="HEE57" s="41"/>
      <c r="HEF57" s="41"/>
      <c r="HEG57" s="41"/>
      <c r="HEH57" s="41"/>
      <c r="HEI57" s="41"/>
      <c r="HEJ57" s="41"/>
      <c r="HEK57" s="41"/>
      <c r="HEL57" s="41"/>
      <c r="HEM57" s="41"/>
      <c r="HEN57" s="41"/>
      <c r="HEO57" s="41"/>
      <c r="HEP57" s="41"/>
      <c r="HEQ57" s="41"/>
      <c r="HER57" s="41"/>
      <c r="HES57" s="41"/>
      <c r="HET57" s="41"/>
      <c r="HEU57" s="41"/>
      <c r="HEV57" s="41"/>
      <c r="HEW57" s="41"/>
      <c r="HEX57" s="41"/>
      <c r="HEY57" s="41"/>
      <c r="HEZ57" s="41"/>
      <c r="HFA57" s="41"/>
      <c r="HFB57" s="41"/>
      <c r="HFC57" s="41"/>
      <c r="HFD57" s="41"/>
      <c r="HFE57" s="41"/>
      <c r="HFF57" s="41"/>
      <c r="HFG57" s="41"/>
      <c r="HFH57" s="41"/>
      <c r="HFI57" s="41"/>
      <c r="HFJ57" s="41"/>
      <c r="HFK57" s="41"/>
      <c r="HFL57" s="41"/>
      <c r="HFM57" s="41"/>
      <c r="HFN57" s="41"/>
      <c r="HFO57" s="41"/>
      <c r="HFP57" s="41"/>
      <c r="HFQ57" s="41"/>
      <c r="HFR57" s="41"/>
      <c r="HFS57" s="41"/>
      <c r="HFT57" s="41"/>
      <c r="HFU57" s="41"/>
      <c r="HFV57" s="41"/>
      <c r="HFW57" s="41"/>
      <c r="HFX57" s="41"/>
      <c r="HFY57" s="41"/>
      <c r="HFZ57" s="41"/>
      <c r="HGA57" s="41"/>
      <c r="HGB57" s="41"/>
      <c r="HGC57" s="41"/>
      <c r="HGD57" s="41"/>
      <c r="HGE57" s="41"/>
      <c r="HGF57" s="41"/>
      <c r="HGG57" s="41"/>
      <c r="HGH57" s="41"/>
      <c r="HGI57" s="41"/>
      <c r="HGJ57" s="41"/>
      <c r="HGK57" s="41"/>
      <c r="HGL57" s="41"/>
      <c r="HGM57" s="41"/>
      <c r="HGN57" s="41"/>
      <c r="HGO57" s="41"/>
      <c r="HGP57" s="41"/>
      <c r="HGQ57" s="41"/>
      <c r="HGR57" s="41"/>
      <c r="HGS57" s="41"/>
      <c r="HGT57" s="41"/>
      <c r="HGU57" s="41"/>
      <c r="HGV57" s="41"/>
      <c r="HGW57" s="41"/>
      <c r="HGX57" s="41"/>
      <c r="HGY57" s="41"/>
      <c r="HGZ57" s="41"/>
      <c r="HHA57" s="41"/>
      <c r="HHB57" s="41"/>
      <c r="HHC57" s="41"/>
      <c r="HHD57" s="41"/>
      <c r="HHE57" s="41"/>
      <c r="HHF57" s="41"/>
      <c r="HHG57" s="41"/>
      <c r="HHH57" s="41"/>
      <c r="HHI57" s="41"/>
      <c r="HHJ57" s="41"/>
      <c r="HHK57" s="41"/>
      <c r="HHL57" s="41"/>
      <c r="HHM57" s="41"/>
      <c r="HHN57" s="41"/>
      <c r="HHO57" s="41"/>
      <c r="HHP57" s="41"/>
      <c r="HHQ57" s="41"/>
      <c r="HHR57" s="41"/>
      <c r="HHS57" s="41"/>
      <c r="HHT57" s="41"/>
      <c r="HHU57" s="41"/>
      <c r="HHV57" s="41"/>
      <c r="HHW57" s="41"/>
      <c r="HHX57" s="41"/>
      <c r="HHY57" s="41"/>
      <c r="HHZ57" s="41"/>
      <c r="HIA57" s="41"/>
      <c r="HIB57" s="41"/>
      <c r="HIC57" s="41"/>
      <c r="HID57" s="41"/>
      <c r="HIE57" s="41"/>
      <c r="HIF57" s="41"/>
      <c r="HIG57" s="41"/>
      <c r="HIH57" s="41"/>
      <c r="HII57" s="41"/>
      <c r="HIJ57" s="41"/>
      <c r="HIK57" s="41"/>
      <c r="HIL57" s="41"/>
      <c r="HIM57" s="41"/>
      <c r="HIN57" s="41"/>
      <c r="HIO57" s="41"/>
      <c r="HIP57" s="41"/>
      <c r="HIQ57" s="41"/>
      <c r="HIR57" s="41"/>
      <c r="HIS57" s="41"/>
      <c r="HIT57" s="41"/>
      <c r="HIU57" s="41"/>
      <c r="HIV57" s="41"/>
      <c r="HIW57" s="41"/>
      <c r="HIX57" s="41"/>
      <c r="HIY57" s="41"/>
      <c r="HIZ57" s="41"/>
      <c r="HJA57" s="41"/>
      <c r="HJB57" s="41"/>
      <c r="HJC57" s="41"/>
      <c r="HJD57" s="41"/>
      <c r="HJE57" s="41"/>
      <c r="HJF57" s="41"/>
      <c r="HJG57" s="41"/>
      <c r="HJH57" s="41"/>
      <c r="HJI57" s="41"/>
      <c r="HJJ57" s="41"/>
      <c r="HJK57" s="41"/>
      <c r="HJL57" s="41"/>
      <c r="HJM57" s="41"/>
      <c r="HJN57" s="41"/>
      <c r="HJO57" s="41"/>
      <c r="HJP57" s="41"/>
      <c r="HJQ57" s="41"/>
      <c r="HJR57" s="41"/>
      <c r="HJS57" s="41"/>
      <c r="HJT57" s="41"/>
      <c r="HJU57" s="41"/>
      <c r="HJV57" s="41"/>
      <c r="HJW57" s="41"/>
      <c r="HJX57" s="41"/>
      <c r="HJY57" s="41"/>
      <c r="HJZ57" s="41"/>
      <c r="HKA57" s="41"/>
      <c r="HKB57" s="41"/>
      <c r="HKC57" s="41"/>
      <c r="HKD57" s="41"/>
      <c r="HKE57" s="41"/>
      <c r="HKF57" s="41"/>
      <c r="HKG57" s="41"/>
      <c r="HKH57" s="41"/>
      <c r="HKI57" s="41"/>
      <c r="HKJ57" s="41"/>
      <c r="HKK57" s="41"/>
      <c r="HKL57" s="41"/>
      <c r="HKM57" s="41"/>
      <c r="HKN57" s="41"/>
      <c r="HKO57" s="41"/>
      <c r="HKP57" s="41"/>
      <c r="HKQ57" s="41"/>
      <c r="HKR57" s="41"/>
      <c r="HKS57" s="41"/>
      <c r="HKT57" s="41"/>
      <c r="HKU57" s="41"/>
      <c r="HKV57" s="41"/>
      <c r="HKW57" s="41"/>
      <c r="HKX57" s="41"/>
      <c r="HKY57" s="41"/>
      <c r="HKZ57" s="41"/>
      <c r="HLA57" s="41"/>
      <c r="HLB57" s="41"/>
      <c r="HLC57" s="41"/>
      <c r="HLD57" s="41"/>
      <c r="HLE57" s="41"/>
      <c r="HLF57" s="41"/>
      <c r="HLG57" s="41"/>
      <c r="HLH57" s="41"/>
      <c r="HLI57" s="41"/>
      <c r="HLJ57" s="41"/>
      <c r="HLK57" s="41"/>
      <c r="HLL57" s="41"/>
      <c r="HLM57" s="41"/>
      <c r="HLN57" s="41"/>
      <c r="HLO57" s="41"/>
      <c r="HLP57" s="41"/>
      <c r="HLQ57" s="41"/>
      <c r="HLR57" s="41"/>
      <c r="HLS57" s="41"/>
      <c r="HLT57" s="41"/>
      <c r="HLU57" s="41"/>
      <c r="HLV57" s="41"/>
      <c r="HLW57" s="41"/>
      <c r="HLX57" s="41"/>
      <c r="HLY57" s="41"/>
      <c r="HLZ57" s="41"/>
      <c r="HMA57" s="41"/>
      <c r="HMB57" s="41"/>
      <c r="HMC57" s="41"/>
      <c r="HMD57" s="41"/>
      <c r="HME57" s="41"/>
      <c r="HMF57" s="41"/>
      <c r="HMG57" s="41"/>
      <c r="HMH57" s="41"/>
      <c r="HMI57" s="41"/>
      <c r="HMJ57" s="41"/>
      <c r="HMK57" s="41"/>
      <c r="HML57" s="41"/>
      <c r="HMM57" s="41"/>
      <c r="HMN57" s="41"/>
      <c r="HMO57" s="41"/>
      <c r="HMP57" s="41"/>
      <c r="HMQ57" s="41"/>
      <c r="HMR57" s="41"/>
      <c r="HMS57" s="41"/>
      <c r="HMT57" s="41"/>
      <c r="HMU57" s="41"/>
      <c r="HMV57" s="41"/>
      <c r="HMW57" s="41"/>
      <c r="HMX57" s="41"/>
      <c r="HMY57" s="41"/>
      <c r="HMZ57" s="41"/>
      <c r="HNA57" s="41"/>
      <c r="HNB57" s="41"/>
      <c r="HNC57" s="41"/>
      <c r="HND57" s="41"/>
      <c r="HNE57" s="41"/>
      <c r="HNF57" s="41"/>
      <c r="HNG57" s="41"/>
      <c r="HNH57" s="41"/>
      <c r="HNI57" s="41"/>
      <c r="HNJ57" s="41"/>
      <c r="HNK57" s="41"/>
      <c r="HNL57" s="41"/>
      <c r="HNM57" s="41"/>
      <c r="HNN57" s="41"/>
      <c r="HNO57" s="41"/>
      <c r="HNP57" s="41"/>
      <c r="HNQ57" s="41"/>
      <c r="HNR57" s="41"/>
      <c r="HNS57" s="41"/>
      <c r="HNT57" s="41"/>
      <c r="HNU57" s="41"/>
      <c r="HNV57" s="41"/>
      <c r="HNW57" s="41"/>
      <c r="HNX57" s="41"/>
      <c r="HNY57" s="41"/>
      <c r="HNZ57" s="41"/>
      <c r="HOA57" s="41"/>
      <c r="HOB57" s="41"/>
      <c r="HOC57" s="41"/>
      <c r="HOD57" s="41"/>
      <c r="HOE57" s="41"/>
      <c r="HOF57" s="41"/>
      <c r="HOG57" s="41"/>
      <c r="HOH57" s="41"/>
      <c r="HOI57" s="41"/>
      <c r="HOJ57" s="41"/>
      <c r="HOK57" s="41"/>
      <c r="HOL57" s="41"/>
      <c r="HOM57" s="41"/>
      <c r="HON57" s="41"/>
      <c r="HOO57" s="41"/>
      <c r="HOP57" s="41"/>
      <c r="HOQ57" s="41"/>
      <c r="HOR57" s="41"/>
      <c r="HOS57" s="41"/>
      <c r="HOT57" s="41"/>
      <c r="HOU57" s="41"/>
      <c r="HOV57" s="41"/>
      <c r="HOW57" s="41"/>
      <c r="HOX57" s="41"/>
      <c r="HOY57" s="41"/>
      <c r="HOZ57" s="41"/>
      <c r="HPA57" s="41"/>
      <c r="HPB57" s="41"/>
      <c r="HPC57" s="41"/>
      <c r="HPD57" s="41"/>
      <c r="HPE57" s="41"/>
      <c r="HPF57" s="41"/>
      <c r="HPG57" s="41"/>
      <c r="HPH57" s="41"/>
      <c r="HPI57" s="41"/>
      <c r="HPJ57" s="41"/>
      <c r="HPK57" s="41"/>
      <c r="HPL57" s="41"/>
      <c r="HPM57" s="41"/>
      <c r="HPN57" s="41"/>
      <c r="HPO57" s="41"/>
      <c r="HPP57" s="41"/>
      <c r="HPQ57" s="41"/>
      <c r="HPR57" s="41"/>
      <c r="HPS57" s="41"/>
      <c r="HPT57" s="41"/>
      <c r="HPU57" s="41"/>
      <c r="HPV57" s="41"/>
      <c r="HPW57" s="41"/>
      <c r="HPX57" s="41"/>
      <c r="HPY57" s="41"/>
      <c r="HPZ57" s="41"/>
      <c r="HQA57" s="41"/>
      <c r="HQB57" s="41"/>
      <c r="HQC57" s="41"/>
      <c r="HQD57" s="41"/>
      <c r="HQE57" s="41"/>
      <c r="HQF57" s="41"/>
      <c r="HQG57" s="41"/>
      <c r="HQH57" s="41"/>
      <c r="HQI57" s="41"/>
      <c r="HQJ57" s="41"/>
      <c r="HQK57" s="41"/>
      <c r="HQL57" s="41"/>
      <c r="HQM57" s="41"/>
      <c r="HQN57" s="41"/>
      <c r="HQO57" s="41"/>
      <c r="HQP57" s="41"/>
      <c r="HQQ57" s="41"/>
      <c r="HQR57" s="41"/>
      <c r="HQS57" s="41"/>
      <c r="HQT57" s="41"/>
      <c r="HQU57" s="41"/>
      <c r="HQV57" s="41"/>
      <c r="HQW57" s="41"/>
      <c r="HQX57" s="41"/>
      <c r="HQY57" s="41"/>
      <c r="HQZ57" s="41"/>
      <c r="HRA57" s="41"/>
      <c r="HRB57" s="41"/>
      <c r="HRC57" s="41"/>
      <c r="HRD57" s="41"/>
      <c r="HRE57" s="41"/>
      <c r="HRF57" s="41"/>
      <c r="HRG57" s="41"/>
      <c r="HRH57" s="41"/>
      <c r="HRI57" s="41"/>
      <c r="HRJ57" s="41"/>
      <c r="HRK57" s="41"/>
      <c r="HRL57" s="41"/>
      <c r="HRM57" s="41"/>
      <c r="HRN57" s="41"/>
      <c r="HRO57" s="41"/>
      <c r="HRP57" s="41"/>
      <c r="HRQ57" s="41"/>
      <c r="HRR57" s="41"/>
      <c r="HRS57" s="41"/>
      <c r="HRT57" s="41"/>
      <c r="HRU57" s="41"/>
      <c r="HRV57" s="41"/>
      <c r="HRW57" s="41"/>
      <c r="HRX57" s="41"/>
      <c r="HRY57" s="41"/>
      <c r="HRZ57" s="41"/>
      <c r="HSA57" s="41"/>
      <c r="HSB57" s="41"/>
      <c r="HSC57" s="41"/>
      <c r="HSD57" s="41"/>
      <c r="HSE57" s="41"/>
      <c r="HSF57" s="41"/>
      <c r="HSG57" s="41"/>
      <c r="HSH57" s="41"/>
      <c r="HSI57" s="41"/>
      <c r="HSJ57" s="41"/>
      <c r="HSK57" s="41"/>
      <c r="HSL57" s="41"/>
      <c r="HSM57" s="41"/>
      <c r="HSN57" s="41"/>
      <c r="HSO57" s="41"/>
      <c r="HSP57" s="41"/>
      <c r="HSQ57" s="41"/>
      <c r="HSR57" s="41"/>
      <c r="HSS57" s="41"/>
      <c r="HST57" s="41"/>
      <c r="HSU57" s="41"/>
      <c r="HSV57" s="41"/>
      <c r="HSW57" s="41"/>
      <c r="HSX57" s="41"/>
      <c r="HSY57" s="41"/>
      <c r="HSZ57" s="41"/>
      <c r="HTA57" s="41"/>
      <c r="HTB57" s="41"/>
      <c r="HTC57" s="41"/>
      <c r="HTD57" s="41"/>
      <c r="HTE57" s="41"/>
      <c r="HTF57" s="41"/>
      <c r="HTG57" s="41"/>
      <c r="HTH57" s="41"/>
      <c r="HTI57" s="41"/>
      <c r="HTJ57" s="41"/>
      <c r="HTK57" s="41"/>
      <c r="HTL57" s="41"/>
      <c r="HTM57" s="41"/>
      <c r="HTN57" s="41"/>
      <c r="HTO57" s="41"/>
      <c r="HTP57" s="41"/>
      <c r="HTQ57" s="41"/>
      <c r="HTR57" s="41"/>
      <c r="HTS57" s="41"/>
      <c r="HTT57" s="41"/>
      <c r="HTU57" s="41"/>
      <c r="HTV57" s="41"/>
      <c r="HTW57" s="41"/>
      <c r="HTX57" s="41"/>
      <c r="HTY57" s="41"/>
      <c r="HTZ57" s="41"/>
      <c r="HUA57" s="41"/>
      <c r="HUB57" s="41"/>
      <c r="HUC57" s="41"/>
      <c r="HUD57" s="41"/>
      <c r="HUE57" s="41"/>
      <c r="HUF57" s="41"/>
      <c r="HUG57" s="41"/>
      <c r="HUH57" s="41"/>
      <c r="HUI57" s="41"/>
      <c r="HUJ57" s="41"/>
      <c r="HUK57" s="41"/>
      <c r="HUL57" s="41"/>
      <c r="HUM57" s="41"/>
      <c r="HUN57" s="41"/>
      <c r="HUO57" s="41"/>
      <c r="HUP57" s="41"/>
      <c r="HUQ57" s="41"/>
      <c r="HUR57" s="41"/>
      <c r="HUS57" s="41"/>
      <c r="HUT57" s="41"/>
      <c r="HUU57" s="41"/>
      <c r="HUV57" s="41"/>
      <c r="HUW57" s="41"/>
      <c r="HUX57" s="41"/>
      <c r="HUY57" s="41"/>
      <c r="HUZ57" s="41"/>
      <c r="HVA57" s="41"/>
      <c r="HVB57" s="41"/>
      <c r="HVC57" s="41"/>
      <c r="HVD57" s="41"/>
      <c r="HVE57" s="41"/>
      <c r="HVF57" s="41"/>
      <c r="HVG57" s="41"/>
      <c r="HVH57" s="41"/>
      <c r="HVI57" s="41"/>
      <c r="HVJ57" s="41"/>
      <c r="HVK57" s="41"/>
      <c r="HVL57" s="41"/>
      <c r="HVM57" s="41"/>
      <c r="HVN57" s="41"/>
      <c r="HVO57" s="41"/>
      <c r="HVP57" s="41"/>
      <c r="HVQ57" s="41"/>
      <c r="HVR57" s="41"/>
      <c r="HVS57" s="41"/>
      <c r="HVT57" s="41"/>
      <c r="HVU57" s="41"/>
      <c r="HVV57" s="41"/>
      <c r="HVW57" s="41"/>
      <c r="HVX57" s="41"/>
      <c r="HVY57" s="41"/>
      <c r="HVZ57" s="41"/>
      <c r="HWA57" s="41"/>
      <c r="HWB57" s="41"/>
      <c r="HWC57" s="41"/>
      <c r="HWD57" s="41"/>
      <c r="HWE57" s="41"/>
      <c r="HWF57" s="41"/>
      <c r="HWG57" s="41"/>
      <c r="HWH57" s="41"/>
      <c r="HWI57" s="41"/>
      <c r="HWJ57" s="41"/>
      <c r="HWK57" s="41"/>
      <c r="HWL57" s="41"/>
      <c r="HWM57" s="41"/>
      <c r="HWN57" s="41"/>
      <c r="HWO57" s="41"/>
      <c r="HWP57" s="41"/>
      <c r="HWQ57" s="41"/>
      <c r="HWR57" s="41"/>
      <c r="HWS57" s="41"/>
      <c r="HWT57" s="41"/>
      <c r="HWU57" s="41"/>
      <c r="HWV57" s="41"/>
      <c r="HWW57" s="41"/>
      <c r="HWX57" s="41"/>
      <c r="HWY57" s="41"/>
      <c r="HWZ57" s="41"/>
      <c r="HXA57" s="41"/>
      <c r="HXB57" s="41"/>
      <c r="HXC57" s="41"/>
      <c r="HXD57" s="41"/>
      <c r="HXE57" s="41"/>
      <c r="HXF57" s="41"/>
      <c r="HXG57" s="41"/>
      <c r="HXH57" s="41"/>
      <c r="HXI57" s="41"/>
      <c r="HXJ57" s="41"/>
      <c r="HXK57" s="41"/>
      <c r="HXL57" s="41"/>
      <c r="HXM57" s="41"/>
      <c r="HXN57" s="41"/>
      <c r="HXO57" s="41"/>
      <c r="HXP57" s="41"/>
      <c r="HXQ57" s="41"/>
      <c r="HXR57" s="41"/>
      <c r="HXS57" s="41"/>
      <c r="HXT57" s="41"/>
      <c r="HXU57" s="41"/>
      <c r="HXV57" s="41"/>
      <c r="HXW57" s="41"/>
      <c r="HXX57" s="41"/>
      <c r="HXY57" s="41"/>
      <c r="HXZ57" s="41"/>
      <c r="HYA57" s="41"/>
      <c r="HYB57" s="41"/>
      <c r="HYC57" s="41"/>
      <c r="HYD57" s="41"/>
      <c r="HYE57" s="41"/>
      <c r="HYF57" s="41"/>
      <c r="HYG57" s="41"/>
      <c r="HYH57" s="41"/>
      <c r="HYI57" s="41"/>
      <c r="HYJ57" s="41"/>
      <c r="HYK57" s="41"/>
      <c r="HYL57" s="41"/>
      <c r="HYM57" s="41"/>
      <c r="HYN57" s="41"/>
      <c r="HYO57" s="41"/>
      <c r="HYP57" s="41"/>
      <c r="HYQ57" s="41"/>
      <c r="HYR57" s="41"/>
      <c r="HYS57" s="41"/>
      <c r="HYT57" s="41"/>
      <c r="HYU57" s="41"/>
      <c r="HYV57" s="41"/>
      <c r="HYW57" s="41"/>
      <c r="HYX57" s="41"/>
      <c r="HYY57" s="41"/>
      <c r="HYZ57" s="41"/>
      <c r="HZA57" s="41"/>
      <c r="HZB57" s="41"/>
      <c r="HZC57" s="41"/>
      <c r="HZD57" s="41"/>
      <c r="HZE57" s="41"/>
      <c r="HZF57" s="41"/>
      <c r="HZG57" s="41"/>
      <c r="HZH57" s="41"/>
      <c r="HZI57" s="41"/>
      <c r="HZJ57" s="41"/>
      <c r="HZK57" s="41"/>
      <c r="HZL57" s="41"/>
      <c r="HZM57" s="41"/>
      <c r="HZN57" s="41"/>
      <c r="HZO57" s="41"/>
      <c r="HZP57" s="41"/>
      <c r="HZQ57" s="41"/>
      <c r="HZR57" s="41"/>
      <c r="HZS57" s="41"/>
      <c r="HZT57" s="41"/>
      <c r="HZU57" s="41"/>
      <c r="HZV57" s="41"/>
      <c r="HZW57" s="41"/>
      <c r="HZX57" s="41"/>
      <c r="HZY57" s="41"/>
      <c r="HZZ57" s="41"/>
      <c r="IAA57" s="41"/>
      <c r="IAB57" s="41"/>
      <c r="IAC57" s="41"/>
      <c r="IAD57" s="41"/>
      <c r="IAE57" s="41"/>
      <c r="IAF57" s="41"/>
      <c r="IAG57" s="41"/>
      <c r="IAH57" s="41"/>
      <c r="IAI57" s="41"/>
      <c r="IAJ57" s="41"/>
      <c r="IAK57" s="41"/>
      <c r="IAL57" s="41"/>
      <c r="IAM57" s="41"/>
      <c r="IAN57" s="41"/>
      <c r="IAO57" s="41"/>
      <c r="IAP57" s="41"/>
      <c r="IAQ57" s="41"/>
      <c r="IAR57" s="41"/>
      <c r="IAS57" s="41"/>
      <c r="IAT57" s="41"/>
      <c r="IAU57" s="41"/>
      <c r="IAV57" s="41"/>
      <c r="IAW57" s="41"/>
      <c r="IAX57" s="41"/>
      <c r="IAY57" s="41"/>
      <c r="IAZ57" s="41"/>
      <c r="IBA57" s="41"/>
      <c r="IBB57" s="41"/>
      <c r="IBC57" s="41"/>
      <c r="IBD57" s="41"/>
      <c r="IBE57" s="41"/>
      <c r="IBF57" s="41"/>
      <c r="IBG57" s="41"/>
      <c r="IBH57" s="41"/>
      <c r="IBI57" s="41"/>
      <c r="IBJ57" s="41"/>
      <c r="IBK57" s="41"/>
      <c r="IBL57" s="41"/>
      <c r="IBM57" s="41"/>
      <c r="IBN57" s="41"/>
      <c r="IBO57" s="41"/>
      <c r="IBP57" s="41"/>
      <c r="IBQ57" s="41"/>
      <c r="IBR57" s="41"/>
      <c r="IBS57" s="41"/>
      <c r="IBT57" s="41"/>
      <c r="IBU57" s="41"/>
      <c r="IBV57" s="41"/>
      <c r="IBW57" s="41"/>
      <c r="IBX57" s="41"/>
      <c r="IBY57" s="41"/>
      <c r="IBZ57" s="41"/>
      <c r="ICA57" s="41"/>
      <c r="ICB57" s="41"/>
      <c r="ICC57" s="41"/>
      <c r="ICD57" s="41"/>
      <c r="ICE57" s="41"/>
      <c r="ICF57" s="41"/>
      <c r="ICG57" s="41"/>
      <c r="ICH57" s="41"/>
      <c r="ICI57" s="41"/>
      <c r="ICJ57" s="41"/>
      <c r="ICK57" s="41"/>
      <c r="ICL57" s="41"/>
      <c r="ICM57" s="41"/>
      <c r="ICN57" s="41"/>
      <c r="ICO57" s="41"/>
      <c r="ICP57" s="41"/>
      <c r="ICQ57" s="41"/>
      <c r="ICR57" s="41"/>
      <c r="ICS57" s="41"/>
      <c r="ICT57" s="41"/>
      <c r="ICU57" s="41"/>
      <c r="ICV57" s="41"/>
      <c r="ICW57" s="41"/>
      <c r="ICX57" s="41"/>
      <c r="ICY57" s="41"/>
      <c r="ICZ57" s="41"/>
      <c r="IDA57" s="41"/>
      <c r="IDB57" s="41"/>
      <c r="IDC57" s="41"/>
      <c r="IDD57" s="41"/>
      <c r="IDE57" s="41"/>
      <c r="IDF57" s="41"/>
      <c r="IDG57" s="41"/>
      <c r="IDH57" s="41"/>
      <c r="IDI57" s="41"/>
      <c r="IDJ57" s="41"/>
      <c r="IDK57" s="41"/>
      <c r="IDL57" s="41"/>
      <c r="IDM57" s="41"/>
      <c r="IDN57" s="41"/>
      <c r="IDO57" s="41"/>
      <c r="IDP57" s="41"/>
      <c r="IDQ57" s="41"/>
      <c r="IDR57" s="41"/>
      <c r="IDS57" s="41"/>
      <c r="IDT57" s="41"/>
      <c r="IDU57" s="41"/>
      <c r="IDV57" s="41"/>
      <c r="IDW57" s="41"/>
      <c r="IDX57" s="41"/>
      <c r="IDY57" s="41"/>
      <c r="IDZ57" s="41"/>
      <c r="IEA57" s="41"/>
      <c r="IEB57" s="41"/>
      <c r="IEC57" s="41"/>
      <c r="IED57" s="41"/>
      <c r="IEE57" s="41"/>
      <c r="IEF57" s="41"/>
      <c r="IEG57" s="41"/>
      <c r="IEH57" s="41"/>
      <c r="IEI57" s="41"/>
      <c r="IEJ57" s="41"/>
      <c r="IEK57" s="41"/>
      <c r="IEL57" s="41"/>
      <c r="IEM57" s="41"/>
      <c r="IEN57" s="41"/>
      <c r="IEO57" s="41"/>
      <c r="IEP57" s="41"/>
      <c r="IEQ57" s="41"/>
      <c r="IER57" s="41"/>
      <c r="IES57" s="41"/>
      <c r="IET57" s="41"/>
      <c r="IEU57" s="41"/>
      <c r="IEV57" s="41"/>
      <c r="IEW57" s="41"/>
      <c r="IEX57" s="41"/>
      <c r="IEY57" s="41"/>
      <c r="IEZ57" s="41"/>
      <c r="IFA57" s="41"/>
      <c r="IFB57" s="41"/>
      <c r="IFC57" s="41"/>
      <c r="IFD57" s="41"/>
      <c r="IFE57" s="41"/>
      <c r="IFF57" s="41"/>
      <c r="IFG57" s="41"/>
      <c r="IFH57" s="41"/>
      <c r="IFI57" s="41"/>
      <c r="IFJ57" s="41"/>
      <c r="IFK57" s="41"/>
      <c r="IFL57" s="41"/>
      <c r="IFM57" s="41"/>
      <c r="IFN57" s="41"/>
      <c r="IFO57" s="41"/>
      <c r="IFP57" s="41"/>
      <c r="IFQ57" s="41"/>
      <c r="IFR57" s="41"/>
      <c r="IFS57" s="41"/>
      <c r="IFT57" s="41"/>
      <c r="IFU57" s="41"/>
      <c r="IFV57" s="41"/>
      <c r="IFW57" s="41"/>
      <c r="IFX57" s="41"/>
      <c r="IFY57" s="41"/>
      <c r="IFZ57" s="41"/>
      <c r="IGA57" s="41"/>
      <c r="IGB57" s="41"/>
      <c r="IGC57" s="41"/>
      <c r="IGD57" s="41"/>
      <c r="IGE57" s="41"/>
      <c r="IGF57" s="41"/>
      <c r="IGG57" s="41"/>
      <c r="IGH57" s="41"/>
      <c r="IGI57" s="41"/>
      <c r="IGJ57" s="41"/>
      <c r="IGK57" s="41"/>
      <c r="IGL57" s="41"/>
      <c r="IGM57" s="41"/>
      <c r="IGN57" s="41"/>
      <c r="IGO57" s="41"/>
      <c r="IGP57" s="41"/>
      <c r="IGQ57" s="41"/>
      <c r="IGR57" s="41"/>
      <c r="IGS57" s="41"/>
      <c r="IGT57" s="41"/>
      <c r="IGU57" s="41"/>
      <c r="IGV57" s="41"/>
      <c r="IGW57" s="41"/>
      <c r="IGX57" s="41"/>
      <c r="IGY57" s="41"/>
      <c r="IGZ57" s="41"/>
      <c r="IHA57" s="41"/>
      <c r="IHB57" s="41"/>
      <c r="IHC57" s="41"/>
      <c r="IHD57" s="41"/>
      <c r="IHE57" s="41"/>
      <c r="IHF57" s="41"/>
      <c r="IHG57" s="41"/>
      <c r="IHH57" s="41"/>
      <c r="IHI57" s="41"/>
      <c r="IHJ57" s="41"/>
      <c r="IHK57" s="41"/>
      <c r="IHL57" s="41"/>
      <c r="IHM57" s="41"/>
      <c r="IHN57" s="41"/>
      <c r="IHO57" s="41"/>
      <c r="IHP57" s="41"/>
      <c r="IHQ57" s="41"/>
      <c r="IHR57" s="41"/>
      <c r="IHS57" s="41"/>
      <c r="IHT57" s="41"/>
      <c r="IHU57" s="41"/>
      <c r="IHV57" s="41"/>
      <c r="IHW57" s="41"/>
      <c r="IHX57" s="41"/>
      <c r="IHY57" s="41"/>
      <c r="IHZ57" s="41"/>
      <c r="IIA57" s="41"/>
      <c r="IIB57" s="41"/>
      <c r="IIC57" s="41"/>
      <c r="IID57" s="41"/>
      <c r="IIE57" s="41"/>
      <c r="IIF57" s="41"/>
      <c r="IIG57" s="41"/>
      <c r="IIH57" s="41"/>
      <c r="III57" s="41"/>
      <c r="IIJ57" s="41"/>
      <c r="IIK57" s="41"/>
      <c r="IIL57" s="41"/>
      <c r="IIM57" s="41"/>
      <c r="IIN57" s="41"/>
      <c r="IIO57" s="41"/>
      <c r="IIP57" s="41"/>
      <c r="IIQ57" s="41"/>
      <c r="IIR57" s="41"/>
      <c r="IIS57" s="41"/>
      <c r="IIT57" s="41"/>
      <c r="IIU57" s="41"/>
      <c r="IIV57" s="41"/>
      <c r="IIW57" s="41"/>
      <c r="IIX57" s="41"/>
      <c r="IIY57" s="41"/>
      <c r="IIZ57" s="41"/>
      <c r="IJA57" s="41"/>
      <c r="IJB57" s="41"/>
      <c r="IJC57" s="41"/>
      <c r="IJD57" s="41"/>
      <c r="IJE57" s="41"/>
      <c r="IJF57" s="41"/>
      <c r="IJG57" s="41"/>
      <c r="IJH57" s="41"/>
      <c r="IJI57" s="41"/>
      <c r="IJJ57" s="41"/>
      <c r="IJK57" s="41"/>
      <c r="IJL57" s="41"/>
      <c r="IJM57" s="41"/>
      <c r="IJN57" s="41"/>
      <c r="IJO57" s="41"/>
      <c r="IJP57" s="41"/>
      <c r="IJQ57" s="41"/>
      <c r="IJR57" s="41"/>
      <c r="IJS57" s="41"/>
      <c r="IJT57" s="41"/>
      <c r="IJU57" s="41"/>
      <c r="IJV57" s="41"/>
      <c r="IJW57" s="41"/>
      <c r="IJX57" s="41"/>
      <c r="IJY57" s="41"/>
      <c r="IJZ57" s="41"/>
      <c r="IKA57" s="41"/>
      <c r="IKB57" s="41"/>
      <c r="IKC57" s="41"/>
      <c r="IKD57" s="41"/>
      <c r="IKE57" s="41"/>
      <c r="IKF57" s="41"/>
      <c r="IKG57" s="41"/>
      <c r="IKH57" s="41"/>
      <c r="IKI57" s="41"/>
      <c r="IKJ57" s="41"/>
      <c r="IKK57" s="41"/>
      <c r="IKL57" s="41"/>
      <c r="IKM57" s="41"/>
      <c r="IKN57" s="41"/>
      <c r="IKO57" s="41"/>
      <c r="IKP57" s="41"/>
      <c r="IKQ57" s="41"/>
      <c r="IKR57" s="41"/>
      <c r="IKS57" s="41"/>
      <c r="IKT57" s="41"/>
      <c r="IKU57" s="41"/>
      <c r="IKV57" s="41"/>
      <c r="IKW57" s="41"/>
      <c r="IKX57" s="41"/>
      <c r="IKY57" s="41"/>
      <c r="IKZ57" s="41"/>
      <c r="ILA57" s="41"/>
      <c r="ILB57" s="41"/>
      <c r="ILC57" s="41"/>
      <c r="ILD57" s="41"/>
      <c r="ILE57" s="41"/>
      <c r="ILF57" s="41"/>
      <c r="ILG57" s="41"/>
      <c r="ILH57" s="41"/>
      <c r="ILI57" s="41"/>
      <c r="ILJ57" s="41"/>
      <c r="ILK57" s="41"/>
      <c r="ILL57" s="41"/>
      <c r="ILM57" s="41"/>
      <c r="ILN57" s="41"/>
      <c r="ILO57" s="41"/>
      <c r="ILP57" s="41"/>
      <c r="ILQ57" s="41"/>
      <c r="ILR57" s="41"/>
      <c r="ILS57" s="41"/>
      <c r="ILT57" s="41"/>
      <c r="ILU57" s="41"/>
      <c r="ILV57" s="41"/>
      <c r="ILW57" s="41"/>
      <c r="ILX57" s="41"/>
      <c r="ILY57" s="41"/>
      <c r="ILZ57" s="41"/>
      <c r="IMA57" s="41"/>
      <c r="IMB57" s="41"/>
      <c r="IMC57" s="41"/>
      <c r="IMD57" s="41"/>
      <c r="IME57" s="41"/>
      <c r="IMF57" s="41"/>
      <c r="IMG57" s="41"/>
      <c r="IMH57" s="41"/>
      <c r="IMI57" s="41"/>
      <c r="IMJ57" s="41"/>
      <c r="IMK57" s="41"/>
      <c r="IML57" s="41"/>
      <c r="IMM57" s="41"/>
      <c r="IMN57" s="41"/>
      <c r="IMO57" s="41"/>
      <c r="IMP57" s="41"/>
      <c r="IMQ57" s="41"/>
      <c r="IMR57" s="41"/>
      <c r="IMS57" s="41"/>
      <c r="IMT57" s="41"/>
      <c r="IMU57" s="41"/>
      <c r="IMV57" s="41"/>
      <c r="IMW57" s="41"/>
      <c r="IMX57" s="41"/>
      <c r="IMY57" s="41"/>
      <c r="IMZ57" s="41"/>
      <c r="INA57" s="41"/>
      <c r="INB57" s="41"/>
      <c r="INC57" s="41"/>
      <c r="IND57" s="41"/>
      <c r="INE57" s="41"/>
      <c r="INF57" s="41"/>
      <c r="ING57" s="41"/>
      <c r="INH57" s="41"/>
      <c r="INI57" s="41"/>
      <c r="INJ57" s="41"/>
      <c r="INK57" s="41"/>
      <c r="INL57" s="41"/>
      <c r="INM57" s="41"/>
      <c r="INN57" s="41"/>
      <c r="INO57" s="41"/>
      <c r="INP57" s="41"/>
      <c r="INQ57" s="41"/>
      <c r="INR57" s="41"/>
      <c r="INS57" s="41"/>
      <c r="INT57" s="41"/>
      <c r="INU57" s="41"/>
      <c r="INV57" s="41"/>
      <c r="INW57" s="41"/>
      <c r="INX57" s="41"/>
      <c r="INY57" s="41"/>
      <c r="INZ57" s="41"/>
      <c r="IOA57" s="41"/>
      <c r="IOB57" s="41"/>
      <c r="IOC57" s="41"/>
      <c r="IOD57" s="41"/>
      <c r="IOE57" s="41"/>
      <c r="IOF57" s="41"/>
      <c r="IOG57" s="41"/>
      <c r="IOH57" s="41"/>
      <c r="IOI57" s="41"/>
      <c r="IOJ57" s="41"/>
      <c r="IOK57" s="41"/>
      <c r="IOL57" s="41"/>
      <c r="IOM57" s="41"/>
      <c r="ION57" s="41"/>
      <c r="IOO57" s="41"/>
      <c r="IOP57" s="41"/>
      <c r="IOQ57" s="41"/>
      <c r="IOR57" s="41"/>
      <c r="IOS57" s="41"/>
      <c r="IOT57" s="41"/>
      <c r="IOU57" s="41"/>
      <c r="IOV57" s="41"/>
      <c r="IOW57" s="41"/>
      <c r="IOX57" s="41"/>
      <c r="IOY57" s="41"/>
      <c r="IOZ57" s="41"/>
      <c r="IPA57" s="41"/>
      <c r="IPB57" s="41"/>
      <c r="IPC57" s="41"/>
      <c r="IPD57" s="41"/>
      <c r="IPE57" s="41"/>
      <c r="IPF57" s="41"/>
      <c r="IPG57" s="41"/>
      <c r="IPH57" s="41"/>
      <c r="IPI57" s="41"/>
      <c r="IPJ57" s="41"/>
      <c r="IPK57" s="41"/>
      <c r="IPL57" s="41"/>
      <c r="IPM57" s="41"/>
      <c r="IPN57" s="41"/>
      <c r="IPO57" s="41"/>
      <c r="IPP57" s="41"/>
      <c r="IPQ57" s="41"/>
      <c r="IPR57" s="41"/>
      <c r="IPS57" s="41"/>
      <c r="IPT57" s="41"/>
      <c r="IPU57" s="41"/>
      <c r="IPV57" s="41"/>
      <c r="IPW57" s="41"/>
      <c r="IPX57" s="41"/>
      <c r="IPY57" s="41"/>
      <c r="IPZ57" s="41"/>
      <c r="IQA57" s="41"/>
      <c r="IQB57" s="41"/>
      <c r="IQC57" s="41"/>
      <c r="IQD57" s="41"/>
      <c r="IQE57" s="41"/>
      <c r="IQF57" s="41"/>
      <c r="IQG57" s="41"/>
      <c r="IQH57" s="41"/>
      <c r="IQI57" s="41"/>
      <c r="IQJ57" s="41"/>
      <c r="IQK57" s="41"/>
      <c r="IQL57" s="41"/>
      <c r="IQM57" s="41"/>
      <c r="IQN57" s="41"/>
      <c r="IQO57" s="41"/>
      <c r="IQP57" s="41"/>
      <c r="IQQ57" s="41"/>
      <c r="IQR57" s="41"/>
      <c r="IQS57" s="41"/>
      <c r="IQT57" s="41"/>
      <c r="IQU57" s="41"/>
      <c r="IQV57" s="41"/>
      <c r="IQW57" s="41"/>
      <c r="IQX57" s="41"/>
      <c r="IQY57" s="41"/>
      <c r="IQZ57" s="41"/>
      <c r="IRA57" s="41"/>
      <c r="IRB57" s="41"/>
      <c r="IRC57" s="41"/>
      <c r="IRD57" s="41"/>
      <c r="IRE57" s="41"/>
      <c r="IRF57" s="41"/>
      <c r="IRG57" s="41"/>
      <c r="IRH57" s="41"/>
      <c r="IRI57" s="41"/>
      <c r="IRJ57" s="41"/>
      <c r="IRK57" s="41"/>
      <c r="IRL57" s="41"/>
      <c r="IRM57" s="41"/>
      <c r="IRN57" s="41"/>
      <c r="IRO57" s="41"/>
      <c r="IRP57" s="41"/>
      <c r="IRQ57" s="41"/>
      <c r="IRR57" s="41"/>
      <c r="IRS57" s="41"/>
      <c r="IRT57" s="41"/>
      <c r="IRU57" s="41"/>
      <c r="IRV57" s="41"/>
      <c r="IRW57" s="41"/>
      <c r="IRX57" s="41"/>
      <c r="IRY57" s="41"/>
      <c r="IRZ57" s="41"/>
      <c r="ISA57" s="41"/>
      <c r="ISB57" s="41"/>
      <c r="ISC57" s="41"/>
      <c r="ISD57" s="41"/>
      <c r="ISE57" s="41"/>
      <c r="ISF57" s="41"/>
      <c r="ISG57" s="41"/>
      <c r="ISH57" s="41"/>
      <c r="ISI57" s="41"/>
      <c r="ISJ57" s="41"/>
      <c r="ISK57" s="41"/>
      <c r="ISL57" s="41"/>
      <c r="ISM57" s="41"/>
      <c r="ISN57" s="41"/>
      <c r="ISO57" s="41"/>
      <c r="ISP57" s="41"/>
      <c r="ISQ57" s="41"/>
      <c r="ISR57" s="41"/>
      <c r="ISS57" s="41"/>
      <c r="IST57" s="41"/>
      <c r="ISU57" s="41"/>
      <c r="ISV57" s="41"/>
      <c r="ISW57" s="41"/>
      <c r="ISX57" s="41"/>
      <c r="ISY57" s="41"/>
      <c r="ISZ57" s="41"/>
      <c r="ITA57" s="41"/>
      <c r="ITB57" s="41"/>
      <c r="ITC57" s="41"/>
      <c r="ITD57" s="41"/>
      <c r="ITE57" s="41"/>
      <c r="ITF57" s="41"/>
      <c r="ITG57" s="41"/>
      <c r="ITH57" s="41"/>
      <c r="ITI57" s="41"/>
      <c r="ITJ57" s="41"/>
      <c r="ITK57" s="41"/>
      <c r="ITL57" s="41"/>
      <c r="ITM57" s="41"/>
      <c r="ITN57" s="41"/>
      <c r="ITO57" s="41"/>
      <c r="ITP57" s="41"/>
      <c r="ITQ57" s="41"/>
      <c r="ITR57" s="41"/>
      <c r="ITS57" s="41"/>
      <c r="ITT57" s="41"/>
      <c r="ITU57" s="41"/>
      <c r="ITV57" s="41"/>
      <c r="ITW57" s="41"/>
      <c r="ITX57" s="41"/>
      <c r="ITY57" s="41"/>
      <c r="ITZ57" s="41"/>
      <c r="IUA57" s="41"/>
      <c r="IUB57" s="41"/>
      <c r="IUC57" s="41"/>
      <c r="IUD57" s="41"/>
      <c r="IUE57" s="41"/>
      <c r="IUF57" s="41"/>
      <c r="IUG57" s="41"/>
      <c r="IUH57" s="41"/>
      <c r="IUI57" s="41"/>
      <c r="IUJ57" s="41"/>
      <c r="IUK57" s="41"/>
      <c r="IUL57" s="41"/>
      <c r="IUM57" s="41"/>
      <c r="IUN57" s="41"/>
      <c r="IUO57" s="41"/>
      <c r="IUP57" s="41"/>
      <c r="IUQ57" s="41"/>
      <c r="IUR57" s="41"/>
      <c r="IUS57" s="41"/>
      <c r="IUT57" s="41"/>
      <c r="IUU57" s="41"/>
      <c r="IUV57" s="41"/>
      <c r="IUW57" s="41"/>
      <c r="IUX57" s="41"/>
      <c r="IUY57" s="41"/>
      <c r="IUZ57" s="41"/>
      <c r="IVA57" s="41"/>
      <c r="IVB57" s="41"/>
      <c r="IVC57" s="41"/>
      <c r="IVD57" s="41"/>
      <c r="IVE57" s="41"/>
      <c r="IVF57" s="41"/>
      <c r="IVG57" s="41"/>
      <c r="IVH57" s="41"/>
      <c r="IVI57" s="41"/>
      <c r="IVJ57" s="41"/>
      <c r="IVK57" s="41"/>
      <c r="IVL57" s="41"/>
      <c r="IVM57" s="41"/>
      <c r="IVN57" s="41"/>
      <c r="IVO57" s="41"/>
      <c r="IVP57" s="41"/>
      <c r="IVQ57" s="41"/>
      <c r="IVR57" s="41"/>
      <c r="IVS57" s="41"/>
      <c r="IVT57" s="41"/>
      <c r="IVU57" s="41"/>
      <c r="IVV57" s="41"/>
      <c r="IVW57" s="41"/>
      <c r="IVX57" s="41"/>
      <c r="IVY57" s="41"/>
      <c r="IVZ57" s="41"/>
      <c r="IWA57" s="41"/>
      <c r="IWB57" s="41"/>
      <c r="IWC57" s="41"/>
      <c r="IWD57" s="41"/>
      <c r="IWE57" s="41"/>
      <c r="IWF57" s="41"/>
      <c r="IWG57" s="41"/>
      <c r="IWH57" s="41"/>
      <c r="IWI57" s="41"/>
      <c r="IWJ57" s="41"/>
      <c r="IWK57" s="41"/>
      <c r="IWL57" s="41"/>
      <c r="IWM57" s="41"/>
      <c r="IWN57" s="41"/>
      <c r="IWO57" s="41"/>
      <c r="IWP57" s="41"/>
      <c r="IWQ57" s="41"/>
      <c r="IWR57" s="41"/>
      <c r="IWS57" s="41"/>
      <c r="IWT57" s="41"/>
      <c r="IWU57" s="41"/>
      <c r="IWV57" s="41"/>
      <c r="IWW57" s="41"/>
      <c r="IWX57" s="41"/>
      <c r="IWY57" s="41"/>
      <c r="IWZ57" s="41"/>
      <c r="IXA57" s="41"/>
      <c r="IXB57" s="41"/>
      <c r="IXC57" s="41"/>
      <c r="IXD57" s="41"/>
      <c r="IXE57" s="41"/>
      <c r="IXF57" s="41"/>
      <c r="IXG57" s="41"/>
      <c r="IXH57" s="41"/>
      <c r="IXI57" s="41"/>
      <c r="IXJ57" s="41"/>
      <c r="IXK57" s="41"/>
      <c r="IXL57" s="41"/>
      <c r="IXM57" s="41"/>
      <c r="IXN57" s="41"/>
      <c r="IXO57" s="41"/>
      <c r="IXP57" s="41"/>
      <c r="IXQ57" s="41"/>
      <c r="IXR57" s="41"/>
      <c r="IXS57" s="41"/>
      <c r="IXT57" s="41"/>
      <c r="IXU57" s="41"/>
      <c r="IXV57" s="41"/>
      <c r="IXW57" s="41"/>
      <c r="IXX57" s="41"/>
      <c r="IXY57" s="41"/>
      <c r="IXZ57" s="41"/>
      <c r="IYA57" s="41"/>
      <c r="IYB57" s="41"/>
      <c r="IYC57" s="41"/>
      <c r="IYD57" s="41"/>
      <c r="IYE57" s="41"/>
      <c r="IYF57" s="41"/>
      <c r="IYG57" s="41"/>
      <c r="IYH57" s="41"/>
      <c r="IYI57" s="41"/>
      <c r="IYJ57" s="41"/>
      <c r="IYK57" s="41"/>
      <c r="IYL57" s="41"/>
      <c r="IYM57" s="41"/>
      <c r="IYN57" s="41"/>
      <c r="IYO57" s="41"/>
      <c r="IYP57" s="41"/>
      <c r="IYQ57" s="41"/>
      <c r="IYR57" s="41"/>
      <c r="IYS57" s="41"/>
      <c r="IYT57" s="41"/>
      <c r="IYU57" s="41"/>
      <c r="IYV57" s="41"/>
      <c r="IYW57" s="41"/>
      <c r="IYX57" s="41"/>
      <c r="IYY57" s="41"/>
      <c r="IYZ57" s="41"/>
      <c r="IZA57" s="41"/>
      <c r="IZB57" s="41"/>
      <c r="IZC57" s="41"/>
      <c r="IZD57" s="41"/>
      <c r="IZE57" s="41"/>
      <c r="IZF57" s="41"/>
      <c r="IZG57" s="41"/>
      <c r="IZH57" s="41"/>
      <c r="IZI57" s="41"/>
      <c r="IZJ57" s="41"/>
      <c r="IZK57" s="41"/>
      <c r="IZL57" s="41"/>
      <c r="IZM57" s="41"/>
      <c r="IZN57" s="41"/>
      <c r="IZO57" s="41"/>
      <c r="IZP57" s="41"/>
      <c r="IZQ57" s="41"/>
      <c r="IZR57" s="41"/>
      <c r="IZS57" s="41"/>
      <c r="IZT57" s="41"/>
      <c r="IZU57" s="41"/>
      <c r="IZV57" s="41"/>
      <c r="IZW57" s="41"/>
      <c r="IZX57" s="41"/>
      <c r="IZY57" s="41"/>
      <c r="IZZ57" s="41"/>
      <c r="JAA57" s="41"/>
      <c r="JAB57" s="41"/>
      <c r="JAC57" s="41"/>
      <c r="JAD57" s="41"/>
      <c r="JAE57" s="41"/>
      <c r="JAF57" s="41"/>
      <c r="JAG57" s="41"/>
      <c r="JAH57" s="41"/>
      <c r="JAI57" s="41"/>
      <c r="JAJ57" s="41"/>
      <c r="JAK57" s="41"/>
      <c r="JAL57" s="41"/>
      <c r="JAM57" s="41"/>
      <c r="JAN57" s="41"/>
      <c r="JAO57" s="41"/>
      <c r="JAP57" s="41"/>
      <c r="JAQ57" s="41"/>
      <c r="JAR57" s="41"/>
      <c r="JAS57" s="41"/>
      <c r="JAT57" s="41"/>
      <c r="JAU57" s="41"/>
      <c r="JAV57" s="41"/>
      <c r="JAW57" s="41"/>
      <c r="JAX57" s="41"/>
      <c r="JAY57" s="41"/>
      <c r="JAZ57" s="41"/>
      <c r="JBA57" s="41"/>
      <c r="JBB57" s="41"/>
      <c r="JBC57" s="41"/>
      <c r="JBD57" s="41"/>
      <c r="JBE57" s="41"/>
      <c r="JBF57" s="41"/>
      <c r="JBG57" s="41"/>
      <c r="JBH57" s="41"/>
      <c r="JBI57" s="41"/>
      <c r="JBJ57" s="41"/>
      <c r="JBK57" s="41"/>
      <c r="JBL57" s="41"/>
      <c r="JBM57" s="41"/>
      <c r="JBN57" s="41"/>
      <c r="JBO57" s="41"/>
      <c r="JBP57" s="41"/>
      <c r="JBQ57" s="41"/>
      <c r="JBR57" s="41"/>
      <c r="JBS57" s="41"/>
      <c r="JBT57" s="41"/>
      <c r="JBU57" s="41"/>
      <c r="JBV57" s="41"/>
      <c r="JBW57" s="41"/>
      <c r="JBX57" s="41"/>
      <c r="JBY57" s="41"/>
      <c r="JBZ57" s="41"/>
      <c r="JCA57" s="41"/>
      <c r="JCB57" s="41"/>
      <c r="JCC57" s="41"/>
      <c r="JCD57" s="41"/>
      <c r="JCE57" s="41"/>
      <c r="JCF57" s="41"/>
      <c r="JCG57" s="41"/>
      <c r="JCH57" s="41"/>
      <c r="JCI57" s="41"/>
      <c r="JCJ57" s="41"/>
      <c r="JCK57" s="41"/>
      <c r="JCL57" s="41"/>
      <c r="JCM57" s="41"/>
      <c r="JCN57" s="41"/>
      <c r="JCO57" s="41"/>
      <c r="JCP57" s="41"/>
      <c r="JCQ57" s="41"/>
      <c r="JCR57" s="41"/>
      <c r="JCS57" s="41"/>
      <c r="JCT57" s="41"/>
      <c r="JCU57" s="41"/>
      <c r="JCV57" s="41"/>
      <c r="JCW57" s="41"/>
      <c r="JCX57" s="41"/>
      <c r="JCY57" s="41"/>
      <c r="JCZ57" s="41"/>
      <c r="JDA57" s="41"/>
      <c r="JDB57" s="41"/>
      <c r="JDC57" s="41"/>
      <c r="JDD57" s="41"/>
      <c r="JDE57" s="41"/>
      <c r="JDF57" s="41"/>
      <c r="JDG57" s="41"/>
      <c r="JDH57" s="41"/>
      <c r="JDI57" s="41"/>
      <c r="JDJ57" s="41"/>
      <c r="JDK57" s="41"/>
      <c r="JDL57" s="41"/>
      <c r="JDM57" s="41"/>
      <c r="JDN57" s="41"/>
      <c r="JDO57" s="41"/>
      <c r="JDP57" s="41"/>
      <c r="JDQ57" s="41"/>
      <c r="JDR57" s="41"/>
      <c r="JDS57" s="41"/>
      <c r="JDT57" s="41"/>
      <c r="JDU57" s="41"/>
      <c r="JDV57" s="41"/>
      <c r="JDW57" s="41"/>
      <c r="JDX57" s="41"/>
      <c r="JDY57" s="41"/>
      <c r="JDZ57" s="41"/>
      <c r="JEA57" s="41"/>
      <c r="JEB57" s="41"/>
      <c r="JEC57" s="41"/>
      <c r="JED57" s="41"/>
      <c r="JEE57" s="41"/>
      <c r="JEF57" s="41"/>
      <c r="JEG57" s="41"/>
      <c r="JEH57" s="41"/>
      <c r="JEI57" s="41"/>
      <c r="JEJ57" s="41"/>
      <c r="JEK57" s="41"/>
      <c r="JEL57" s="41"/>
      <c r="JEM57" s="41"/>
      <c r="JEN57" s="41"/>
      <c r="JEO57" s="41"/>
      <c r="JEP57" s="41"/>
      <c r="JEQ57" s="41"/>
      <c r="JER57" s="41"/>
      <c r="JES57" s="41"/>
      <c r="JET57" s="41"/>
      <c r="JEU57" s="41"/>
      <c r="JEV57" s="41"/>
      <c r="JEW57" s="41"/>
      <c r="JEX57" s="41"/>
      <c r="JEY57" s="41"/>
      <c r="JEZ57" s="41"/>
      <c r="JFA57" s="41"/>
      <c r="JFB57" s="41"/>
      <c r="JFC57" s="41"/>
      <c r="JFD57" s="41"/>
      <c r="JFE57" s="41"/>
      <c r="JFF57" s="41"/>
      <c r="JFG57" s="41"/>
      <c r="JFH57" s="41"/>
      <c r="JFI57" s="41"/>
      <c r="JFJ57" s="41"/>
      <c r="JFK57" s="41"/>
      <c r="JFL57" s="41"/>
      <c r="JFM57" s="41"/>
      <c r="JFN57" s="41"/>
      <c r="JFO57" s="41"/>
      <c r="JFP57" s="41"/>
      <c r="JFQ57" s="41"/>
      <c r="JFR57" s="41"/>
      <c r="JFS57" s="41"/>
      <c r="JFT57" s="41"/>
      <c r="JFU57" s="41"/>
      <c r="JFV57" s="41"/>
      <c r="JFW57" s="41"/>
      <c r="JFX57" s="41"/>
      <c r="JFY57" s="41"/>
      <c r="JFZ57" s="41"/>
      <c r="JGA57" s="41"/>
      <c r="JGB57" s="41"/>
      <c r="JGC57" s="41"/>
      <c r="JGD57" s="41"/>
      <c r="JGE57" s="41"/>
      <c r="JGF57" s="41"/>
      <c r="JGG57" s="41"/>
      <c r="JGH57" s="41"/>
      <c r="JGI57" s="41"/>
      <c r="JGJ57" s="41"/>
      <c r="JGK57" s="41"/>
      <c r="JGL57" s="41"/>
      <c r="JGM57" s="41"/>
      <c r="JGN57" s="41"/>
      <c r="JGO57" s="41"/>
      <c r="JGP57" s="41"/>
      <c r="JGQ57" s="41"/>
      <c r="JGR57" s="41"/>
      <c r="JGS57" s="41"/>
      <c r="JGT57" s="41"/>
      <c r="JGU57" s="41"/>
      <c r="JGV57" s="41"/>
      <c r="JGW57" s="41"/>
      <c r="JGX57" s="41"/>
      <c r="JGY57" s="41"/>
      <c r="JGZ57" s="41"/>
      <c r="JHA57" s="41"/>
      <c r="JHB57" s="41"/>
      <c r="JHC57" s="41"/>
      <c r="JHD57" s="41"/>
      <c r="JHE57" s="41"/>
      <c r="JHF57" s="41"/>
      <c r="JHG57" s="41"/>
      <c r="JHH57" s="41"/>
      <c r="JHI57" s="41"/>
      <c r="JHJ57" s="41"/>
      <c r="JHK57" s="41"/>
      <c r="JHL57" s="41"/>
      <c r="JHM57" s="41"/>
      <c r="JHN57" s="41"/>
      <c r="JHO57" s="41"/>
      <c r="JHP57" s="41"/>
      <c r="JHQ57" s="41"/>
      <c r="JHR57" s="41"/>
      <c r="JHS57" s="41"/>
      <c r="JHT57" s="41"/>
      <c r="JHU57" s="41"/>
      <c r="JHV57" s="41"/>
      <c r="JHW57" s="41"/>
      <c r="JHX57" s="41"/>
      <c r="JHY57" s="41"/>
      <c r="JHZ57" s="41"/>
      <c r="JIA57" s="41"/>
      <c r="JIB57" s="41"/>
      <c r="JIC57" s="41"/>
      <c r="JID57" s="41"/>
      <c r="JIE57" s="41"/>
      <c r="JIF57" s="41"/>
      <c r="JIG57" s="41"/>
      <c r="JIH57" s="41"/>
      <c r="JII57" s="41"/>
      <c r="JIJ57" s="41"/>
      <c r="JIK57" s="41"/>
      <c r="JIL57" s="41"/>
      <c r="JIM57" s="41"/>
      <c r="JIN57" s="41"/>
      <c r="JIO57" s="41"/>
      <c r="JIP57" s="41"/>
      <c r="JIQ57" s="41"/>
      <c r="JIR57" s="41"/>
      <c r="JIS57" s="41"/>
      <c r="JIT57" s="41"/>
      <c r="JIU57" s="41"/>
      <c r="JIV57" s="41"/>
      <c r="JIW57" s="41"/>
      <c r="JIX57" s="41"/>
      <c r="JIY57" s="41"/>
      <c r="JIZ57" s="41"/>
      <c r="JJA57" s="41"/>
      <c r="JJB57" s="41"/>
      <c r="JJC57" s="41"/>
      <c r="JJD57" s="41"/>
      <c r="JJE57" s="41"/>
      <c r="JJF57" s="41"/>
      <c r="JJG57" s="41"/>
      <c r="JJH57" s="41"/>
      <c r="JJI57" s="41"/>
      <c r="JJJ57" s="41"/>
      <c r="JJK57" s="41"/>
      <c r="JJL57" s="41"/>
      <c r="JJM57" s="41"/>
      <c r="JJN57" s="41"/>
      <c r="JJO57" s="41"/>
      <c r="JJP57" s="41"/>
      <c r="JJQ57" s="41"/>
      <c r="JJR57" s="41"/>
      <c r="JJS57" s="41"/>
      <c r="JJT57" s="41"/>
      <c r="JJU57" s="41"/>
      <c r="JJV57" s="41"/>
      <c r="JJW57" s="41"/>
      <c r="JJX57" s="41"/>
      <c r="JJY57" s="41"/>
      <c r="JJZ57" s="41"/>
      <c r="JKA57" s="41"/>
      <c r="JKB57" s="41"/>
      <c r="JKC57" s="41"/>
      <c r="JKD57" s="41"/>
      <c r="JKE57" s="41"/>
      <c r="JKF57" s="41"/>
      <c r="JKG57" s="41"/>
      <c r="JKH57" s="41"/>
      <c r="JKI57" s="41"/>
      <c r="JKJ57" s="41"/>
      <c r="JKK57" s="41"/>
      <c r="JKL57" s="41"/>
      <c r="JKM57" s="41"/>
      <c r="JKN57" s="41"/>
      <c r="JKO57" s="41"/>
      <c r="JKP57" s="41"/>
      <c r="JKQ57" s="41"/>
      <c r="JKR57" s="41"/>
      <c r="JKS57" s="41"/>
      <c r="JKT57" s="41"/>
      <c r="JKU57" s="41"/>
      <c r="JKV57" s="41"/>
      <c r="JKW57" s="41"/>
      <c r="JKX57" s="41"/>
      <c r="JKY57" s="41"/>
      <c r="JKZ57" s="41"/>
      <c r="JLA57" s="41"/>
      <c r="JLB57" s="41"/>
      <c r="JLC57" s="41"/>
      <c r="JLD57" s="41"/>
      <c r="JLE57" s="41"/>
      <c r="JLF57" s="41"/>
      <c r="JLG57" s="41"/>
      <c r="JLH57" s="41"/>
      <c r="JLI57" s="41"/>
      <c r="JLJ57" s="41"/>
      <c r="JLK57" s="41"/>
      <c r="JLL57" s="41"/>
      <c r="JLM57" s="41"/>
      <c r="JLN57" s="41"/>
      <c r="JLO57" s="41"/>
      <c r="JLP57" s="41"/>
      <c r="JLQ57" s="41"/>
      <c r="JLR57" s="41"/>
      <c r="JLS57" s="41"/>
      <c r="JLT57" s="41"/>
      <c r="JLU57" s="41"/>
      <c r="JLV57" s="41"/>
      <c r="JLW57" s="41"/>
      <c r="JLX57" s="41"/>
      <c r="JLY57" s="41"/>
      <c r="JLZ57" s="41"/>
      <c r="JMA57" s="41"/>
      <c r="JMB57" s="41"/>
      <c r="JMC57" s="41"/>
      <c r="JMD57" s="41"/>
      <c r="JME57" s="41"/>
      <c r="JMF57" s="41"/>
      <c r="JMG57" s="41"/>
      <c r="JMH57" s="41"/>
      <c r="JMI57" s="41"/>
      <c r="JMJ57" s="41"/>
      <c r="JMK57" s="41"/>
      <c r="JML57" s="41"/>
      <c r="JMM57" s="41"/>
      <c r="JMN57" s="41"/>
      <c r="JMO57" s="41"/>
      <c r="JMP57" s="41"/>
      <c r="JMQ57" s="41"/>
      <c r="JMR57" s="41"/>
      <c r="JMS57" s="41"/>
      <c r="JMT57" s="41"/>
      <c r="JMU57" s="41"/>
      <c r="JMV57" s="41"/>
      <c r="JMW57" s="41"/>
      <c r="JMX57" s="41"/>
      <c r="JMY57" s="41"/>
      <c r="JMZ57" s="41"/>
      <c r="JNA57" s="41"/>
      <c r="JNB57" s="41"/>
      <c r="JNC57" s="41"/>
      <c r="JND57" s="41"/>
      <c r="JNE57" s="41"/>
      <c r="JNF57" s="41"/>
      <c r="JNG57" s="41"/>
      <c r="JNH57" s="41"/>
      <c r="JNI57" s="41"/>
      <c r="JNJ57" s="41"/>
      <c r="JNK57" s="41"/>
      <c r="JNL57" s="41"/>
      <c r="JNM57" s="41"/>
      <c r="JNN57" s="41"/>
      <c r="JNO57" s="41"/>
      <c r="JNP57" s="41"/>
      <c r="JNQ57" s="41"/>
      <c r="JNR57" s="41"/>
      <c r="JNS57" s="41"/>
      <c r="JNT57" s="41"/>
      <c r="JNU57" s="41"/>
      <c r="JNV57" s="41"/>
      <c r="JNW57" s="41"/>
      <c r="JNX57" s="41"/>
      <c r="JNY57" s="41"/>
      <c r="JNZ57" s="41"/>
      <c r="JOA57" s="41"/>
      <c r="JOB57" s="41"/>
      <c r="JOC57" s="41"/>
      <c r="JOD57" s="41"/>
      <c r="JOE57" s="41"/>
      <c r="JOF57" s="41"/>
      <c r="JOG57" s="41"/>
      <c r="JOH57" s="41"/>
      <c r="JOI57" s="41"/>
      <c r="JOJ57" s="41"/>
      <c r="JOK57" s="41"/>
      <c r="JOL57" s="41"/>
      <c r="JOM57" s="41"/>
      <c r="JON57" s="41"/>
      <c r="JOO57" s="41"/>
      <c r="JOP57" s="41"/>
      <c r="JOQ57" s="41"/>
      <c r="JOR57" s="41"/>
      <c r="JOS57" s="41"/>
      <c r="JOT57" s="41"/>
      <c r="JOU57" s="41"/>
      <c r="JOV57" s="41"/>
      <c r="JOW57" s="41"/>
      <c r="JOX57" s="41"/>
      <c r="JOY57" s="41"/>
      <c r="JOZ57" s="41"/>
      <c r="JPA57" s="41"/>
      <c r="JPB57" s="41"/>
      <c r="JPC57" s="41"/>
      <c r="JPD57" s="41"/>
      <c r="JPE57" s="41"/>
      <c r="JPF57" s="41"/>
      <c r="JPG57" s="41"/>
      <c r="JPH57" s="41"/>
      <c r="JPI57" s="41"/>
      <c r="JPJ57" s="41"/>
      <c r="JPK57" s="41"/>
      <c r="JPL57" s="41"/>
      <c r="JPM57" s="41"/>
      <c r="JPN57" s="41"/>
      <c r="JPO57" s="41"/>
      <c r="JPP57" s="41"/>
      <c r="JPQ57" s="41"/>
      <c r="JPR57" s="41"/>
      <c r="JPS57" s="41"/>
      <c r="JPT57" s="41"/>
      <c r="JPU57" s="41"/>
      <c r="JPV57" s="41"/>
      <c r="JPW57" s="41"/>
      <c r="JPX57" s="41"/>
      <c r="JPY57" s="41"/>
      <c r="JPZ57" s="41"/>
      <c r="JQA57" s="41"/>
      <c r="JQB57" s="41"/>
      <c r="JQC57" s="41"/>
      <c r="JQD57" s="41"/>
      <c r="JQE57" s="41"/>
      <c r="JQF57" s="41"/>
      <c r="JQG57" s="41"/>
      <c r="JQH57" s="41"/>
      <c r="JQI57" s="41"/>
      <c r="JQJ57" s="41"/>
      <c r="JQK57" s="41"/>
      <c r="JQL57" s="41"/>
      <c r="JQM57" s="41"/>
      <c r="JQN57" s="41"/>
      <c r="JQO57" s="41"/>
      <c r="JQP57" s="41"/>
      <c r="JQQ57" s="41"/>
      <c r="JQR57" s="41"/>
      <c r="JQS57" s="41"/>
      <c r="JQT57" s="41"/>
      <c r="JQU57" s="41"/>
      <c r="JQV57" s="41"/>
      <c r="JQW57" s="41"/>
      <c r="JQX57" s="41"/>
      <c r="JQY57" s="41"/>
      <c r="JQZ57" s="41"/>
      <c r="JRA57" s="41"/>
      <c r="JRB57" s="41"/>
      <c r="JRC57" s="41"/>
      <c r="JRD57" s="41"/>
      <c r="JRE57" s="41"/>
      <c r="JRF57" s="41"/>
      <c r="JRG57" s="41"/>
      <c r="JRH57" s="41"/>
      <c r="JRI57" s="41"/>
      <c r="JRJ57" s="41"/>
      <c r="JRK57" s="41"/>
      <c r="JRL57" s="41"/>
      <c r="JRM57" s="41"/>
      <c r="JRN57" s="41"/>
      <c r="JRO57" s="41"/>
      <c r="JRP57" s="41"/>
      <c r="JRQ57" s="41"/>
      <c r="JRR57" s="41"/>
      <c r="JRS57" s="41"/>
      <c r="JRT57" s="41"/>
      <c r="JRU57" s="41"/>
      <c r="JRV57" s="41"/>
      <c r="JRW57" s="41"/>
      <c r="JRX57" s="41"/>
      <c r="JRY57" s="41"/>
      <c r="JRZ57" s="41"/>
      <c r="JSA57" s="41"/>
      <c r="JSB57" s="41"/>
      <c r="JSC57" s="41"/>
      <c r="JSD57" s="41"/>
      <c r="JSE57" s="41"/>
      <c r="JSF57" s="41"/>
      <c r="JSG57" s="41"/>
      <c r="JSH57" s="41"/>
      <c r="JSI57" s="41"/>
      <c r="JSJ57" s="41"/>
      <c r="JSK57" s="41"/>
      <c r="JSL57" s="41"/>
      <c r="JSM57" s="41"/>
      <c r="JSN57" s="41"/>
      <c r="JSO57" s="41"/>
      <c r="JSP57" s="41"/>
      <c r="JSQ57" s="41"/>
      <c r="JSR57" s="41"/>
      <c r="JSS57" s="41"/>
      <c r="JST57" s="41"/>
      <c r="JSU57" s="41"/>
      <c r="JSV57" s="41"/>
      <c r="JSW57" s="41"/>
      <c r="JSX57" s="41"/>
      <c r="JSY57" s="41"/>
      <c r="JSZ57" s="41"/>
      <c r="JTA57" s="41"/>
      <c r="JTB57" s="41"/>
      <c r="JTC57" s="41"/>
      <c r="JTD57" s="41"/>
      <c r="JTE57" s="41"/>
      <c r="JTF57" s="41"/>
      <c r="JTG57" s="41"/>
      <c r="JTH57" s="41"/>
      <c r="JTI57" s="41"/>
      <c r="JTJ57" s="41"/>
      <c r="JTK57" s="41"/>
      <c r="JTL57" s="41"/>
      <c r="JTM57" s="41"/>
      <c r="JTN57" s="41"/>
      <c r="JTO57" s="41"/>
      <c r="JTP57" s="41"/>
      <c r="JTQ57" s="41"/>
      <c r="JTR57" s="41"/>
      <c r="JTS57" s="41"/>
      <c r="JTT57" s="41"/>
      <c r="JTU57" s="41"/>
      <c r="JTV57" s="41"/>
      <c r="JTW57" s="41"/>
      <c r="JTX57" s="41"/>
      <c r="JTY57" s="41"/>
      <c r="JTZ57" s="41"/>
      <c r="JUA57" s="41"/>
      <c r="JUB57" s="41"/>
      <c r="JUC57" s="41"/>
      <c r="JUD57" s="41"/>
      <c r="JUE57" s="41"/>
      <c r="JUF57" s="41"/>
      <c r="JUG57" s="41"/>
      <c r="JUH57" s="41"/>
      <c r="JUI57" s="41"/>
      <c r="JUJ57" s="41"/>
      <c r="JUK57" s="41"/>
      <c r="JUL57" s="41"/>
      <c r="JUM57" s="41"/>
      <c r="JUN57" s="41"/>
      <c r="JUO57" s="41"/>
      <c r="JUP57" s="41"/>
      <c r="JUQ57" s="41"/>
      <c r="JUR57" s="41"/>
      <c r="JUS57" s="41"/>
      <c r="JUT57" s="41"/>
      <c r="JUU57" s="41"/>
      <c r="JUV57" s="41"/>
      <c r="JUW57" s="41"/>
      <c r="JUX57" s="41"/>
      <c r="JUY57" s="41"/>
      <c r="JUZ57" s="41"/>
      <c r="JVA57" s="41"/>
      <c r="JVB57" s="41"/>
      <c r="JVC57" s="41"/>
      <c r="JVD57" s="41"/>
      <c r="JVE57" s="41"/>
      <c r="JVF57" s="41"/>
      <c r="JVG57" s="41"/>
      <c r="JVH57" s="41"/>
      <c r="JVI57" s="41"/>
      <c r="JVJ57" s="41"/>
      <c r="JVK57" s="41"/>
      <c r="JVL57" s="41"/>
      <c r="JVM57" s="41"/>
      <c r="JVN57" s="41"/>
      <c r="JVO57" s="41"/>
      <c r="JVP57" s="41"/>
      <c r="JVQ57" s="41"/>
      <c r="JVR57" s="41"/>
      <c r="JVS57" s="41"/>
      <c r="JVT57" s="41"/>
      <c r="JVU57" s="41"/>
      <c r="JVV57" s="41"/>
      <c r="JVW57" s="41"/>
      <c r="JVX57" s="41"/>
      <c r="JVY57" s="41"/>
      <c r="JVZ57" s="41"/>
      <c r="JWA57" s="41"/>
      <c r="JWB57" s="41"/>
      <c r="JWC57" s="41"/>
      <c r="JWD57" s="41"/>
      <c r="JWE57" s="41"/>
      <c r="JWF57" s="41"/>
      <c r="JWG57" s="41"/>
      <c r="JWH57" s="41"/>
      <c r="JWI57" s="41"/>
      <c r="JWJ57" s="41"/>
      <c r="JWK57" s="41"/>
      <c r="JWL57" s="41"/>
      <c r="JWM57" s="41"/>
      <c r="JWN57" s="41"/>
      <c r="JWO57" s="41"/>
      <c r="JWP57" s="41"/>
      <c r="JWQ57" s="41"/>
      <c r="JWR57" s="41"/>
      <c r="JWS57" s="41"/>
      <c r="JWT57" s="41"/>
      <c r="JWU57" s="41"/>
      <c r="JWV57" s="41"/>
      <c r="JWW57" s="41"/>
      <c r="JWX57" s="41"/>
      <c r="JWY57" s="41"/>
      <c r="JWZ57" s="41"/>
      <c r="JXA57" s="41"/>
      <c r="JXB57" s="41"/>
      <c r="JXC57" s="41"/>
      <c r="JXD57" s="41"/>
      <c r="JXE57" s="41"/>
      <c r="JXF57" s="41"/>
      <c r="JXG57" s="41"/>
      <c r="JXH57" s="41"/>
      <c r="JXI57" s="41"/>
      <c r="JXJ57" s="41"/>
      <c r="JXK57" s="41"/>
      <c r="JXL57" s="41"/>
      <c r="JXM57" s="41"/>
      <c r="JXN57" s="41"/>
      <c r="JXO57" s="41"/>
      <c r="JXP57" s="41"/>
      <c r="JXQ57" s="41"/>
      <c r="JXR57" s="41"/>
      <c r="JXS57" s="41"/>
      <c r="JXT57" s="41"/>
      <c r="JXU57" s="41"/>
      <c r="JXV57" s="41"/>
      <c r="JXW57" s="41"/>
      <c r="JXX57" s="41"/>
      <c r="JXY57" s="41"/>
      <c r="JXZ57" s="41"/>
      <c r="JYA57" s="41"/>
      <c r="JYB57" s="41"/>
      <c r="JYC57" s="41"/>
      <c r="JYD57" s="41"/>
      <c r="JYE57" s="41"/>
      <c r="JYF57" s="41"/>
      <c r="JYG57" s="41"/>
      <c r="JYH57" s="41"/>
      <c r="JYI57" s="41"/>
      <c r="JYJ57" s="41"/>
      <c r="JYK57" s="41"/>
      <c r="JYL57" s="41"/>
      <c r="JYM57" s="41"/>
      <c r="JYN57" s="41"/>
      <c r="JYO57" s="41"/>
      <c r="JYP57" s="41"/>
      <c r="JYQ57" s="41"/>
      <c r="JYR57" s="41"/>
      <c r="JYS57" s="41"/>
      <c r="JYT57" s="41"/>
      <c r="JYU57" s="41"/>
      <c r="JYV57" s="41"/>
      <c r="JYW57" s="41"/>
      <c r="JYX57" s="41"/>
      <c r="JYY57" s="41"/>
      <c r="JYZ57" s="41"/>
      <c r="JZA57" s="41"/>
      <c r="JZB57" s="41"/>
      <c r="JZC57" s="41"/>
      <c r="JZD57" s="41"/>
      <c r="JZE57" s="41"/>
      <c r="JZF57" s="41"/>
      <c r="JZG57" s="41"/>
      <c r="JZH57" s="41"/>
      <c r="JZI57" s="41"/>
      <c r="JZJ57" s="41"/>
      <c r="JZK57" s="41"/>
      <c r="JZL57" s="41"/>
      <c r="JZM57" s="41"/>
      <c r="JZN57" s="41"/>
      <c r="JZO57" s="41"/>
      <c r="JZP57" s="41"/>
      <c r="JZQ57" s="41"/>
      <c r="JZR57" s="41"/>
      <c r="JZS57" s="41"/>
      <c r="JZT57" s="41"/>
      <c r="JZU57" s="41"/>
      <c r="JZV57" s="41"/>
      <c r="JZW57" s="41"/>
      <c r="JZX57" s="41"/>
      <c r="JZY57" s="41"/>
      <c r="JZZ57" s="41"/>
      <c r="KAA57" s="41"/>
      <c r="KAB57" s="41"/>
      <c r="KAC57" s="41"/>
      <c r="KAD57" s="41"/>
      <c r="KAE57" s="41"/>
      <c r="KAF57" s="41"/>
      <c r="KAG57" s="41"/>
      <c r="KAH57" s="41"/>
      <c r="KAI57" s="41"/>
      <c r="KAJ57" s="41"/>
      <c r="KAK57" s="41"/>
      <c r="KAL57" s="41"/>
      <c r="KAM57" s="41"/>
      <c r="KAN57" s="41"/>
      <c r="KAO57" s="41"/>
      <c r="KAP57" s="41"/>
      <c r="KAQ57" s="41"/>
      <c r="KAR57" s="41"/>
      <c r="KAS57" s="41"/>
      <c r="KAT57" s="41"/>
      <c r="KAU57" s="41"/>
      <c r="KAV57" s="41"/>
      <c r="KAW57" s="41"/>
      <c r="KAX57" s="41"/>
      <c r="KAY57" s="41"/>
      <c r="KAZ57" s="41"/>
      <c r="KBA57" s="41"/>
      <c r="KBB57" s="41"/>
      <c r="KBC57" s="41"/>
      <c r="KBD57" s="41"/>
      <c r="KBE57" s="41"/>
      <c r="KBF57" s="41"/>
      <c r="KBG57" s="41"/>
      <c r="KBH57" s="41"/>
      <c r="KBI57" s="41"/>
      <c r="KBJ57" s="41"/>
      <c r="KBK57" s="41"/>
      <c r="KBL57" s="41"/>
      <c r="KBM57" s="41"/>
      <c r="KBN57" s="41"/>
      <c r="KBO57" s="41"/>
      <c r="KBP57" s="41"/>
      <c r="KBQ57" s="41"/>
      <c r="KBR57" s="41"/>
      <c r="KBS57" s="41"/>
      <c r="KBT57" s="41"/>
      <c r="KBU57" s="41"/>
      <c r="KBV57" s="41"/>
      <c r="KBW57" s="41"/>
      <c r="KBX57" s="41"/>
      <c r="KBY57" s="41"/>
      <c r="KBZ57" s="41"/>
      <c r="KCA57" s="41"/>
      <c r="KCB57" s="41"/>
      <c r="KCC57" s="41"/>
      <c r="KCD57" s="41"/>
      <c r="KCE57" s="41"/>
      <c r="KCF57" s="41"/>
      <c r="KCG57" s="41"/>
      <c r="KCH57" s="41"/>
      <c r="KCI57" s="41"/>
      <c r="KCJ57" s="41"/>
      <c r="KCK57" s="41"/>
      <c r="KCL57" s="41"/>
      <c r="KCM57" s="41"/>
      <c r="KCN57" s="41"/>
      <c r="KCO57" s="41"/>
      <c r="KCP57" s="41"/>
      <c r="KCQ57" s="41"/>
      <c r="KCR57" s="41"/>
      <c r="KCS57" s="41"/>
      <c r="KCT57" s="41"/>
      <c r="KCU57" s="41"/>
      <c r="KCV57" s="41"/>
      <c r="KCW57" s="41"/>
      <c r="KCX57" s="41"/>
      <c r="KCY57" s="41"/>
      <c r="KCZ57" s="41"/>
      <c r="KDA57" s="41"/>
      <c r="KDB57" s="41"/>
      <c r="KDC57" s="41"/>
      <c r="KDD57" s="41"/>
      <c r="KDE57" s="41"/>
      <c r="KDF57" s="41"/>
      <c r="KDG57" s="41"/>
      <c r="KDH57" s="41"/>
      <c r="KDI57" s="41"/>
      <c r="KDJ57" s="41"/>
      <c r="KDK57" s="41"/>
      <c r="KDL57" s="41"/>
      <c r="KDM57" s="41"/>
      <c r="KDN57" s="41"/>
      <c r="KDO57" s="41"/>
      <c r="KDP57" s="41"/>
      <c r="KDQ57" s="41"/>
      <c r="KDR57" s="41"/>
      <c r="KDS57" s="41"/>
      <c r="KDT57" s="41"/>
      <c r="KDU57" s="41"/>
      <c r="KDV57" s="41"/>
      <c r="KDW57" s="41"/>
      <c r="KDX57" s="41"/>
      <c r="KDY57" s="41"/>
      <c r="KDZ57" s="41"/>
      <c r="KEA57" s="41"/>
      <c r="KEB57" s="41"/>
      <c r="KEC57" s="41"/>
      <c r="KED57" s="41"/>
      <c r="KEE57" s="41"/>
      <c r="KEF57" s="41"/>
      <c r="KEG57" s="41"/>
      <c r="KEH57" s="41"/>
      <c r="KEI57" s="41"/>
      <c r="KEJ57" s="41"/>
      <c r="KEK57" s="41"/>
      <c r="KEL57" s="41"/>
      <c r="KEM57" s="41"/>
      <c r="KEN57" s="41"/>
      <c r="KEO57" s="41"/>
      <c r="KEP57" s="41"/>
      <c r="KEQ57" s="41"/>
      <c r="KER57" s="41"/>
      <c r="KES57" s="41"/>
      <c r="KET57" s="41"/>
      <c r="KEU57" s="41"/>
      <c r="KEV57" s="41"/>
      <c r="KEW57" s="41"/>
      <c r="KEX57" s="41"/>
      <c r="KEY57" s="41"/>
      <c r="KEZ57" s="41"/>
      <c r="KFA57" s="41"/>
      <c r="KFB57" s="41"/>
      <c r="KFC57" s="41"/>
      <c r="KFD57" s="41"/>
      <c r="KFE57" s="41"/>
      <c r="KFF57" s="41"/>
      <c r="KFG57" s="41"/>
      <c r="KFH57" s="41"/>
      <c r="KFI57" s="41"/>
      <c r="KFJ57" s="41"/>
      <c r="KFK57" s="41"/>
      <c r="KFL57" s="41"/>
      <c r="KFM57" s="41"/>
      <c r="KFN57" s="41"/>
      <c r="KFO57" s="41"/>
      <c r="KFP57" s="41"/>
      <c r="KFQ57" s="41"/>
      <c r="KFR57" s="41"/>
      <c r="KFS57" s="41"/>
      <c r="KFT57" s="41"/>
      <c r="KFU57" s="41"/>
      <c r="KFV57" s="41"/>
      <c r="KFW57" s="41"/>
      <c r="KFX57" s="41"/>
      <c r="KFY57" s="41"/>
      <c r="KFZ57" s="41"/>
      <c r="KGA57" s="41"/>
      <c r="KGB57" s="41"/>
      <c r="KGC57" s="41"/>
      <c r="KGD57" s="41"/>
      <c r="KGE57" s="41"/>
      <c r="KGF57" s="41"/>
      <c r="KGG57" s="41"/>
      <c r="KGH57" s="41"/>
      <c r="KGI57" s="41"/>
      <c r="KGJ57" s="41"/>
      <c r="KGK57" s="41"/>
      <c r="KGL57" s="41"/>
      <c r="KGM57" s="41"/>
      <c r="KGN57" s="41"/>
      <c r="KGO57" s="41"/>
      <c r="KGP57" s="41"/>
      <c r="KGQ57" s="41"/>
      <c r="KGR57" s="41"/>
      <c r="KGS57" s="41"/>
      <c r="KGT57" s="41"/>
      <c r="KGU57" s="41"/>
      <c r="KGV57" s="41"/>
      <c r="KGW57" s="41"/>
      <c r="KGX57" s="41"/>
      <c r="KGY57" s="41"/>
      <c r="KGZ57" s="41"/>
      <c r="KHA57" s="41"/>
      <c r="KHB57" s="41"/>
      <c r="KHC57" s="41"/>
      <c r="KHD57" s="41"/>
      <c r="KHE57" s="41"/>
      <c r="KHF57" s="41"/>
      <c r="KHG57" s="41"/>
      <c r="KHH57" s="41"/>
      <c r="KHI57" s="41"/>
      <c r="KHJ57" s="41"/>
      <c r="KHK57" s="41"/>
      <c r="KHL57" s="41"/>
      <c r="KHM57" s="41"/>
      <c r="KHN57" s="41"/>
      <c r="KHO57" s="41"/>
      <c r="KHP57" s="41"/>
      <c r="KHQ57" s="41"/>
      <c r="KHR57" s="41"/>
      <c r="KHS57" s="41"/>
      <c r="KHT57" s="41"/>
      <c r="KHU57" s="41"/>
      <c r="KHV57" s="41"/>
      <c r="KHW57" s="41"/>
      <c r="KHX57" s="41"/>
      <c r="KHY57" s="41"/>
      <c r="KHZ57" s="41"/>
      <c r="KIA57" s="41"/>
      <c r="KIB57" s="41"/>
      <c r="KIC57" s="41"/>
      <c r="KID57" s="41"/>
      <c r="KIE57" s="41"/>
      <c r="KIF57" s="41"/>
      <c r="KIG57" s="41"/>
      <c r="KIH57" s="41"/>
      <c r="KII57" s="41"/>
      <c r="KIJ57" s="41"/>
      <c r="KIK57" s="41"/>
      <c r="KIL57" s="41"/>
      <c r="KIM57" s="41"/>
      <c r="KIN57" s="41"/>
      <c r="KIO57" s="41"/>
      <c r="KIP57" s="41"/>
      <c r="KIQ57" s="41"/>
      <c r="KIR57" s="41"/>
      <c r="KIS57" s="41"/>
      <c r="KIT57" s="41"/>
      <c r="KIU57" s="41"/>
      <c r="KIV57" s="41"/>
      <c r="KIW57" s="41"/>
      <c r="KIX57" s="41"/>
      <c r="KIY57" s="41"/>
      <c r="KIZ57" s="41"/>
      <c r="KJA57" s="41"/>
      <c r="KJB57" s="41"/>
      <c r="KJC57" s="41"/>
      <c r="KJD57" s="41"/>
      <c r="KJE57" s="41"/>
      <c r="KJF57" s="41"/>
      <c r="KJG57" s="41"/>
      <c r="KJH57" s="41"/>
      <c r="KJI57" s="41"/>
      <c r="KJJ57" s="41"/>
      <c r="KJK57" s="41"/>
      <c r="KJL57" s="41"/>
      <c r="KJM57" s="41"/>
      <c r="KJN57" s="41"/>
      <c r="KJO57" s="41"/>
      <c r="KJP57" s="41"/>
      <c r="KJQ57" s="41"/>
      <c r="KJR57" s="41"/>
      <c r="KJS57" s="41"/>
      <c r="KJT57" s="41"/>
      <c r="KJU57" s="41"/>
      <c r="KJV57" s="41"/>
      <c r="KJW57" s="41"/>
      <c r="KJX57" s="41"/>
      <c r="KJY57" s="41"/>
      <c r="KJZ57" s="41"/>
      <c r="KKA57" s="41"/>
      <c r="KKB57" s="41"/>
      <c r="KKC57" s="41"/>
      <c r="KKD57" s="41"/>
      <c r="KKE57" s="41"/>
      <c r="KKF57" s="41"/>
      <c r="KKG57" s="41"/>
      <c r="KKH57" s="41"/>
      <c r="KKI57" s="41"/>
      <c r="KKJ57" s="41"/>
      <c r="KKK57" s="41"/>
      <c r="KKL57" s="41"/>
      <c r="KKM57" s="41"/>
      <c r="KKN57" s="41"/>
      <c r="KKO57" s="41"/>
      <c r="KKP57" s="41"/>
      <c r="KKQ57" s="41"/>
      <c r="KKR57" s="41"/>
      <c r="KKS57" s="41"/>
      <c r="KKT57" s="41"/>
      <c r="KKU57" s="41"/>
      <c r="KKV57" s="41"/>
      <c r="KKW57" s="41"/>
      <c r="KKX57" s="41"/>
      <c r="KKY57" s="41"/>
      <c r="KKZ57" s="41"/>
      <c r="KLA57" s="41"/>
      <c r="KLB57" s="41"/>
      <c r="KLC57" s="41"/>
      <c r="KLD57" s="41"/>
      <c r="KLE57" s="41"/>
      <c r="KLF57" s="41"/>
      <c r="KLG57" s="41"/>
      <c r="KLH57" s="41"/>
      <c r="KLI57" s="41"/>
      <c r="KLJ57" s="41"/>
      <c r="KLK57" s="41"/>
      <c r="KLL57" s="41"/>
      <c r="KLM57" s="41"/>
      <c r="KLN57" s="41"/>
      <c r="KLO57" s="41"/>
      <c r="KLP57" s="41"/>
      <c r="KLQ57" s="41"/>
      <c r="KLR57" s="41"/>
      <c r="KLS57" s="41"/>
      <c r="KLT57" s="41"/>
      <c r="KLU57" s="41"/>
      <c r="KLV57" s="41"/>
      <c r="KLW57" s="41"/>
      <c r="KLX57" s="41"/>
      <c r="KLY57" s="41"/>
      <c r="KLZ57" s="41"/>
      <c r="KMA57" s="41"/>
      <c r="KMB57" s="41"/>
      <c r="KMC57" s="41"/>
      <c r="KMD57" s="41"/>
      <c r="KME57" s="41"/>
      <c r="KMF57" s="41"/>
      <c r="KMG57" s="41"/>
      <c r="KMH57" s="41"/>
      <c r="KMI57" s="41"/>
      <c r="KMJ57" s="41"/>
      <c r="KMK57" s="41"/>
      <c r="KML57" s="41"/>
      <c r="KMM57" s="41"/>
      <c r="KMN57" s="41"/>
      <c r="KMO57" s="41"/>
      <c r="KMP57" s="41"/>
      <c r="KMQ57" s="41"/>
      <c r="KMR57" s="41"/>
      <c r="KMS57" s="41"/>
      <c r="KMT57" s="41"/>
      <c r="KMU57" s="41"/>
      <c r="KMV57" s="41"/>
      <c r="KMW57" s="41"/>
      <c r="KMX57" s="41"/>
      <c r="KMY57" s="41"/>
      <c r="KMZ57" s="41"/>
      <c r="KNA57" s="41"/>
      <c r="KNB57" s="41"/>
      <c r="KNC57" s="41"/>
      <c r="KND57" s="41"/>
      <c r="KNE57" s="41"/>
      <c r="KNF57" s="41"/>
      <c r="KNG57" s="41"/>
      <c r="KNH57" s="41"/>
      <c r="KNI57" s="41"/>
      <c r="KNJ57" s="41"/>
      <c r="KNK57" s="41"/>
      <c r="KNL57" s="41"/>
      <c r="KNM57" s="41"/>
      <c r="KNN57" s="41"/>
      <c r="KNO57" s="41"/>
      <c r="KNP57" s="41"/>
      <c r="KNQ57" s="41"/>
      <c r="KNR57" s="41"/>
      <c r="KNS57" s="41"/>
      <c r="KNT57" s="41"/>
      <c r="KNU57" s="41"/>
      <c r="KNV57" s="41"/>
      <c r="KNW57" s="41"/>
      <c r="KNX57" s="41"/>
      <c r="KNY57" s="41"/>
      <c r="KNZ57" s="41"/>
      <c r="KOA57" s="41"/>
      <c r="KOB57" s="41"/>
      <c r="KOC57" s="41"/>
      <c r="KOD57" s="41"/>
      <c r="KOE57" s="41"/>
      <c r="KOF57" s="41"/>
      <c r="KOG57" s="41"/>
      <c r="KOH57" s="41"/>
      <c r="KOI57" s="41"/>
      <c r="KOJ57" s="41"/>
      <c r="KOK57" s="41"/>
      <c r="KOL57" s="41"/>
      <c r="KOM57" s="41"/>
      <c r="KON57" s="41"/>
      <c r="KOO57" s="41"/>
      <c r="KOP57" s="41"/>
      <c r="KOQ57" s="41"/>
      <c r="KOR57" s="41"/>
      <c r="KOS57" s="41"/>
      <c r="KOT57" s="41"/>
      <c r="KOU57" s="41"/>
      <c r="KOV57" s="41"/>
      <c r="KOW57" s="41"/>
      <c r="KOX57" s="41"/>
      <c r="KOY57" s="41"/>
      <c r="KOZ57" s="41"/>
      <c r="KPA57" s="41"/>
      <c r="KPB57" s="41"/>
      <c r="KPC57" s="41"/>
      <c r="KPD57" s="41"/>
      <c r="KPE57" s="41"/>
      <c r="KPF57" s="41"/>
      <c r="KPG57" s="41"/>
      <c r="KPH57" s="41"/>
      <c r="KPI57" s="41"/>
      <c r="KPJ57" s="41"/>
      <c r="KPK57" s="41"/>
      <c r="KPL57" s="41"/>
      <c r="KPM57" s="41"/>
      <c r="KPN57" s="41"/>
      <c r="KPO57" s="41"/>
      <c r="KPP57" s="41"/>
      <c r="KPQ57" s="41"/>
      <c r="KPR57" s="41"/>
      <c r="KPS57" s="41"/>
      <c r="KPT57" s="41"/>
      <c r="KPU57" s="41"/>
      <c r="KPV57" s="41"/>
      <c r="KPW57" s="41"/>
      <c r="KPX57" s="41"/>
      <c r="KPY57" s="41"/>
      <c r="KPZ57" s="41"/>
      <c r="KQA57" s="41"/>
      <c r="KQB57" s="41"/>
      <c r="KQC57" s="41"/>
      <c r="KQD57" s="41"/>
      <c r="KQE57" s="41"/>
      <c r="KQF57" s="41"/>
      <c r="KQG57" s="41"/>
      <c r="KQH57" s="41"/>
      <c r="KQI57" s="41"/>
      <c r="KQJ57" s="41"/>
      <c r="KQK57" s="41"/>
      <c r="KQL57" s="41"/>
      <c r="KQM57" s="41"/>
      <c r="KQN57" s="41"/>
      <c r="KQO57" s="41"/>
      <c r="KQP57" s="41"/>
      <c r="KQQ57" s="41"/>
      <c r="KQR57" s="41"/>
      <c r="KQS57" s="41"/>
      <c r="KQT57" s="41"/>
      <c r="KQU57" s="41"/>
      <c r="KQV57" s="41"/>
      <c r="KQW57" s="41"/>
      <c r="KQX57" s="41"/>
      <c r="KQY57" s="41"/>
      <c r="KQZ57" s="41"/>
      <c r="KRA57" s="41"/>
      <c r="KRB57" s="41"/>
      <c r="KRC57" s="41"/>
      <c r="KRD57" s="41"/>
      <c r="KRE57" s="41"/>
      <c r="KRF57" s="41"/>
      <c r="KRG57" s="41"/>
      <c r="KRH57" s="41"/>
      <c r="KRI57" s="41"/>
      <c r="KRJ57" s="41"/>
      <c r="KRK57" s="41"/>
      <c r="KRL57" s="41"/>
      <c r="KRM57" s="41"/>
      <c r="KRN57" s="41"/>
      <c r="KRO57" s="41"/>
      <c r="KRP57" s="41"/>
      <c r="KRQ57" s="41"/>
      <c r="KRR57" s="41"/>
      <c r="KRS57" s="41"/>
      <c r="KRT57" s="41"/>
      <c r="KRU57" s="41"/>
      <c r="KRV57" s="41"/>
      <c r="KRW57" s="41"/>
      <c r="KRX57" s="41"/>
      <c r="KRY57" s="41"/>
      <c r="KRZ57" s="41"/>
      <c r="KSA57" s="41"/>
      <c r="KSB57" s="41"/>
      <c r="KSC57" s="41"/>
      <c r="KSD57" s="41"/>
      <c r="KSE57" s="41"/>
      <c r="KSF57" s="41"/>
      <c r="KSG57" s="41"/>
      <c r="KSH57" s="41"/>
      <c r="KSI57" s="41"/>
      <c r="KSJ57" s="41"/>
      <c r="KSK57" s="41"/>
      <c r="KSL57" s="41"/>
      <c r="KSM57" s="41"/>
      <c r="KSN57" s="41"/>
      <c r="KSO57" s="41"/>
      <c r="KSP57" s="41"/>
      <c r="KSQ57" s="41"/>
      <c r="KSR57" s="41"/>
      <c r="KSS57" s="41"/>
      <c r="KST57" s="41"/>
      <c r="KSU57" s="41"/>
      <c r="KSV57" s="41"/>
      <c r="KSW57" s="41"/>
      <c r="KSX57" s="41"/>
      <c r="KSY57" s="41"/>
      <c r="KSZ57" s="41"/>
      <c r="KTA57" s="41"/>
      <c r="KTB57" s="41"/>
      <c r="KTC57" s="41"/>
      <c r="KTD57" s="41"/>
      <c r="KTE57" s="41"/>
      <c r="KTF57" s="41"/>
      <c r="KTG57" s="41"/>
      <c r="KTH57" s="41"/>
      <c r="KTI57" s="41"/>
      <c r="KTJ57" s="41"/>
      <c r="KTK57" s="41"/>
      <c r="KTL57" s="41"/>
      <c r="KTM57" s="41"/>
      <c r="KTN57" s="41"/>
      <c r="KTO57" s="41"/>
      <c r="KTP57" s="41"/>
      <c r="KTQ57" s="41"/>
      <c r="KTR57" s="41"/>
      <c r="KTS57" s="41"/>
      <c r="KTT57" s="41"/>
      <c r="KTU57" s="41"/>
      <c r="KTV57" s="41"/>
      <c r="KTW57" s="41"/>
      <c r="KTX57" s="41"/>
      <c r="KTY57" s="41"/>
      <c r="KTZ57" s="41"/>
      <c r="KUA57" s="41"/>
      <c r="KUB57" s="41"/>
      <c r="KUC57" s="41"/>
      <c r="KUD57" s="41"/>
      <c r="KUE57" s="41"/>
      <c r="KUF57" s="41"/>
      <c r="KUG57" s="41"/>
      <c r="KUH57" s="41"/>
      <c r="KUI57" s="41"/>
      <c r="KUJ57" s="41"/>
      <c r="KUK57" s="41"/>
      <c r="KUL57" s="41"/>
      <c r="KUM57" s="41"/>
      <c r="KUN57" s="41"/>
      <c r="KUO57" s="41"/>
      <c r="KUP57" s="41"/>
      <c r="KUQ57" s="41"/>
      <c r="KUR57" s="41"/>
      <c r="KUS57" s="41"/>
      <c r="KUT57" s="41"/>
      <c r="KUU57" s="41"/>
      <c r="KUV57" s="41"/>
      <c r="KUW57" s="41"/>
      <c r="KUX57" s="41"/>
      <c r="KUY57" s="41"/>
      <c r="KUZ57" s="41"/>
      <c r="KVA57" s="41"/>
      <c r="KVB57" s="41"/>
      <c r="KVC57" s="41"/>
      <c r="KVD57" s="41"/>
      <c r="KVE57" s="41"/>
      <c r="KVF57" s="41"/>
      <c r="KVG57" s="41"/>
      <c r="KVH57" s="41"/>
      <c r="KVI57" s="41"/>
      <c r="KVJ57" s="41"/>
      <c r="KVK57" s="41"/>
      <c r="KVL57" s="41"/>
      <c r="KVM57" s="41"/>
      <c r="KVN57" s="41"/>
      <c r="KVO57" s="41"/>
      <c r="KVP57" s="41"/>
      <c r="KVQ57" s="41"/>
      <c r="KVR57" s="41"/>
      <c r="KVS57" s="41"/>
      <c r="KVT57" s="41"/>
      <c r="KVU57" s="41"/>
      <c r="KVV57" s="41"/>
      <c r="KVW57" s="41"/>
      <c r="KVX57" s="41"/>
      <c r="KVY57" s="41"/>
      <c r="KVZ57" s="41"/>
      <c r="KWA57" s="41"/>
      <c r="KWB57" s="41"/>
      <c r="KWC57" s="41"/>
      <c r="KWD57" s="41"/>
      <c r="KWE57" s="41"/>
      <c r="KWF57" s="41"/>
      <c r="KWG57" s="41"/>
      <c r="KWH57" s="41"/>
      <c r="KWI57" s="41"/>
      <c r="KWJ57" s="41"/>
      <c r="KWK57" s="41"/>
      <c r="KWL57" s="41"/>
      <c r="KWM57" s="41"/>
      <c r="KWN57" s="41"/>
      <c r="KWO57" s="41"/>
      <c r="KWP57" s="41"/>
      <c r="KWQ57" s="41"/>
      <c r="KWR57" s="41"/>
      <c r="KWS57" s="41"/>
      <c r="KWT57" s="41"/>
      <c r="KWU57" s="41"/>
      <c r="KWV57" s="41"/>
      <c r="KWW57" s="41"/>
      <c r="KWX57" s="41"/>
      <c r="KWY57" s="41"/>
      <c r="KWZ57" s="41"/>
      <c r="KXA57" s="41"/>
      <c r="KXB57" s="41"/>
      <c r="KXC57" s="41"/>
      <c r="KXD57" s="41"/>
      <c r="KXE57" s="41"/>
      <c r="KXF57" s="41"/>
      <c r="KXG57" s="41"/>
      <c r="KXH57" s="41"/>
      <c r="KXI57" s="41"/>
      <c r="KXJ57" s="41"/>
      <c r="KXK57" s="41"/>
      <c r="KXL57" s="41"/>
      <c r="KXM57" s="41"/>
      <c r="KXN57" s="41"/>
      <c r="KXO57" s="41"/>
      <c r="KXP57" s="41"/>
      <c r="KXQ57" s="41"/>
      <c r="KXR57" s="41"/>
      <c r="KXS57" s="41"/>
      <c r="KXT57" s="41"/>
      <c r="KXU57" s="41"/>
      <c r="KXV57" s="41"/>
      <c r="KXW57" s="41"/>
      <c r="KXX57" s="41"/>
      <c r="KXY57" s="41"/>
      <c r="KXZ57" s="41"/>
      <c r="KYA57" s="41"/>
      <c r="KYB57" s="41"/>
      <c r="KYC57" s="41"/>
      <c r="KYD57" s="41"/>
      <c r="KYE57" s="41"/>
      <c r="KYF57" s="41"/>
      <c r="KYG57" s="41"/>
      <c r="KYH57" s="41"/>
      <c r="KYI57" s="41"/>
      <c r="KYJ57" s="41"/>
      <c r="KYK57" s="41"/>
      <c r="KYL57" s="41"/>
      <c r="KYM57" s="41"/>
      <c r="KYN57" s="41"/>
      <c r="KYO57" s="41"/>
      <c r="KYP57" s="41"/>
      <c r="KYQ57" s="41"/>
      <c r="KYR57" s="41"/>
      <c r="KYS57" s="41"/>
      <c r="KYT57" s="41"/>
      <c r="KYU57" s="41"/>
      <c r="KYV57" s="41"/>
      <c r="KYW57" s="41"/>
      <c r="KYX57" s="41"/>
      <c r="KYY57" s="41"/>
      <c r="KYZ57" s="41"/>
      <c r="KZA57" s="41"/>
      <c r="KZB57" s="41"/>
      <c r="KZC57" s="41"/>
      <c r="KZD57" s="41"/>
      <c r="KZE57" s="41"/>
      <c r="KZF57" s="41"/>
      <c r="KZG57" s="41"/>
      <c r="KZH57" s="41"/>
      <c r="KZI57" s="41"/>
      <c r="KZJ57" s="41"/>
      <c r="KZK57" s="41"/>
      <c r="KZL57" s="41"/>
      <c r="KZM57" s="41"/>
      <c r="KZN57" s="41"/>
      <c r="KZO57" s="41"/>
      <c r="KZP57" s="41"/>
      <c r="KZQ57" s="41"/>
      <c r="KZR57" s="41"/>
      <c r="KZS57" s="41"/>
      <c r="KZT57" s="41"/>
      <c r="KZU57" s="41"/>
      <c r="KZV57" s="41"/>
      <c r="KZW57" s="41"/>
      <c r="KZX57" s="41"/>
      <c r="KZY57" s="41"/>
      <c r="KZZ57" s="41"/>
      <c r="LAA57" s="41"/>
      <c r="LAB57" s="41"/>
      <c r="LAC57" s="41"/>
      <c r="LAD57" s="41"/>
      <c r="LAE57" s="41"/>
      <c r="LAF57" s="41"/>
      <c r="LAG57" s="41"/>
      <c r="LAH57" s="41"/>
      <c r="LAI57" s="41"/>
      <c r="LAJ57" s="41"/>
      <c r="LAK57" s="41"/>
      <c r="LAL57" s="41"/>
      <c r="LAM57" s="41"/>
      <c r="LAN57" s="41"/>
      <c r="LAO57" s="41"/>
      <c r="LAP57" s="41"/>
      <c r="LAQ57" s="41"/>
      <c r="LAR57" s="41"/>
      <c r="LAS57" s="41"/>
      <c r="LAT57" s="41"/>
      <c r="LAU57" s="41"/>
      <c r="LAV57" s="41"/>
      <c r="LAW57" s="41"/>
      <c r="LAX57" s="41"/>
      <c r="LAY57" s="41"/>
      <c r="LAZ57" s="41"/>
      <c r="LBA57" s="41"/>
      <c r="LBB57" s="41"/>
      <c r="LBC57" s="41"/>
      <c r="LBD57" s="41"/>
      <c r="LBE57" s="41"/>
      <c r="LBF57" s="41"/>
      <c r="LBG57" s="41"/>
      <c r="LBH57" s="41"/>
      <c r="LBI57" s="41"/>
      <c r="LBJ57" s="41"/>
      <c r="LBK57" s="41"/>
      <c r="LBL57" s="41"/>
      <c r="LBM57" s="41"/>
      <c r="LBN57" s="41"/>
      <c r="LBO57" s="41"/>
      <c r="LBP57" s="41"/>
      <c r="LBQ57" s="41"/>
      <c r="LBR57" s="41"/>
      <c r="LBS57" s="41"/>
      <c r="LBT57" s="41"/>
      <c r="LBU57" s="41"/>
      <c r="LBV57" s="41"/>
      <c r="LBW57" s="41"/>
      <c r="LBX57" s="41"/>
      <c r="LBY57" s="41"/>
      <c r="LBZ57" s="41"/>
      <c r="LCA57" s="41"/>
      <c r="LCB57" s="41"/>
      <c r="LCC57" s="41"/>
      <c r="LCD57" s="41"/>
      <c r="LCE57" s="41"/>
      <c r="LCF57" s="41"/>
      <c r="LCG57" s="41"/>
      <c r="LCH57" s="41"/>
      <c r="LCI57" s="41"/>
      <c r="LCJ57" s="41"/>
      <c r="LCK57" s="41"/>
      <c r="LCL57" s="41"/>
      <c r="LCM57" s="41"/>
      <c r="LCN57" s="41"/>
      <c r="LCO57" s="41"/>
      <c r="LCP57" s="41"/>
      <c r="LCQ57" s="41"/>
      <c r="LCR57" s="41"/>
      <c r="LCS57" s="41"/>
      <c r="LCT57" s="41"/>
      <c r="LCU57" s="41"/>
      <c r="LCV57" s="41"/>
      <c r="LCW57" s="41"/>
      <c r="LCX57" s="41"/>
      <c r="LCY57" s="41"/>
      <c r="LCZ57" s="41"/>
      <c r="LDA57" s="41"/>
      <c r="LDB57" s="41"/>
      <c r="LDC57" s="41"/>
      <c r="LDD57" s="41"/>
      <c r="LDE57" s="41"/>
      <c r="LDF57" s="41"/>
      <c r="LDG57" s="41"/>
      <c r="LDH57" s="41"/>
      <c r="LDI57" s="41"/>
      <c r="LDJ57" s="41"/>
      <c r="LDK57" s="41"/>
      <c r="LDL57" s="41"/>
      <c r="LDM57" s="41"/>
      <c r="LDN57" s="41"/>
      <c r="LDO57" s="41"/>
      <c r="LDP57" s="41"/>
      <c r="LDQ57" s="41"/>
      <c r="LDR57" s="41"/>
      <c r="LDS57" s="41"/>
      <c r="LDT57" s="41"/>
      <c r="LDU57" s="41"/>
      <c r="LDV57" s="41"/>
      <c r="LDW57" s="41"/>
      <c r="LDX57" s="41"/>
      <c r="LDY57" s="41"/>
      <c r="LDZ57" s="41"/>
      <c r="LEA57" s="41"/>
      <c r="LEB57" s="41"/>
      <c r="LEC57" s="41"/>
      <c r="LED57" s="41"/>
      <c r="LEE57" s="41"/>
      <c r="LEF57" s="41"/>
      <c r="LEG57" s="41"/>
      <c r="LEH57" s="41"/>
      <c r="LEI57" s="41"/>
      <c r="LEJ57" s="41"/>
      <c r="LEK57" s="41"/>
      <c r="LEL57" s="41"/>
      <c r="LEM57" s="41"/>
      <c r="LEN57" s="41"/>
      <c r="LEO57" s="41"/>
      <c r="LEP57" s="41"/>
      <c r="LEQ57" s="41"/>
      <c r="LER57" s="41"/>
      <c r="LES57" s="41"/>
      <c r="LET57" s="41"/>
      <c r="LEU57" s="41"/>
      <c r="LEV57" s="41"/>
      <c r="LEW57" s="41"/>
      <c r="LEX57" s="41"/>
      <c r="LEY57" s="41"/>
      <c r="LEZ57" s="41"/>
      <c r="LFA57" s="41"/>
      <c r="LFB57" s="41"/>
      <c r="LFC57" s="41"/>
      <c r="LFD57" s="41"/>
      <c r="LFE57" s="41"/>
      <c r="LFF57" s="41"/>
      <c r="LFG57" s="41"/>
      <c r="LFH57" s="41"/>
      <c r="LFI57" s="41"/>
      <c r="LFJ57" s="41"/>
      <c r="LFK57" s="41"/>
      <c r="LFL57" s="41"/>
      <c r="LFM57" s="41"/>
      <c r="LFN57" s="41"/>
      <c r="LFO57" s="41"/>
      <c r="LFP57" s="41"/>
      <c r="LFQ57" s="41"/>
      <c r="LFR57" s="41"/>
      <c r="LFS57" s="41"/>
      <c r="LFT57" s="41"/>
      <c r="LFU57" s="41"/>
      <c r="LFV57" s="41"/>
      <c r="LFW57" s="41"/>
      <c r="LFX57" s="41"/>
      <c r="LFY57" s="41"/>
      <c r="LFZ57" s="41"/>
      <c r="LGA57" s="41"/>
      <c r="LGB57" s="41"/>
      <c r="LGC57" s="41"/>
      <c r="LGD57" s="41"/>
      <c r="LGE57" s="41"/>
      <c r="LGF57" s="41"/>
      <c r="LGG57" s="41"/>
      <c r="LGH57" s="41"/>
      <c r="LGI57" s="41"/>
      <c r="LGJ57" s="41"/>
      <c r="LGK57" s="41"/>
      <c r="LGL57" s="41"/>
      <c r="LGM57" s="41"/>
      <c r="LGN57" s="41"/>
      <c r="LGO57" s="41"/>
      <c r="LGP57" s="41"/>
      <c r="LGQ57" s="41"/>
      <c r="LGR57" s="41"/>
      <c r="LGS57" s="41"/>
      <c r="LGT57" s="41"/>
      <c r="LGU57" s="41"/>
      <c r="LGV57" s="41"/>
      <c r="LGW57" s="41"/>
      <c r="LGX57" s="41"/>
      <c r="LGY57" s="41"/>
      <c r="LGZ57" s="41"/>
      <c r="LHA57" s="41"/>
      <c r="LHB57" s="41"/>
      <c r="LHC57" s="41"/>
      <c r="LHD57" s="41"/>
      <c r="LHE57" s="41"/>
      <c r="LHF57" s="41"/>
      <c r="LHG57" s="41"/>
      <c r="LHH57" s="41"/>
      <c r="LHI57" s="41"/>
      <c r="LHJ57" s="41"/>
      <c r="LHK57" s="41"/>
      <c r="LHL57" s="41"/>
      <c r="LHM57" s="41"/>
      <c r="LHN57" s="41"/>
      <c r="LHO57" s="41"/>
      <c r="LHP57" s="41"/>
      <c r="LHQ57" s="41"/>
      <c r="LHR57" s="41"/>
      <c r="LHS57" s="41"/>
      <c r="LHT57" s="41"/>
      <c r="LHU57" s="41"/>
      <c r="LHV57" s="41"/>
      <c r="LHW57" s="41"/>
      <c r="LHX57" s="41"/>
      <c r="LHY57" s="41"/>
      <c r="LHZ57" s="41"/>
      <c r="LIA57" s="41"/>
      <c r="LIB57" s="41"/>
      <c r="LIC57" s="41"/>
      <c r="LID57" s="41"/>
      <c r="LIE57" s="41"/>
      <c r="LIF57" s="41"/>
      <c r="LIG57" s="41"/>
      <c r="LIH57" s="41"/>
      <c r="LII57" s="41"/>
      <c r="LIJ57" s="41"/>
      <c r="LIK57" s="41"/>
      <c r="LIL57" s="41"/>
      <c r="LIM57" s="41"/>
      <c r="LIN57" s="41"/>
      <c r="LIO57" s="41"/>
      <c r="LIP57" s="41"/>
      <c r="LIQ57" s="41"/>
      <c r="LIR57" s="41"/>
      <c r="LIS57" s="41"/>
      <c r="LIT57" s="41"/>
      <c r="LIU57" s="41"/>
      <c r="LIV57" s="41"/>
      <c r="LIW57" s="41"/>
      <c r="LIX57" s="41"/>
      <c r="LIY57" s="41"/>
      <c r="LIZ57" s="41"/>
      <c r="LJA57" s="41"/>
      <c r="LJB57" s="41"/>
      <c r="LJC57" s="41"/>
      <c r="LJD57" s="41"/>
      <c r="LJE57" s="41"/>
      <c r="LJF57" s="41"/>
      <c r="LJG57" s="41"/>
      <c r="LJH57" s="41"/>
      <c r="LJI57" s="41"/>
      <c r="LJJ57" s="41"/>
      <c r="LJK57" s="41"/>
      <c r="LJL57" s="41"/>
      <c r="LJM57" s="41"/>
      <c r="LJN57" s="41"/>
      <c r="LJO57" s="41"/>
      <c r="LJP57" s="41"/>
      <c r="LJQ57" s="41"/>
      <c r="LJR57" s="41"/>
      <c r="LJS57" s="41"/>
      <c r="LJT57" s="41"/>
      <c r="LJU57" s="41"/>
      <c r="LJV57" s="41"/>
      <c r="LJW57" s="41"/>
      <c r="LJX57" s="41"/>
      <c r="LJY57" s="41"/>
      <c r="LJZ57" s="41"/>
      <c r="LKA57" s="41"/>
      <c r="LKB57" s="41"/>
      <c r="LKC57" s="41"/>
      <c r="LKD57" s="41"/>
      <c r="LKE57" s="41"/>
      <c r="LKF57" s="41"/>
      <c r="LKG57" s="41"/>
      <c r="LKH57" s="41"/>
      <c r="LKI57" s="41"/>
      <c r="LKJ57" s="41"/>
      <c r="LKK57" s="41"/>
      <c r="LKL57" s="41"/>
      <c r="LKM57" s="41"/>
      <c r="LKN57" s="41"/>
      <c r="LKO57" s="41"/>
      <c r="LKP57" s="41"/>
      <c r="LKQ57" s="41"/>
      <c r="LKR57" s="41"/>
      <c r="LKS57" s="41"/>
      <c r="LKT57" s="41"/>
      <c r="LKU57" s="41"/>
      <c r="LKV57" s="41"/>
      <c r="LKW57" s="41"/>
      <c r="LKX57" s="41"/>
      <c r="LKY57" s="41"/>
      <c r="LKZ57" s="41"/>
      <c r="LLA57" s="41"/>
      <c r="LLB57" s="41"/>
      <c r="LLC57" s="41"/>
      <c r="LLD57" s="41"/>
      <c r="LLE57" s="41"/>
      <c r="LLF57" s="41"/>
      <c r="LLG57" s="41"/>
      <c r="LLH57" s="41"/>
      <c r="LLI57" s="41"/>
      <c r="LLJ57" s="41"/>
      <c r="LLK57" s="41"/>
      <c r="LLL57" s="41"/>
      <c r="LLM57" s="41"/>
      <c r="LLN57" s="41"/>
      <c r="LLO57" s="41"/>
      <c r="LLP57" s="41"/>
      <c r="LLQ57" s="41"/>
      <c r="LLR57" s="41"/>
      <c r="LLS57" s="41"/>
      <c r="LLT57" s="41"/>
      <c r="LLU57" s="41"/>
      <c r="LLV57" s="41"/>
      <c r="LLW57" s="41"/>
      <c r="LLX57" s="41"/>
      <c r="LLY57" s="41"/>
      <c r="LLZ57" s="41"/>
      <c r="LMA57" s="41"/>
      <c r="LMB57" s="41"/>
      <c r="LMC57" s="41"/>
      <c r="LMD57" s="41"/>
      <c r="LME57" s="41"/>
      <c r="LMF57" s="41"/>
      <c r="LMG57" s="41"/>
      <c r="LMH57" s="41"/>
      <c r="LMI57" s="41"/>
      <c r="LMJ57" s="41"/>
      <c r="LMK57" s="41"/>
      <c r="LML57" s="41"/>
      <c r="LMM57" s="41"/>
      <c r="LMN57" s="41"/>
      <c r="LMO57" s="41"/>
      <c r="LMP57" s="41"/>
      <c r="LMQ57" s="41"/>
      <c r="LMR57" s="41"/>
      <c r="LMS57" s="41"/>
      <c r="LMT57" s="41"/>
      <c r="LMU57" s="41"/>
      <c r="LMV57" s="41"/>
      <c r="LMW57" s="41"/>
      <c r="LMX57" s="41"/>
      <c r="LMY57" s="41"/>
      <c r="LMZ57" s="41"/>
      <c r="LNA57" s="41"/>
      <c r="LNB57" s="41"/>
      <c r="LNC57" s="41"/>
      <c r="LND57" s="41"/>
      <c r="LNE57" s="41"/>
      <c r="LNF57" s="41"/>
      <c r="LNG57" s="41"/>
      <c r="LNH57" s="41"/>
      <c r="LNI57" s="41"/>
      <c r="LNJ57" s="41"/>
      <c r="LNK57" s="41"/>
      <c r="LNL57" s="41"/>
      <c r="LNM57" s="41"/>
      <c r="LNN57" s="41"/>
      <c r="LNO57" s="41"/>
      <c r="LNP57" s="41"/>
      <c r="LNQ57" s="41"/>
      <c r="LNR57" s="41"/>
      <c r="LNS57" s="41"/>
      <c r="LNT57" s="41"/>
      <c r="LNU57" s="41"/>
      <c r="LNV57" s="41"/>
      <c r="LNW57" s="41"/>
      <c r="LNX57" s="41"/>
      <c r="LNY57" s="41"/>
      <c r="LNZ57" s="41"/>
      <c r="LOA57" s="41"/>
      <c r="LOB57" s="41"/>
      <c r="LOC57" s="41"/>
      <c r="LOD57" s="41"/>
      <c r="LOE57" s="41"/>
      <c r="LOF57" s="41"/>
      <c r="LOG57" s="41"/>
      <c r="LOH57" s="41"/>
      <c r="LOI57" s="41"/>
      <c r="LOJ57" s="41"/>
      <c r="LOK57" s="41"/>
      <c r="LOL57" s="41"/>
      <c r="LOM57" s="41"/>
      <c r="LON57" s="41"/>
      <c r="LOO57" s="41"/>
      <c r="LOP57" s="41"/>
      <c r="LOQ57" s="41"/>
      <c r="LOR57" s="41"/>
      <c r="LOS57" s="41"/>
      <c r="LOT57" s="41"/>
      <c r="LOU57" s="41"/>
      <c r="LOV57" s="41"/>
      <c r="LOW57" s="41"/>
      <c r="LOX57" s="41"/>
      <c r="LOY57" s="41"/>
      <c r="LOZ57" s="41"/>
      <c r="LPA57" s="41"/>
      <c r="LPB57" s="41"/>
      <c r="LPC57" s="41"/>
      <c r="LPD57" s="41"/>
      <c r="LPE57" s="41"/>
      <c r="LPF57" s="41"/>
      <c r="LPG57" s="41"/>
      <c r="LPH57" s="41"/>
      <c r="LPI57" s="41"/>
      <c r="LPJ57" s="41"/>
      <c r="LPK57" s="41"/>
      <c r="LPL57" s="41"/>
      <c r="LPM57" s="41"/>
      <c r="LPN57" s="41"/>
      <c r="LPO57" s="41"/>
      <c r="LPP57" s="41"/>
      <c r="LPQ57" s="41"/>
      <c r="LPR57" s="41"/>
      <c r="LPS57" s="41"/>
      <c r="LPT57" s="41"/>
      <c r="LPU57" s="41"/>
      <c r="LPV57" s="41"/>
      <c r="LPW57" s="41"/>
      <c r="LPX57" s="41"/>
      <c r="LPY57" s="41"/>
      <c r="LPZ57" s="41"/>
      <c r="LQA57" s="41"/>
      <c r="LQB57" s="41"/>
      <c r="LQC57" s="41"/>
      <c r="LQD57" s="41"/>
      <c r="LQE57" s="41"/>
      <c r="LQF57" s="41"/>
      <c r="LQG57" s="41"/>
      <c r="LQH57" s="41"/>
      <c r="LQI57" s="41"/>
      <c r="LQJ57" s="41"/>
      <c r="LQK57" s="41"/>
      <c r="LQL57" s="41"/>
      <c r="LQM57" s="41"/>
      <c r="LQN57" s="41"/>
      <c r="LQO57" s="41"/>
      <c r="LQP57" s="41"/>
      <c r="LQQ57" s="41"/>
      <c r="LQR57" s="41"/>
      <c r="LQS57" s="41"/>
      <c r="LQT57" s="41"/>
      <c r="LQU57" s="41"/>
      <c r="LQV57" s="41"/>
      <c r="LQW57" s="41"/>
      <c r="LQX57" s="41"/>
      <c r="LQY57" s="41"/>
      <c r="LQZ57" s="41"/>
      <c r="LRA57" s="41"/>
      <c r="LRB57" s="41"/>
      <c r="LRC57" s="41"/>
      <c r="LRD57" s="41"/>
      <c r="LRE57" s="41"/>
      <c r="LRF57" s="41"/>
      <c r="LRG57" s="41"/>
      <c r="LRH57" s="41"/>
      <c r="LRI57" s="41"/>
      <c r="LRJ57" s="41"/>
      <c r="LRK57" s="41"/>
      <c r="LRL57" s="41"/>
      <c r="LRM57" s="41"/>
      <c r="LRN57" s="41"/>
      <c r="LRO57" s="41"/>
      <c r="LRP57" s="41"/>
      <c r="LRQ57" s="41"/>
      <c r="LRR57" s="41"/>
      <c r="LRS57" s="41"/>
      <c r="LRT57" s="41"/>
      <c r="LRU57" s="41"/>
      <c r="LRV57" s="41"/>
      <c r="LRW57" s="41"/>
      <c r="LRX57" s="41"/>
      <c r="LRY57" s="41"/>
      <c r="LRZ57" s="41"/>
      <c r="LSA57" s="41"/>
      <c r="LSB57" s="41"/>
      <c r="LSC57" s="41"/>
      <c r="LSD57" s="41"/>
      <c r="LSE57" s="41"/>
      <c r="LSF57" s="41"/>
      <c r="LSG57" s="41"/>
      <c r="LSH57" s="41"/>
      <c r="LSI57" s="41"/>
      <c r="LSJ57" s="41"/>
      <c r="LSK57" s="41"/>
      <c r="LSL57" s="41"/>
      <c r="LSM57" s="41"/>
      <c r="LSN57" s="41"/>
      <c r="LSO57" s="41"/>
      <c r="LSP57" s="41"/>
      <c r="LSQ57" s="41"/>
      <c r="LSR57" s="41"/>
      <c r="LSS57" s="41"/>
      <c r="LST57" s="41"/>
      <c r="LSU57" s="41"/>
      <c r="LSV57" s="41"/>
      <c r="LSW57" s="41"/>
      <c r="LSX57" s="41"/>
      <c r="LSY57" s="41"/>
      <c r="LSZ57" s="41"/>
      <c r="LTA57" s="41"/>
      <c r="LTB57" s="41"/>
      <c r="LTC57" s="41"/>
      <c r="LTD57" s="41"/>
      <c r="LTE57" s="41"/>
      <c r="LTF57" s="41"/>
      <c r="LTG57" s="41"/>
      <c r="LTH57" s="41"/>
      <c r="LTI57" s="41"/>
      <c r="LTJ57" s="41"/>
      <c r="LTK57" s="41"/>
      <c r="LTL57" s="41"/>
      <c r="LTM57" s="41"/>
      <c r="LTN57" s="41"/>
      <c r="LTO57" s="41"/>
      <c r="LTP57" s="41"/>
      <c r="LTQ57" s="41"/>
      <c r="LTR57" s="41"/>
      <c r="LTS57" s="41"/>
      <c r="LTT57" s="41"/>
      <c r="LTU57" s="41"/>
      <c r="LTV57" s="41"/>
      <c r="LTW57" s="41"/>
      <c r="LTX57" s="41"/>
      <c r="LTY57" s="41"/>
      <c r="LTZ57" s="41"/>
      <c r="LUA57" s="41"/>
      <c r="LUB57" s="41"/>
      <c r="LUC57" s="41"/>
      <c r="LUD57" s="41"/>
      <c r="LUE57" s="41"/>
      <c r="LUF57" s="41"/>
      <c r="LUG57" s="41"/>
      <c r="LUH57" s="41"/>
      <c r="LUI57" s="41"/>
      <c r="LUJ57" s="41"/>
      <c r="LUK57" s="41"/>
      <c r="LUL57" s="41"/>
      <c r="LUM57" s="41"/>
      <c r="LUN57" s="41"/>
      <c r="LUO57" s="41"/>
      <c r="LUP57" s="41"/>
      <c r="LUQ57" s="41"/>
      <c r="LUR57" s="41"/>
      <c r="LUS57" s="41"/>
      <c r="LUT57" s="41"/>
      <c r="LUU57" s="41"/>
      <c r="LUV57" s="41"/>
      <c r="LUW57" s="41"/>
      <c r="LUX57" s="41"/>
      <c r="LUY57" s="41"/>
      <c r="LUZ57" s="41"/>
      <c r="LVA57" s="41"/>
      <c r="LVB57" s="41"/>
      <c r="LVC57" s="41"/>
      <c r="LVD57" s="41"/>
      <c r="LVE57" s="41"/>
      <c r="LVF57" s="41"/>
      <c r="LVG57" s="41"/>
      <c r="LVH57" s="41"/>
      <c r="LVI57" s="41"/>
      <c r="LVJ57" s="41"/>
      <c r="LVK57" s="41"/>
      <c r="LVL57" s="41"/>
      <c r="LVM57" s="41"/>
      <c r="LVN57" s="41"/>
      <c r="LVO57" s="41"/>
      <c r="LVP57" s="41"/>
      <c r="LVQ57" s="41"/>
      <c r="LVR57" s="41"/>
      <c r="LVS57" s="41"/>
      <c r="LVT57" s="41"/>
      <c r="LVU57" s="41"/>
      <c r="LVV57" s="41"/>
      <c r="LVW57" s="41"/>
      <c r="LVX57" s="41"/>
      <c r="LVY57" s="41"/>
      <c r="LVZ57" s="41"/>
      <c r="LWA57" s="41"/>
      <c r="LWB57" s="41"/>
      <c r="LWC57" s="41"/>
      <c r="LWD57" s="41"/>
      <c r="LWE57" s="41"/>
      <c r="LWF57" s="41"/>
      <c r="LWG57" s="41"/>
      <c r="LWH57" s="41"/>
      <c r="LWI57" s="41"/>
      <c r="LWJ57" s="41"/>
      <c r="LWK57" s="41"/>
      <c r="LWL57" s="41"/>
      <c r="LWM57" s="41"/>
      <c r="LWN57" s="41"/>
      <c r="LWO57" s="41"/>
      <c r="LWP57" s="41"/>
      <c r="LWQ57" s="41"/>
      <c r="LWR57" s="41"/>
      <c r="LWS57" s="41"/>
      <c r="LWT57" s="41"/>
      <c r="LWU57" s="41"/>
      <c r="LWV57" s="41"/>
      <c r="LWW57" s="41"/>
      <c r="LWX57" s="41"/>
      <c r="LWY57" s="41"/>
      <c r="LWZ57" s="41"/>
      <c r="LXA57" s="41"/>
      <c r="LXB57" s="41"/>
      <c r="LXC57" s="41"/>
      <c r="LXD57" s="41"/>
      <c r="LXE57" s="41"/>
      <c r="LXF57" s="41"/>
      <c r="LXG57" s="41"/>
      <c r="LXH57" s="41"/>
      <c r="LXI57" s="41"/>
      <c r="LXJ57" s="41"/>
      <c r="LXK57" s="41"/>
      <c r="LXL57" s="41"/>
      <c r="LXM57" s="41"/>
      <c r="LXN57" s="41"/>
      <c r="LXO57" s="41"/>
      <c r="LXP57" s="41"/>
      <c r="LXQ57" s="41"/>
      <c r="LXR57" s="41"/>
      <c r="LXS57" s="41"/>
      <c r="LXT57" s="41"/>
      <c r="LXU57" s="41"/>
      <c r="LXV57" s="41"/>
      <c r="LXW57" s="41"/>
      <c r="LXX57" s="41"/>
      <c r="LXY57" s="41"/>
      <c r="LXZ57" s="41"/>
      <c r="LYA57" s="41"/>
      <c r="LYB57" s="41"/>
      <c r="LYC57" s="41"/>
      <c r="LYD57" s="41"/>
      <c r="LYE57" s="41"/>
      <c r="LYF57" s="41"/>
      <c r="LYG57" s="41"/>
      <c r="LYH57" s="41"/>
      <c r="LYI57" s="41"/>
      <c r="LYJ57" s="41"/>
      <c r="LYK57" s="41"/>
      <c r="LYL57" s="41"/>
      <c r="LYM57" s="41"/>
      <c r="LYN57" s="41"/>
      <c r="LYO57" s="41"/>
      <c r="LYP57" s="41"/>
      <c r="LYQ57" s="41"/>
      <c r="LYR57" s="41"/>
      <c r="LYS57" s="41"/>
      <c r="LYT57" s="41"/>
      <c r="LYU57" s="41"/>
      <c r="LYV57" s="41"/>
      <c r="LYW57" s="41"/>
      <c r="LYX57" s="41"/>
      <c r="LYY57" s="41"/>
      <c r="LYZ57" s="41"/>
      <c r="LZA57" s="41"/>
      <c r="LZB57" s="41"/>
      <c r="LZC57" s="41"/>
      <c r="LZD57" s="41"/>
      <c r="LZE57" s="41"/>
      <c r="LZF57" s="41"/>
      <c r="LZG57" s="41"/>
      <c r="LZH57" s="41"/>
      <c r="LZI57" s="41"/>
      <c r="LZJ57" s="41"/>
      <c r="LZK57" s="41"/>
      <c r="LZL57" s="41"/>
      <c r="LZM57" s="41"/>
      <c r="LZN57" s="41"/>
      <c r="LZO57" s="41"/>
      <c r="LZP57" s="41"/>
      <c r="LZQ57" s="41"/>
      <c r="LZR57" s="41"/>
      <c r="LZS57" s="41"/>
      <c r="LZT57" s="41"/>
      <c r="LZU57" s="41"/>
      <c r="LZV57" s="41"/>
      <c r="LZW57" s="41"/>
      <c r="LZX57" s="41"/>
      <c r="LZY57" s="41"/>
      <c r="LZZ57" s="41"/>
      <c r="MAA57" s="41"/>
      <c r="MAB57" s="41"/>
      <c r="MAC57" s="41"/>
      <c r="MAD57" s="41"/>
      <c r="MAE57" s="41"/>
      <c r="MAF57" s="41"/>
      <c r="MAG57" s="41"/>
      <c r="MAH57" s="41"/>
      <c r="MAI57" s="41"/>
      <c r="MAJ57" s="41"/>
      <c r="MAK57" s="41"/>
      <c r="MAL57" s="41"/>
      <c r="MAM57" s="41"/>
      <c r="MAN57" s="41"/>
      <c r="MAO57" s="41"/>
      <c r="MAP57" s="41"/>
      <c r="MAQ57" s="41"/>
      <c r="MAR57" s="41"/>
      <c r="MAS57" s="41"/>
      <c r="MAT57" s="41"/>
      <c r="MAU57" s="41"/>
      <c r="MAV57" s="41"/>
      <c r="MAW57" s="41"/>
      <c r="MAX57" s="41"/>
      <c r="MAY57" s="41"/>
      <c r="MAZ57" s="41"/>
      <c r="MBA57" s="41"/>
      <c r="MBB57" s="41"/>
      <c r="MBC57" s="41"/>
      <c r="MBD57" s="41"/>
      <c r="MBE57" s="41"/>
      <c r="MBF57" s="41"/>
      <c r="MBG57" s="41"/>
      <c r="MBH57" s="41"/>
      <c r="MBI57" s="41"/>
      <c r="MBJ57" s="41"/>
      <c r="MBK57" s="41"/>
      <c r="MBL57" s="41"/>
      <c r="MBM57" s="41"/>
      <c r="MBN57" s="41"/>
      <c r="MBO57" s="41"/>
      <c r="MBP57" s="41"/>
      <c r="MBQ57" s="41"/>
      <c r="MBR57" s="41"/>
      <c r="MBS57" s="41"/>
      <c r="MBT57" s="41"/>
      <c r="MBU57" s="41"/>
      <c r="MBV57" s="41"/>
      <c r="MBW57" s="41"/>
      <c r="MBX57" s="41"/>
      <c r="MBY57" s="41"/>
      <c r="MBZ57" s="41"/>
      <c r="MCA57" s="41"/>
      <c r="MCB57" s="41"/>
      <c r="MCC57" s="41"/>
      <c r="MCD57" s="41"/>
      <c r="MCE57" s="41"/>
      <c r="MCF57" s="41"/>
      <c r="MCG57" s="41"/>
      <c r="MCH57" s="41"/>
      <c r="MCI57" s="41"/>
      <c r="MCJ57" s="41"/>
      <c r="MCK57" s="41"/>
      <c r="MCL57" s="41"/>
      <c r="MCM57" s="41"/>
      <c r="MCN57" s="41"/>
      <c r="MCO57" s="41"/>
      <c r="MCP57" s="41"/>
      <c r="MCQ57" s="41"/>
      <c r="MCR57" s="41"/>
      <c r="MCS57" s="41"/>
      <c r="MCT57" s="41"/>
      <c r="MCU57" s="41"/>
      <c r="MCV57" s="41"/>
      <c r="MCW57" s="41"/>
      <c r="MCX57" s="41"/>
      <c r="MCY57" s="41"/>
      <c r="MCZ57" s="41"/>
      <c r="MDA57" s="41"/>
      <c r="MDB57" s="41"/>
      <c r="MDC57" s="41"/>
      <c r="MDD57" s="41"/>
      <c r="MDE57" s="41"/>
      <c r="MDF57" s="41"/>
      <c r="MDG57" s="41"/>
      <c r="MDH57" s="41"/>
      <c r="MDI57" s="41"/>
      <c r="MDJ57" s="41"/>
      <c r="MDK57" s="41"/>
      <c r="MDL57" s="41"/>
      <c r="MDM57" s="41"/>
      <c r="MDN57" s="41"/>
      <c r="MDO57" s="41"/>
      <c r="MDP57" s="41"/>
      <c r="MDQ57" s="41"/>
      <c r="MDR57" s="41"/>
      <c r="MDS57" s="41"/>
      <c r="MDT57" s="41"/>
      <c r="MDU57" s="41"/>
      <c r="MDV57" s="41"/>
      <c r="MDW57" s="41"/>
      <c r="MDX57" s="41"/>
      <c r="MDY57" s="41"/>
      <c r="MDZ57" s="41"/>
      <c r="MEA57" s="41"/>
      <c r="MEB57" s="41"/>
      <c r="MEC57" s="41"/>
      <c r="MED57" s="41"/>
      <c r="MEE57" s="41"/>
      <c r="MEF57" s="41"/>
      <c r="MEG57" s="41"/>
      <c r="MEH57" s="41"/>
      <c r="MEI57" s="41"/>
      <c r="MEJ57" s="41"/>
      <c r="MEK57" s="41"/>
      <c r="MEL57" s="41"/>
      <c r="MEM57" s="41"/>
      <c r="MEN57" s="41"/>
      <c r="MEO57" s="41"/>
      <c r="MEP57" s="41"/>
      <c r="MEQ57" s="41"/>
      <c r="MER57" s="41"/>
      <c r="MES57" s="41"/>
      <c r="MET57" s="41"/>
      <c r="MEU57" s="41"/>
      <c r="MEV57" s="41"/>
      <c r="MEW57" s="41"/>
      <c r="MEX57" s="41"/>
      <c r="MEY57" s="41"/>
      <c r="MEZ57" s="41"/>
      <c r="MFA57" s="41"/>
      <c r="MFB57" s="41"/>
      <c r="MFC57" s="41"/>
      <c r="MFD57" s="41"/>
      <c r="MFE57" s="41"/>
      <c r="MFF57" s="41"/>
      <c r="MFG57" s="41"/>
      <c r="MFH57" s="41"/>
      <c r="MFI57" s="41"/>
      <c r="MFJ57" s="41"/>
      <c r="MFK57" s="41"/>
      <c r="MFL57" s="41"/>
      <c r="MFM57" s="41"/>
      <c r="MFN57" s="41"/>
      <c r="MFO57" s="41"/>
      <c r="MFP57" s="41"/>
      <c r="MFQ57" s="41"/>
      <c r="MFR57" s="41"/>
      <c r="MFS57" s="41"/>
      <c r="MFT57" s="41"/>
      <c r="MFU57" s="41"/>
      <c r="MFV57" s="41"/>
      <c r="MFW57" s="41"/>
      <c r="MFX57" s="41"/>
      <c r="MFY57" s="41"/>
      <c r="MFZ57" s="41"/>
      <c r="MGA57" s="41"/>
      <c r="MGB57" s="41"/>
      <c r="MGC57" s="41"/>
      <c r="MGD57" s="41"/>
      <c r="MGE57" s="41"/>
      <c r="MGF57" s="41"/>
      <c r="MGG57" s="41"/>
      <c r="MGH57" s="41"/>
      <c r="MGI57" s="41"/>
      <c r="MGJ57" s="41"/>
      <c r="MGK57" s="41"/>
      <c r="MGL57" s="41"/>
      <c r="MGM57" s="41"/>
      <c r="MGN57" s="41"/>
      <c r="MGO57" s="41"/>
      <c r="MGP57" s="41"/>
      <c r="MGQ57" s="41"/>
      <c r="MGR57" s="41"/>
      <c r="MGS57" s="41"/>
      <c r="MGT57" s="41"/>
      <c r="MGU57" s="41"/>
      <c r="MGV57" s="41"/>
      <c r="MGW57" s="41"/>
      <c r="MGX57" s="41"/>
      <c r="MGY57" s="41"/>
      <c r="MGZ57" s="41"/>
      <c r="MHA57" s="41"/>
      <c r="MHB57" s="41"/>
      <c r="MHC57" s="41"/>
      <c r="MHD57" s="41"/>
      <c r="MHE57" s="41"/>
      <c r="MHF57" s="41"/>
      <c r="MHG57" s="41"/>
      <c r="MHH57" s="41"/>
      <c r="MHI57" s="41"/>
      <c r="MHJ57" s="41"/>
      <c r="MHK57" s="41"/>
      <c r="MHL57" s="41"/>
      <c r="MHM57" s="41"/>
      <c r="MHN57" s="41"/>
      <c r="MHO57" s="41"/>
      <c r="MHP57" s="41"/>
      <c r="MHQ57" s="41"/>
      <c r="MHR57" s="41"/>
      <c r="MHS57" s="41"/>
      <c r="MHT57" s="41"/>
      <c r="MHU57" s="41"/>
      <c r="MHV57" s="41"/>
      <c r="MHW57" s="41"/>
      <c r="MHX57" s="41"/>
      <c r="MHY57" s="41"/>
      <c r="MHZ57" s="41"/>
      <c r="MIA57" s="41"/>
      <c r="MIB57" s="41"/>
      <c r="MIC57" s="41"/>
      <c r="MID57" s="41"/>
      <c r="MIE57" s="41"/>
      <c r="MIF57" s="41"/>
      <c r="MIG57" s="41"/>
      <c r="MIH57" s="41"/>
      <c r="MII57" s="41"/>
      <c r="MIJ57" s="41"/>
      <c r="MIK57" s="41"/>
      <c r="MIL57" s="41"/>
      <c r="MIM57" s="41"/>
      <c r="MIN57" s="41"/>
      <c r="MIO57" s="41"/>
      <c r="MIP57" s="41"/>
      <c r="MIQ57" s="41"/>
      <c r="MIR57" s="41"/>
      <c r="MIS57" s="41"/>
      <c r="MIT57" s="41"/>
      <c r="MIU57" s="41"/>
      <c r="MIV57" s="41"/>
      <c r="MIW57" s="41"/>
      <c r="MIX57" s="41"/>
      <c r="MIY57" s="41"/>
      <c r="MIZ57" s="41"/>
      <c r="MJA57" s="41"/>
      <c r="MJB57" s="41"/>
      <c r="MJC57" s="41"/>
      <c r="MJD57" s="41"/>
      <c r="MJE57" s="41"/>
      <c r="MJF57" s="41"/>
      <c r="MJG57" s="41"/>
      <c r="MJH57" s="41"/>
      <c r="MJI57" s="41"/>
      <c r="MJJ57" s="41"/>
      <c r="MJK57" s="41"/>
      <c r="MJL57" s="41"/>
      <c r="MJM57" s="41"/>
      <c r="MJN57" s="41"/>
      <c r="MJO57" s="41"/>
      <c r="MJP57" s="41"/>
      <c r="MJQ57" s="41"/>
      <c r="MJR57" s="41"/>
      <c r="MJS57" s="41"/>
      <c r="MJT57" s="41"/>
      <c r="MJU57" s="41"/>
      <c r="MJV57" s="41"/>
      <c r="MJW57" s="41"/>
      <c r="MJX57" s="41"/>
      <c r="MJY57" s="41"/>
      <c r="MJZ57" s="41"/>
      <c r="MKA57" s="41"/>
      <c r="MKB57" s="41"/>
      <c r="MKC57" s="41"/>
      <c r="MKD57" s="41"/>
      <c r="MKE57" s="41"/>
      <c r="MKF57" s="41"/>
      <c r="MKG57" s="41"/>
      <c r="MKH57" s="41"/>
      <c r="MKI57" s="41"/>
      <c r="MKJ57" s="41"/>
      <c r="MKK57" s="41"/>
      <c r="MKL57" s="41"/>
      <c r="MKM57" s="41"/>
      <c r="MKN57" s="41"/>
      <c r="MKO57" s="41"/>
      <c r="MKP57" s="41"/>
      <c r="MKQ57" s="41"/>
      <c r="MKR57" s="41"/>
      <c r="MKS57" s="41"/>
      <c r="MKT57" s="41"/>
      <c r="MKU57" s="41"/>
      <c r="MKV57" s="41"/>
      <c r="MKW57" s="41"/>
      <c r="MKX57" s="41"/>
      <c r="MKY57" s="41"/>
      <c r="MKZ57" s="41"/>
      <c r="MLA57" s="41"/>
      <c r="MLB57" s="41"/>
      <c r="MLC57" s="41"/>
      <c r="MLD57" s="41"/>
      <c r="MLE57" s="41"/>
      <c r="MLF57" s="41"/>
      <c r="MLG57" s="41"/>
      <c r="MLH57" s="41"/>
      <c r="MLI57" s="41"/>
      <c r="MLJ57" s="41"/>
      <c r="MLK57" s="41"/>
      <c r="MLL57" s="41"/>
      <c r="MLM57" s="41"/>
      <c r="MLN57" s="41"/>
      <c r="MLO57" s="41"/>
      <c r="MLP57" s="41"/>
      <c r="MLQ57" s="41"/>
      <c r="MLR57" s="41"/>
      <c r="MLS57" s="41"/>
      <c r="MLT57" s="41"/>
      <c r="MLU57" s="41"/>
      <c r="MLV57" s="41"/>
      <c r="MLW57" s="41"/>
      <c r="MLX57" s="41"/>
      <c r="MLY57" s="41"/>
      <c r="MLZ57" s="41"/>
      <c r="MMA57" s="41"/>
      <c r="MMB57" s="41"/>
      <c r="MMC57" s="41"/>
      <c r="MMD57" s="41"/>
      <c r="MME57" s="41"/>
      <c r="MMF57" s="41"/>
      <c r="MMG57" s="41"/>
      <c r="MMH57" s="41"/>
      <c r="MMI57" s="41"/>
      <c r="MMJ57" s="41"/>
      <c r="MMK57" s="41"/>
      <c r="MML57" s="41"/>
      <c r="MMM57" s="41"/>
      <c r="MMN57" s="41"/>
      <c r="MMO57" s="41"/>
      <c r="MMP57" s="41"/>
      <c r="MMQ57" s="41"/>
      <c r="MMR57" s="41"/>
      <c r="MMS57" s="41"/>
      <c r="MMT57" s="41"/>
      <c r="MMU57" s="41"/>
      <c r="MMV57" s="41"/>
      <c r="MMW57" s="41"/>
      <c r="MMX57" s="41"/>
      <c r="MMY57" s="41"/>
      <c r="MMZ57" s="41"/>
      <c r="MNA57" s="41"/>
      <c r="MNB57" s="41"/>
      <c r="MNC57" s="41"/>
      <c r="MND57" s="41"/>
      <c r="MNE57" s="41"/>
      <c r="MNF57" s="41"/>
      <c r="MNG57" s="41"/>
      <c r="MNH57" s="41"/>
      <c r="MNI57" s="41"/>
      <c r="MNJ57" s="41"/>
      <c r="MNK57" s="41"/>
      <c r="MNL57" s="41"/>
      <c r="MNM57" s="41"/>
      <c r="MNN57" s="41"/>
      <c r="MNO57" s="41"/>
      <c r="MNP57" s="41"/>
      <c r="MNQ57" s="41"/>
      <c r="MNR57" s="41"/>
      <c r="MNS57" s="41"/>
      <c r="MNT57" s="41"/>
      <c r="MNU57" s="41"/>
      <c r="MNV57" s="41"/>
      <c r="MNW57" s="41"/>
      <c r="MNX57" s="41"/>
      <c r="MNY57" s="41"/>
      <c r="MNZ57" s="41"/>
      <c r="MOA57" s="41"/>
      <c r="MOB57" s="41"/>
      <c r="MOC57" s="41"/>
      <c r="MOD57" s="41"/>
      <c r="MOE57" s="41"/>
      <c r="MOF57" s="41"/>
      <c r="MOG57" s="41"/>
      <c r="MOH57" s="41"/>
      <c r="MOI57" s="41"/>
      <c r="MOJ57" s="41"/>
      <c r="MOK57" s="41"/>
      <c r="MOL57" s="41"/>
      <c r="MOM57" s="41"/>
      <c r="MON57" s="41"/>
      <c r="MOO57" s="41"/>
      <c r="MOP57" s="41"/>
      <c r="MOQ57" s="41"/>
      <c r="MOR57" s="41"/>
      <c r="MOS57" s="41"/>
      <c r="MOT57" s="41"/>
      <c r="MOU57" s="41"/>
      <c r="MOV57" s="41"/>
      <c r="MOW57" s="41"/>
      <c r="MOX57" s="41"/>
      <c r="MOY57" s="41"/>
      <c r="MOZ57" s="41"/>
      <c r="MPA57" s="41"/>
      <c r="MPB57" s="41"/>
      <c r="MPC57" s="41"/>
      <c r="MPD57" s="41"/>
      <c r="MPE57" s="41"/>
      <c r="MPF57" s="41"/>
      <c r="MPG57" s="41"/>
      <c r="MPH57" s="41"/>
      <c r="MPI57" s="41"/>
      <c r="MPJ57" s="41"/>
      <c r="MPK57" s="41"/>
      <c r="MPL57" s="41"/>
      <c r="MPM57" s="41"/>
      <c r="MPN57" s="41"/>
      <c r="MPO57" s="41"/>
      <c r="MPP57" s="41"/>
      <c r="MPQ57" s="41"/>
      <c r="MPR57" s="41"/>
      <c r="MPS57" s="41"/>
      <c r="MPT57" s="41"/>
      <c r="MPU57" s="41"/>
      <c r="MPV57" s="41"/>
      <c r="MPW57" s="41"/>
      <c r="MPX57" s="41"/>
      <c r="MPY57" s="41"/>
      <c r="MPZ57" s="41"/>
      <c r="MQA57" s="41"/>
      <c r="MQB57" s="41"/>
      <c r="MQC57" s="41"/>
      <c r="MQD57" s="41"/>
      <c r="MQE57" s="41"/>
      <c r="MQF57" s="41"/>
      <c r="MQG57" s="41"/>
      <c r="MQH57" s="41"/>
      <c r="MQI57" s="41"/>
      <c r="MQJ57" s="41"/>
      <c r="MQK57" s="41"/>
      <c r="MQL57" s="41"/>
      <c r="MQM57" s="41"/>
      <c r="MQN57" s="41"/>
      <c r="MQO57" s="41"/>
      <c r="MQP57" s="41"/>
      <c r="MQQ57" s="41"/>
      <c r="MQR57" s="41"/>
      <c r="MQS57" s="41"/>
      <c r="MQT57" s="41"/>
      <c r="MQU57" s="41"/>
      <c r="MQV57" s="41"/>
      <c r="MQW57" s="41"/>
      <c r="MQX57" s="41"/>
      <c r="MQY57" s="41"/>
      <c r="MQZ57" s="41"/>
      <c r="MRA57" s="41"/>
      <c r="MRB57" s="41"/>
      <c r="MRC57" s="41"/>
      <c r="MRD57" s="41"/>
      <c r="MRE57" s="41"/>
      <c r="MRF57" s="41"/>
      <c r="MRG57" s="41"/>
      <c r="MRH57" s="41"/>
      <c r="MRI57" s="41"/>
      <c r="MRJ57" s="41"/>
      <c r="MRK57" s="41"/>
      <c r="MRL57" s="41"/>
      <c r="MRM57" s="41"/>
      <c r="MRN57" s="41"/>
      <c r="MRO57" s="41"/>
      <c r="MRP57" s="41"/>
      <c r="MRQ57" s="41"/>
      <c r="MRR57" s="41"/>
      <c r="MRS57" s="41"/>
      <c r="MRT57" s="41"/>
      <c r="MRU57" s="41"/>
      <c r="MRV57" s="41"/>
      <c r="MRW57" s="41"/>
      <c r="MRX57" s="41"/>
      <c r="MRY57" s="41"/>
      <c r="MRZ57" s="41"/>
      <c r="MSA57" s="41"/>
      <c r="MSB57" s="41"/>
      <c r="MSC57" s="41"/>
      <c r="MSD57" s="41"/>
      <c r="MSE57" s="41"/>
      <c r="MSF57" s="41"/>
      <c r="MSG57" s="41"/>
      <c r="MSH57" s="41"/>
      <c r="MSI57" s="41"/>
      <c r="MSJ57" s="41"/>
      <c r="MSK57" s="41"/>
      <c r="MSL57" s="41"/>
      <c r="MSM57" s="41"/>
      <c r="MSN57" s="41"/>
      <c r="MSO57" s="41"/>
      <c r="MSP57" s="41"/>
      <c r="MSQ57" s="41"/>
      <c r="MSR57" s="41"/>
      <c r="MSS57" s="41"/>
      <c r="MST57" s="41"/>
      <c r="MSU57" s="41"/>
      <c r="MSV57" s="41"/>
      <c r="MSW57" s="41"/>
      <c r="MSX57" s="41"/>
      <c r="MSY57" s="41"/>
      <c r="MSZ57" s="41"/>
      <c r="MTA57" s="41"/>
      <c r="MTB57" s="41"/>
      <c r="MTC57" s="41"/>
      <c r="MTD57" s="41"/>
      <c r="MTE57" s="41"/>
      <c r="MTF57" s="41"/>
      <c r="MTG57" s="41"/>
      <c r="MTH57" s="41"/>
      <c r="MTI57" s="41"/>
      <c r="MTJ57" s="41"/>
      <c r="MTK57" s="41"/>
      <c r="MTL57" s="41"/>
      <c r="MTM57" s="41"/>
      <c r="MTN57" s="41"/>
      <c r="MTO57" s="41"/>
      <c r="MTP57" s="41"/>
      <c r="MTQ57" s="41"/>
      <c r="MTR57" s="41"/>
      <c r="MTS57" s="41"/>
      <c r="MTT57" s="41"/>
      <c r="MTU57" s="41"/>
      <c r="MTV57" s="41"/>
      <c r="MTW57" s="41"/>
      <c r="MTX57" s="41"/>
      <c r="MTY57" s="41"/>
      <c r="MTZ57" s="41"/>
      <c r="MUA57" s="41"/>
      <c r="MUB57" s="41"/>
      <c r="MUC57" s="41"/>
      <c r="MUD57" s="41"/>
      <c r="MUE57" s="41"/>
      <c r="MUF57" s="41"/>
      <c r="MUG57" s="41"/>
      <c r="MUH57" s="41"/>
      <c r="MUI57" s="41"/>
      <c r="MUJ57" s="41"/>
      <c r="MUK57" s="41"/>
      <c r="MUL57" s="41"/>
      <c r="MUM57" s="41"/>
      <c r="MUN57" s="41"/>
      <c r="MUO57" s="41"/>
      <c r="MUP57" s="41"/>
      <c r="MUQ57" s="41"/>
      <c r="MUR57" s="41"/>
      <c r="MUS57" s="41"/>
      <c r="MUT57" s="41"/>
      <c r="MUU57" s="41"/>
      <c r="MUV57" s="41"/>
      <c r="MUW57" s="41"/>
      <c r="MUX57" s="41"/>
      <c r="MUY57" s="41"/>
      <c r="MUZ57" s="41"/>
      <c r="MVA57" s="41"/>
      <c r="MVB57" s="41"/>
      <c r="MVC57" s="41"/>
      <c r="MVD57" s="41"/>
      <c r="MVE57" s="41"/>
      <c r="MVF57" s="41"/>
      <c r="MVG57" s="41"/>
      <c r="MVH57" s="41"/>
      <c r="MVI57" s="41"/>
      <c r="MVJ57" s="41"/>
      <c r="MVK57" s="41"/>
      <c r="MVL57" s="41"/>
      <c r="MVM57" s="41"/>
      <c r="MVN57" s="41"/>
      <c r="MVO57" s="41"/>
      <c r="MVP57" s="41"/>
      <c r="MVQ57" s="41"/>
      <c r="MVR57" s="41"/>
      <c r="MVS57" s="41"/>
      <c r="MVT57" s="41"/>
      <c r="MVU57" s="41"/>
      <c r="MVV57" s="41"/>
      <c r="MVW57" s="41"/>
      <c r="MVX57" s="41"/>
      <c r="MVY57" s="41"/>
      <c r="MVZ57" s="41"/>
      <c r="MWA57" s="41"/>
      <c r="MWB57" s="41"/>
      <c r="MWC57" s="41"/>
      <c r="MWD57" s="41"/>
      <c r="MWE57" s="41"/>
      <c r="MWF57" s="41"/>
      <c r="MWG57" s="41"/>
      <c r="MWH57" s="41"/>
      <c r="MWI57" s="41"/>
      <c r="MWJ57" s="41"/>
      <c r="MWK57" s="41"/>
      <c r="MWL57" s="41"/>
      <c r="MWM57" s="41"/>
      <c r="MWN57" s="41"/>
      <c r="MWO57" s="41"/>
      <c r="MWP57" s="41"/>
      <c r="MWQ57" s="41"/>
      <c r="MWR57" s="41"/>
      <c r="MWS57" s="41"/>
      <c r="MWT57" s="41"/>
      <c r="MWU57" s="41"/>
      <c r="MWV57" s="41"/>
      <c r="MWW57" s="41"/>
      <c r="MWX57" s="41"/>
      <c r="MWY57" s="41"/>
      <c r="MWZ57" s="41"/>
      <c r="MXA57" s="41"/>
      <c r="MXB57" s="41"/>
      <c r="MXC57" s="41"/>
      <c r="MXD57" s="41"/>
      <c r="MXE57" s="41"/>
      <c r="MXF57" s="41"/>
      <c r="MXG57" s="41"/>
      <c r="MXH57" s="41"/>
      <c r="MXI57" s="41"/>
      <c r="MXJ57" s="41"/>
      <c r="MXK57" s="41"/>
      <c r="MXL57" s="41"/>
      <c r="MXM57" s="41"/>
      <c r="MXN57" s="41"/>
      <c r="MXO57" s="41"/>
      <c r="MXP57" s="41"/>
      <c r="MXQ57" s="41"/>
      <c r="MXR57" s="41"/>
      <c r="MXS57" s="41"/>
      <c r="MXT57" s="41"/>
      <c r="MXU57" s="41"/>
      <c r="MXV57" s="41"/>
      <c r="MXW57" s="41"/>
      <c r="MXX57" s="41"/>
      <c r="MXY57" s="41"/>
      <c r="MXZ57" s="41"/>
      <c r="MYA57" s="41"/>
      <c r="MYB57" s="41"/>
      <c r="MYC57" s="41"/>
      <c r="MYD57" s="41"/>
      <c r="MYE57" s="41"/>
      <c r="MYF57" s="41"/>
      <c r="MYG57" s="41"/>
      <c r="MYH57" s="41"/>
      <c r="MYI57" s="41"/>
      <c r="MYJ57" s="41"/>
      <c r="MYK57" s="41"/>
      <c r="MYL57" s="41"/>
      <c r="MYM57" s="41"/>
      <c r="MYN57" s="41"/>
      <c r="MYO57" s="41"/>
      <c r="MYP57" s="41"/>
      <c r="MYQ57" s="41"/>
      <c r="MYR57" s="41"/>
      <c r="MYS57" s="41"/>
      <c r="MYT57" s="41"/>
      <c r="MYU57" s="41"/>
      <c r="MYV57" s="41"/>
      <c r="MYW57" s="41"/>
      <c r="MYX57" s="41"/>
      <c r="MYY57" s="41"/>
      <c r="MYZ57" s="41"/>
      <c r="MZA57" s="41"/>
      <c r="MZB57" s="41"/>
      <c r="MZC57" s="41"/>
      <c r="MZD57" s="41"/>
      <c r="MZE57" s="41"/>
      <c r="MZF57" s="41"/>
      <c r="MZG57" s="41"/>
      <c r="MZH57" s="41"/>
      <c r="MZI57" s="41"/>
      <c r="MZJ57" s="41"/>
      <c r="MZK57" s="41"/>
      <c r="MZL57" s="41"/>
      <c r="MZM57" s="41"/>
      <c r="MZN57" s="41"/>
      <c r="MZO57" s="41"/>
      <c r="MZP57" s="41"/>
      <c r="MZQ57" s="41"/>
      <c r="MZR57" s="41"/>
      <c r="MZS57" s="41"/>
      <c r="MZT57" s="41"/>
      <c r="MZU57" s="41"/>
      <c r="MZV57" s="41"/>
      <c r="MZW57" s="41"/>
      <c r="MZX57" s="41"/>
      <c r="MZY57" s="41"/>
      <c r="MZZ57" s="41"/>
      <c r="NAA57" s="41"/>
      <c r="NAB57" s="41"/>
      <c r="NAC57" s="41"/>
      <c r="NAD57" s="41"/>
      <c r="NAE57" s="41"/>
      <c r="NAF57" s="41"/>
      <c r="NAG57" s="41"/>
      <c r="NAH57" s="41"/>
      <c r="NAI57" s="41"/>
      <c r="NAJ57" s="41"/>
      <c r="NAK57" s="41"/>
      <c r="NAL57" s="41"/>
      <c r="NAM57" s="41"/>
      <c r="NAN57" s="41"/>
      <c r="NAO57" s="41"/>
      <c r="NAP57" s="41"/>
      <c r="NAQ57" s="41"/>
      <c r="NAR57" s="41"/>
      <c r="NAS57" s="41"/>
      <c r="NAT57" s="41"/>
      <c r="NAU57" s="41"/>
      <c r="NAV57" s="41"/>
      <c r="NAW57" s="41"/>
      <c r="NAX57" s="41"/>
      <c r="NAY57" s="41"/>
      <c r="NAZ57" s="41"/>
      <c r="NBA57" s="41"/>
      <c r="NBB57" s="41"/>
      <c r="NBC57" s="41"/>
      <c r="NBD57" s="41"/>
      <c r="NBE57" s="41"/>
      <c r="NBF57" s="41"/>
      <c r="NBG57" s="41"/>
      <c r="NBH57" s="41"/>
      <c r="NBI57" s="41"/>
      <c r="NBJ57" s="41"/>
      <c r="NBK57" s="41"/>
      <c r="NBL57" s="41"/>
      <c r="NBM57" s="41"/>
      <c r="NBN57" s="41"/>
      <c r="NBO57" s="41"/>
      <c r="NBP57" s="41"/>
      <c r="NBQ57" s="41"/>
      <c r="NBR57" s="41"/>
      <c r="NBS57" s="41"/>
      <c r="NBT57" s="41"/>
      <c r="NBU57" s="41"/>
      <c r="NBV57" s="41"/>
      <c r="NBW57" s="41"/>
      <c r="NBX57" s="41"/>
      <c r="NBY57" s="41"/>
      <c r="NBZ57" s="41"/>
      <c r="NCA57" s="41"/>
      <c r="NCB57" s="41"/>
      <c r="NCC57" s="41"/>
      <c r="NCD57" s="41"/>
      <c r="NCE57" s="41"/>
      <c r="NCF57" s="41"/>
      <c r="NCG57" s="41"/>
      <c r="NCH57" s="41"/>
      <c r="NCI57" s="41"/>
      <c r="NCJ57" s="41"/>
      <c r="NCK57" s="41"/>
      <c r="NCL57" s="41"/>
      <c r="NCM57" s="41"/>
      <c r="NCN57" s="41"/>
      <c r="NCO57" s="41"/>
      <c r="NCP57" s="41"/>
      <c r="NCQ57" s="41"/>
      <c r="NCR57" s="41"/>
      <c r="NCS57" s="41"/>
      <c r="NCT57" s="41"/>
      <c r="NCU57" s="41"/>
      <c r="NCV57" s="41"/>
      <c r="NCW57" s="41"/>
      <c r="NCX57" s="41"/>
      <c r="NCY57" s="41"/>
      <c r="NCZ57" s="41"/>
      <c r="NDA57" s="41"/>
      <c r="NDB57" s="41"/>
      <c r="NDC57" s="41"/>
      <c r="NDD57" s="41"/>
      <c r="NDE57" s="41"/>
      <c r="NDF57" s="41"/>
      <c r="NDG57" s="41"/>
      <c r="NDH57" s="41"/>
      <c r="NDI57" s="41"/>
      <c r="NDJ57" s="41"/>
      <c r="NDK57" s="41"/>
      <c r="NDL57" s="41"/>
      <c r="NDM57" s="41"/>
      <c r="NDN57" s="41"/>
      <c r="NDO57" s="41"/>
      <c r="NDP57" s="41"/>
      <c r="NDQ57" s="41"/>
      <c r="NDR57" s="41"/>
      <c r="NDS57" s="41"/>
      <c r="NDT57" s="41"/>
      <c r="NDU57" s="41"/>
      <c r="NDV57" s="41"/>
      <c r="NDW57" s="41"/>
      <c r="NDX57" s="41"/>
      <c r="NDY57" s="41"/>
      <c r="NDZ57" s="41"/>
      <c r="NEA57" s="41"/>
      <c r="NEB57" s="41"/>
      <c r="NEC57" s="41"/>
      <c r="NED57" s="41"/>
      <c r="NEE57" s="41"/>
      <c r="NEF57" s="41"/>
      <c r="NEG57" s="41"/>
      <c r="NEH57" s="41"/>
      <c r="NEI57" s="41"/>
      <c r="NEJ57" s="41"/>
      <c r="NEK57" s="41"/>
      <c r="NEL57" s="41"/>
      <c r="NEM57" s="41"/>
      <c r="NEN57" s="41"/>
      <c r="NEO57" s="41"/>
      <c r="NEP57" s="41"/>
      <c r="NEQ57" s="41"/>
      <c r="NER57" s="41"/>
      <c r="NES57" s="41"/>
      <c r="NET57" s="41"/>
      <c r="NEU57" s="41"/>
      <c r="NEV57" s="41"/>
      <c r="NEW57" s="41"/>
      <c r="NEX57" s="41"/>
      <c r="NEY57" s="41"/>
      <c r="NEZ57" s="41"/>
      <c r="NFA57" s="41"/>
      <c r="NFB57" s="41"/>
      <c r="NFC57" s="41"/>
      <c r="NFD57" s="41"/>
      <c r="NFE57" s="41"/>
      <c r="NFF57" s="41"/>
      <c r="NFG57" s="41"/>
      <c r="NFH57" s="41"/>
      <c r="NFI57" s="41"/>
      <c r="NFJ57" s="41"/>
      <c r="NFK57" s="41"/>
      <c r="NFL57" s="41"/>
      <c r="NFM57" s="41"/>
      <c r="NFN57" s="41"/>
      <c r="NFO57" s="41"/>
      <c r="NFP57" s="41"/>
      <c r="NFQ57" s="41"/>
      <c r="NFR57" s="41"/>
      <c r="NFS57" s="41"/>
      <c r="NFT57" s="41"/>
      <c r="NFU57" s="41"/>
      <c r="NFV57" s="41"/>
      <c r="NFW57" s="41"/>
      <c r="NFX57" s="41"/>
      <c r="NFY57" s="41"/>
      <c r="NFZ57" s="41"/>
      <c r="NGA57" s="41"/>
      <c r="NGB57" s="41"/>
      <c r="NGC57" s="41"/>
      <c r="NGD57" s="41"/>
      <c r="NGE57" s="41"/>
      <c r="NGF57" s="41"/>
      <c r="NGG57" s="41"/>
      <c r="NGH57" s="41"/>
      <c r="NGI57" s="41"/>
      <c r="NGJ57" s="41"/>
      <c r="NGK57" s="41"/>
      <c r="NGL57" s="41"/>
      <c r="NGM57" s="41"/>
      <c r="NGN57" s="41"/>
      <c r="NGO57" s="41"/>
      <c r="NGP57" s="41"/>
      <c r="NGQ57" s="41"/>
      <c r="NGR57" s="41"/>
      <c r="NGS57" s="41"/>
      <c r="NGT57" s="41"/>
      <c r="NGU57" s="41"/>
      <c r="NGV57" s="41"/>
      <c r="NGW57" s="41"/>
      <c r="NGX57" s="41"/>
      <c r="NGY57" s="41"/>
      <c r="NGZ57" s="41"/>
      <c r="NHA57" s="41"/>
      <c r="NHB57" s="41"/>
      <c r="NHC57" s="41"/>
      <c r="NHD57" s="41"/>
      <c r="NHE57" s="41"/>
      <c r="NHF57" s="41"/>
      <c r="NHG57" s="41"/>
      <c r="NHH57" s="41"/>
      <c r="NHI57" s="41"/>
      <c r="NHJ57" s="41"/>
      <c r="NHK57" s="41"/>
      <c r="NHL57" s="41"/>
      <c r="NHM57" s="41"/>
      <c r="NHN57" s="41"/>
      <c r="NHO57" s="41"/>
      <c r="NHP57" s="41"/>
      <c r="NHQ57" s="41"/>
      <c r="NHR57" s="41"/>
      <c r="NHS57" s="41"/>
      <c r="NHT57" s="41"/>
      <c r="NHU57" s="41"/>
      <c r="NHV57" s="41"/>
      <c r="NHW57" s="41"/>
      <c r="NHX57" s="41"/>
      <c r="NHY57" s="41"/>
      <c r="NHZ57" s="41"/>
      <c r="NIA57" s="41"/>
      <c r="NIB57" s="41"/>
      <c r="NIC57" s="41"/>
      <c r="NID57" s="41"/>
      <c r="NIE57" s="41"/>
      <c r="NIF57" s="41"/>
      <c r="NIG57" s="41"/>
      <c r="NIH57" s="41"/>
      <c r="NII57" s="41"/>
      <c r="NIJ57" s="41"/>
      <c r="NIK57" s="41"/>
      <c r="NIL57" s="41"/>
      <c r="NIM57" s="41"/>
      <c r="NIN57" s="41"/>
      <c r="NIO57" s="41"/>
      <c r="NIP57" s="41"/>
      <c r="NIQ57" s="41"/>
      <c r="NIR57" s="41"/>
      <c r="NIS57" s="41"/>
      <c r="NIT57" s="41"/>
      <c r="NIU57" s="41"/>
      <c r="NIV57" s="41"/>
      <c r="NIW57" s="41"/>
      <c r="NIX57" s="41"/>
      <c r="NIY57" s="41"/>
      <c r="NIZ57" s="41"/>
      <c r="NJA57" s="41"/>
      <c r="NJB57" s="41"/>
      <c r="NJC57" s="41"/>
      <c r="NJD57" s="41"/>
      <c r="NJE57" s="41"/>
      <c r="NJF57" s="41"/>
      <c r="NJG57" s="41"/>
      <c r="NJH57" s="41"/>
      <c r="NJI57" s="41"/>
      <c r="NJJ57" s="41"/>
      <c r="NJK57" s="41"/>
      <c r="NJL57" s="41"/>
      <c r="NJM57" s="41"/>
      <c r="NJN57" s="41"/>
      <c r="NJO57" s="41"/>
      <c r="NJP57" s="41"/>
      <c r="NJQ57" s="41"/>
      <c r="NJR57" s="41"/>
      <c r="NJS57" s="41"/>
      <c r="NJT57" s="41"/>
      <c r="NJU57" s="41"/>
      <c r="NJV57" s="41"/>
      <c r="NJW57" s="41"/>
      <c r="NJX57" s="41"/>
      <c r="NJY57" s="41"/>
      <c r="NJZ57" s="41"/>
      <c r="NKA57" s="41"/>
      <c r="NKB57" s="41"/>
      <c r="NKC57" s="41"/>
      <c r="NKD57" s="41"/>
      <c r="NKE57" s="41"/>
      <c r="NKF57" s="41"/>
      <c r="NKG57" s="41"/>
      <c r="NKH57" s="41"/>
      <c r="NKI57" s="41"/>
      <c r="NKJ57" s="41"/>
      <c r="NKK57" s="41"/>
      <c r="NKL57" s="41"/>
      <c r="NKM57" s="41"/>
      <c r="NKN57" s="41"/>
      <c r="NKO57" s="41"/>
      <c r="NKP57" s="41"/>
      <c r="NKQ57" s="41"/>
      <c r="NKR57" s="41"/>
      <c r="NKS57" s="41"/>
      <c r="NKT57" s="41"/>
      <c r="NKU57" s="41"/>
      <c r="NKV57" s="41"/>
      <c r="NKW57" s="41"/>
      <c r="NKX57" s="41"/>
      <c r="NKY57" s="41"/>
      <c r="NKZ57" s="41"/>
      <c r="NLA57" s="41"/>
      <c r="NLB57" s="41"/>
      <c r="NLC57" s="41"/>
      <c r="NLD57" s="41"/>
      <c r="NLE57" s="41"/>
      <c r="NLF57" s="41"/>
      <c r="NLG57" s="41"/>
      <c r="NLH57" s="41"/>
      <c r="NLI57" s="41"/>
      <c r="NLJ57" s="41"/>
      <c r="NLK57" s="41"/>
      <c r="NLL57" s="41"/>
      <c r="NLM57" s="41"/>
      <c r="NLN57" s="41"/>
      <c r="NLO57" s="41"/>
      <c r="NLP57" s="41"/>
      <c r="NLQ57" s="41"/>
      <c r="NLR57" s="41"/>
      <c r="NLS57" s="41"/>
      <c r="NLT57" s="41"/>
      <c r="NLU57" s="41"/>
      <c r="NLV57" s="41"/>
      <c r="NLW57" s="41"/>
      <c r="NLX57" s="41"/>
      <c r="NLY57" s="41"/>
      <c r="NLZ57" s="41"/>
      <c r="NMA57" s="41"/>
      <c r="NMB57" s="41"/>
      <c r="NMC57" s="41"/>
      <c r="NMD57" s="41"/>
      <c r="NME57" s="41"/>
      <c r="NMF57" s="41"/>
      <c r="NMG57" s="41"/>
      <c r="NMH57" s="41"/>
      <c r="NMI57" s="41"/>
      <c r="NMJ57" s="41"/>
      <c r="NMK57" s="41"/>
      <c r="NML57" s="41"/>
      <c r="NMM57" s="41"/>
      <c r="NMN57" s="41"/>
      <c r="NMO57" s="41"/>
      <c r="NMP57" s="41"/>
      <c r="NMQ57" s="41"/>
      <c r="NMR57" s="41"/>
      <c r="NMS57" s="41"/>
      <c r="NMT57" s="41"/>
      <c r="NMU57" s="41"/>
      <c r="NMV57" s="41"/>
      <c r="NMW57" s="41"/>
      <c r="NMX57" s="41"/>
      <c r="NMY57" s="41"/>
      <c r="NMZ57" s="41"/>
      <c r="NNA57" s="41"/>
      <c r="NNB57" s="41"/>
      <c r="NNC57" s="41"/>
      <c r="NND57" s="41"/>
      <c r="NNE57" s="41"/>
      <c r="NNF57" s="41"/>
      <c r="NNG57" s="41"/>
      <c r="NNH57" s="41"/>
      <c r="NNI57" s="41"/>
      <c r="NNJ57" s="41"/>
      <c r="NNK57" s="41"/>
      <c r="NNL57" s="41"/>
      <c r="NNM57" s="41"/>
      <c r="NNN57" s="41"/>
      <c r="NNO57" s="41"/>
      <c r="NNP57" s="41"/>
      <c r="NNQ57" s="41"/>
      <c r="NNR57" s="41"/>
      <c r="NNS57" s="41"/>
      <c r="NNT57" s="41"/>
      <c r="NNU57" s="41"/>
      <c r="NNV57" s="41"/>
      <c r="NNW57" s="41"/>
      <c r="NNX57" s="41"/>
      <c r="NNY57" s="41"/>
      <c r="NNZ57" s="41"/>
      <c r="NOA57" s="41"/>
      <c r="NOB57" s="41"/>
      <c r="NOC57" s="41"/>
      <c r="NOD57" s="41"/>
      <c r="NOE57" s="41"/>
      <c r="NOF57" s="41"/>
      <c r="NOG57" s="41"/>
      <c r="NOH57" s="41"/>
      <c r="NOI57" s="41"/>
      <c r="NOJ57" s="41"/>
      <c r="NOK57" s="41"/>
      <c r="NOL57" s="41"/>
      <c r="NOM57" s="41"/>
      <c r="NON57" s="41"/>
      <c r="NOO57" s="41"/>
      <c r="NOP57" s="41"/>
      <c r="NOQ57" s="41"/>
      <c r="NOR57" s="41"/>
      <c r="NOS57" s="41"/>
      <c r="NOT57" s="41"/>
      <c r="NOU57" s="41"/>
      <c r="NOV57" s="41"/>
      <c r="NOW57" s="41"/>
      <c r="NOX57" s="41"/>
      <c r="NOY57" s="41"/>
      <c r="NOZ57" s="41"/>
      <c r="NPA57" s="41"/>
      <c r="NPB57" s="41"/>
      <c r="NPC57" s="41"/>
      <c r="NPD57" s="41"/>
      <c r="NPE57" s="41"/>
      <c r="NPF57" s="41"/>
      <c r="NPG57" s="41"/>
      <c r="NPH57" s="41"/>
      <c r="NPI57" s="41"/>
      <c r="NPJ57" s="41"/>
      <c r="NPK57" s="41"/>
      <c r="NPL57" s="41"/>
      <c r="NPM57" s="41"/>
      <c r="NPN57" s="41"/>
      <c r="NPO57" s="41"/>
      <c r="NPP57" s="41"/>
      <c r="NPQ57" s="41"/>
      <c r="NPR57" s="41"/>
      <c r="NPS57" s="41"/>
      <c r="NPT57" s="41"/>
      <c r="NPU57" s="41"/>
      <c r="NPV57" s="41"/>
      <c r="NPW57" s="41"/>
      <c r="NPX57" s="41"/>
      <c r="NPY57" s="41"/>
      <c r="NPZ57" s="41"/>
      <c r="NQA57" s="41"/>
      <c r="NQB57" s="41"/>
      <c r="NQC57" s="41"/>
      <c r="NQD57" s="41"/>
      <c r="NQE57" s="41"/>
      <c r="NQF57" s="41"/>
      <c r="NQG57" s="41"/>
      <c r="NQH57" s="41"/>
      <c r="NQI57" s="41"/>
      <c r="NQJ57" s="41"/>
      <c r="NQK57" s="41"/>
      <c r="NQL57" s="41"/>
      <c r="NQM57" s="41"/>
      <c r="NQN57" s="41"/>
      <c r="NQO57" s="41"/>
      <c r="NQP57" s="41"/>
      <c r="NQQ57" s="41"/>
      <c r="NQR57" s="41"/>
      <c r="NQS57" s="41"/>
      <c r="NQT57" s="41"/>
      <c r="NQU57" s="41"/>
      <c r="NQV57" s="41"/>
      <c r="NQW57" s="41"/>
      <c r="NQX57" s="41"/>
      <c r="NQY57" s="41"/>
      <c r="NQZ57" s="41"/>
      <c r="NRA57" s="41"/>
      <c r="NRB57" s="41"/>
      <c r="NRC57" s="41"/>
      <c r="NRD57" s="41"/>
      <c r="NRE57" s="41"/>
      <c r="NRF57" s="41"/>
      <c r="NRG57" s="41"/>
      <c r="NRH57" s="41"/>
      <c r="NRI57" s="41"/>
      <c r="NRJ57" s="41"/>
      <c r="NRK57" s="41"/>
      <c r="NRL57" s="41"/>
      <c r="NRM57" s="41"/>
      <c r="NRN57" s="41"/>
      <c r="NRO57" s="41"/>
      <c r="NRP57" s="41"/>
      <c r="NRQ57" s="41"/>
      <c r="NRR57" s="41"/>
      <c r="NRS57" s="41"/>
      <c r="NRT57" s="41"/>
      <c r="NRU57" s="41"/>
      <c r="NRV57" s="41"/>
      <c r="NRW57" s="41"/>
      <c r="NRX57" s="41"/>
      <c r="NRY57" s="41"/>
      <c r="NRZ57" s="41"/>
      <c r="NSA57" s="41"/>
      <c r="NSB57" s="41"/>
      <c r="NSC57" s="41"/>
      <c r="NSD57" s="41"/>
      <c r="NSE57" s="41"/>
      <c r="NSF57" s="41"/>
      <c r="NSG57" s="41"/>
      <c r="NSH57" s="41"/>
      <c r="NSI57" s="41"/>
      <c r="NSJ57" s="41"/>
      <c r="NSK57" s="41"/>
      <c r="NSL57" s="41"/>
      <c r="NSM57" s="41"/>
      <c r="NSN57" s="41"/>
      <c r="NSO57" s="41"/>
      <c r="NSP57" s="41"/>
      <c r="NSQ57" s="41"/>
      <c r="NSR57" s="41"/>
      <c r="NSS57" s="41"/>
      <c r="NST57" s="41"/>
      <c r="NSU57" s="41"/>
      <c r="NSV57" s="41"/>
      <c r="NSW57" s="41"/>
      <c r="NSX57" s="41"/>
      <c r="NSY57" s="41"/>
      <c r="NSZ57" s="41"/>
      <c r="NTA57" s="41"/>
      <c r="NTB57" s="41"/>
      <c r="NTC57" s="41"/>
      <c r="NTD57" s="41"/>
      <c r="NTE57" s="41"/>
      <c r="NTF57" s="41"/>
      <c r="NTG57" s="41"/>
      <c r="NTH57" s="41"/>
      <c r="NTI57" s="41"/>
      <c r="NTJ57" s="41"/>
      <c r="NTK57" s="41"/>
      <c r="NTL57" s="41"/>
      <c r="NTM57" s="41"/>
      <c r="NTN57" s="41"/>
      <c r="NTO57" s="41"/>
      <c r="NTP57" s="41"/>
      <c r="NTQ57" s="41"/>
      <c r="NTR57" s="41"/>
      <c r="NTS57" s="41"/>
      <c r="NTT57" s="41"/>
      <c r="NTU57" s="41"/>
      <c r="NTV57" s="41"/>
      <c r="NTW57" s="41"/>
      <c r="NTX57" s="41"/>
      <c r="NTY57" s="41"/>
      <c r="NTZ57" s="41"/>
      <c r="NUA57" s="41"/>
      <c r="NUB57" s="41"/>
      <c r="NUC57" s="41"/>
      <c r="NUD57" s="41"/>
      <c r="NUE57" s="41"/>
      <c r="NUF57" s="41"/>
      <c r="NUG57" s="41"/>
      <c r="NUH57" s="41"/>
      <c r="NUI57" s="41"/>
      <c r="NUJ57" s="41"/>
      <c r="NUK57" s="41"/>
      <c r="NUL57" s="41"/>
      <c r="NUM57" s="41"/>
      <c r="NUN57" s="41"/>
      <c r="NUO57" s="41"/>
      <c r="NUP57" s="41"/>
      <c r="NUQ57" s="41"/>
      <c r="NUR57" s="41"/>
      <c r="NUS57" s="41"/>
      <c r="NUT57" s="41"/>
      <c r="NUU57" s="41"/>
      <c r="NUV57" s="41"/>
      <c r="NUW57" s="41"/>
      <c r="NUX57" s="41"/>
      <c r="NUY57" s="41"/>
      <c r="NUZ57" s="41"/>
      <c r="NVA57" s="41"/>
      <c r="NVB57" s="41"/>
      <c r="NVC57" s="41"/>
      <c r="NVD57" s="41"/>
      <c r="NVE57" s="41"/>
      <c r="NVF57" s="41"/>
      <c r="NVG57" s="41"/>
      <c r="NVH57" s="41"/>
      <c r="NVI57" s="41"/>
      <c r="NVJ57" s="41"/>
      <c r="NVK57" s="41"/>
      <c r="NVL57" s="41"/>
      <c r="NVM57" s="41"/>
      <c r="NVN57" s="41"/>
      <c r="NVO57" s="41"/>
      <c r="NVP57" s="41"/>
      <c r="NVQ57" s="41"/>
      <c r="NVR57" s="41"/>
      <c r="NVS57" s="41"/>
      <c r="NVT57" s="41"/>
      <c r="NVU57" s="41"/>
      <c r="NVV57" s="41"/>
      <c r="NVW57" s="41"/>
      <c r="NVX57" s="41"/>
      <c r="NVY57" s="41"/>
      <c r="NVZ57" s="41"/>
      <c r="NWA57" s="41"/>
      <c r="NWB57" s="41"/>
      <c r="NWC57" s="41"/>
      <c r="NWD57" s="41"/>
      <c r="NWE57" s="41"/>
      <c r="NWF57" s="41"/>
      <c r="NWG57" s="41"/>
      <c r="NWH57" s="41"/>
      <c r="NWI57" s="41"/>
      <c r="NWJ57" s="41"/>
      <c r="NWK57" s="41"/>
      <c r="NWL57" s="41"/>
      <c r="NWM57" s="41"/>
      <c r="NWN57" s="41"/>
      <c r="NWO57" s="41"/>
      <c r="NWP57" s="41"/>
      <c r="NWQ57" s="41"/>
      <c r="NWR57" s="41"/>
      <c r="NWS57" s="41"/>
      <c r="NWT57" s="41"/>
      <c r="NWU57" s="41"/>
      <c r="NWV57" s="41"/>
      <c r="NWW57" s="41"/>
      <c r="NWX57" s="41"/>
      <c r="NWY57" s="41"/>
      <c r="NWZ57" s="41"/>
      <c r="NXA57" s="41"/>
      <c r="NXB57" s="41"/>
      <c r="NXC57" s="41"/>
      <c r="NXD57" s="41"/>
      <c r="NXE57" s="41"/>
      <c r="NXF57" s="41"/>
      <c r="NXG57" s="41"/>
      <c r="NXH57" s="41"/>
      <c r="NXI57" s="41"/>
      <c r="NXJ57" s="41"/>
      <c r="NXK57" s="41"/>
      <c r="NXL57" s="41"/>
      <c r="NXM57" s="41"/>
      <c r="NXN57" s="41"/>
      <c r="NXO57" s="41"/>
      <c r="NXP57" s="41"/>
      <c r="NXQ57" s="41"/>
      <c r="NXR57" s="41"/>
      <c r="NXS57" s="41"/>
      <c r="NXT57" s="41"/>
      <c r="NXU57" s="41"/>
      <c r="NXV57" s="41"/>
      <c r="NXW57" s="41"/>
      <c r="NXX57" s="41"/>
      <c r="NXY57" s="41"/>
      <c r="NXZ57" s="41"/>
      <c r="NYA57" s="41"/>
      <c r="NYB57" s="41"/>
      <c r="NYC57" s="41"/>
      <c r="NYD57" s="41"/>
      <c r="NYE57" s="41"/>
      <c r="NYF57" s="41"/>
      <c r="NYG57" s="41"/>
      <c r="NYH57" s="41"/>
      <c r="NYI57" s="41"/>
      <c r="NYJ57" s="41"/>
      <c r="NYK57" s="41"/>
      <c r="NYL57" s="41"/>
      <c r="NYM57" s="41"/>
      <c r="NYN57" s="41"/>
      <c r="NYO57" s="41"/>
      <c r="NYP57" s="41"/>
      <c r="NYQ57" s="41"/>
      <c r="NYR57" s="41"/>
      <c r="NYS57" s="41"/>
      <c r="NYT57" s="41"/>
      <c r="NYU57" s="41"/>
      <c r="NYV57" s="41"/>
      <c r="NYW57" s="41"/>
      <c r="NYX57" s="41"/>
      <c r="NYY57" s="41"/>
      <c r="NYZ57" s="41"/>
      <c r="NZA57" s="41"/>
      <c r="NZB57" s="41"/>
      <c r="NZC57" s="41"/>
      <c r="NZD57" s="41"/>
      <c r="NZE57" s="41"/>
      <c r="NZF57" s="41"/>
      <c r="NZG57" s="41"/>
      <c r="NZH57" s="41"/>
      <c r="NZI57" s="41"/>
      <c r="NZJ57" s="41"/>
      <c r="NZK57" s="41"/>
      <c r="NZL57" s="41"/>
      <c r="NZM57" s="41"/>
      <c r="NZN57" s="41"/>
      <c r="NZO57" s="41"/>
      <c r="NZP57" s="41"/>
      <c r="NZQ57" s="41"/>
      <c r="NZR57" s="41"/>
      <c r="NZS57" s="41"/>
      <c r="NZT57" s="41"/>
      <c r="NZU57" s="41"/>
      <c r="NZV57" s="41"/>
      <c r="NZW57" s="41"/>
      <c r="NZX57" s="41"/>
      <c r="NZY57" s="41"/>
      <c r="NZZ57" s="41"/>
      <c r="OAA57" s="41"/>
      <c r="OAB57" s="41"/>
      <c r="OAC57" s="41"/>
      <c r="OAD57" s="41"/>
      <c r="OAE57" s="41"/>
      <c r="OAF57" s="41"/>
      <c r="OAG57" s="41"/>
      <c r="OAH57" s="41"/>
      <c r="OAI57" s="41"/>
      <c r="OAJ57" s="41"/>
      <c r="OAK57" s="41"/>
      <c r="OAL57" s="41"/>
      <c r="OAM57" s="41"/>
      <c r="OAN57" s="41"/>
      <c r="OAO57" s="41"/>
      <c r="OAP57" s="41"/>
      <c r="OAQ57" s="41"/>
      <c r="OAR57" s="41"/>
      <c r="OAS57" s="41"/>
      <c r="OAT57" s="41"/>
      <c r="OAU57" s="41"/>
      <c r="OAV57" s="41"/>
      <c r="OAW57" s="41"/>
      <c r="OAX57" s="41"/>
      <c r="OAY57" s="41"/>
      <c r="OAZ57" s="41"/>
      <c r="OBA57" s="41"/>
      <c r="OBB57" s="41"/>
      <c r="OBC57" s="41"/>
      <c r="OBD57" s="41"/>
      <c r="OBE57" s="41"/>
      <c r="OBF57" s="41"/>
      <c r="OBG57" s="41"/>
      <c r="OBH57" s="41"/>
      <c r="OBI57" s="41"/>
      <c r="OBJ57" s="41"/>
      <c r="OBK57" s="41"/>
      <c r="OBL57" s="41"/>
      <c r="OBM57" s="41"/>
      <c r="OBN57" s="41"/>
      <c r="OBO57" s="41"/>
      <c r="OBP57" s="41"/>
      <c r="OBQ57" s="41"/>
      <c r="OBR57" s="41"/>
      <c r="OBS57" s="41"/>
      <c r="OBT57" s="41"/>
      <c r="OBU57" s="41"/>
      <c r="OBV57" s="41"/>
      <c r="OBW57" s="41"/>
      <c r="OBX57" s="41"/>
      <c r="OBY57" s="41"/>
      <c r="OBZ57" s="41"/>
      <c r="OCA57" s="41"/>
      <c r="OCB57" s="41"/>
      <c r="OCC57" s="41"/>
      <c r="OCD57" s="41"/>
      <c r="OCE57" s="41"/>
      <c r="OCF57" s="41"/>
      <c r="OCG57" s="41"/>
      <c r="OCH57" s="41"/>
      <c r="OCI57" s="41"/>
      <c r="OCJ57" s="41"/>
      <c r="OCK57" s="41"/>
      <c r="OCL57" s="41"/>
      <c r="OCM57" s="41"/>
      <c r="OCN57" s="41"/>
      <c r="OCO57" s="41"/>
      <c r="OCP57" s="41"/>
      <c r="OCQ57" s="41"/>
      <c r="OCR57" s="41"/>
      <c r="OCS57" s="41"/>
      <c r="OCT57" s="41"/>
      <c r="OCU57" s="41"/>
      <c r="OCV57" s="41"/>
      <c r="OCW57" s="41"/>
      <c r="OCX57" s="41"/>
      <c r="OCY57" s="41"/>
      <c r="OCZ57" s="41"/>
      <c r="ODA57" s="41"/>
      <c r="ODB57" s="41"/>
      <c r="ODC57" s="41"/>
      <c r="ODD57" s="41"/>
      <c r="ODE57" s="41"/>
      <c r="ODF57" s="41"/>
      <c r="ODG57" s="41"/>
      <c r="ODH57" s="41"/>
      <c r="ODI57" s="41"/>
      <c r="ODJ57" s="41"/>
      <c r="ODK57" s="41"/>
      <c r="ODL57" s="41"/>
      <c r="ODM57" s="41"/>
      <c r="ODN57" s="41"/>
      <c r="ODO57" s="41"/>
      <c r="ODP57" s="41"/>
      <c r="ODQ57" s="41"/>
      <c r="ODR57" s="41"/>
      <c r="ODS57" s="41"/>
      <c r="ODT57" s="41"/>
      <c r="ODU57" s="41"/>
      <c r="ODV57" s="41"/>
      <c r="ODW57" s="41"/>
      <c r="ODX57" s="41"/>
      <c r="ODY57" s="41"/>
      <c r="ODZ57" s="41"/>
      <c r="OEA57" s="41"/>
      <c r="OEB57" s="41"/>
      <c r="OEC57" s="41"/>
      <c r="OED57" s="41"/>
      <c r="OEE57" s="41"/>
      <c r="OEF57" s="41"/>
      <c r="OEG57" s="41"/>
      <c r="OEH57" s="41"/>
      <c r="OEI57" s="41"/>
      <c r="OEJ57" s="41"/>
      <c r="OEK57" s="41"/>
      <c r="OEL57" s="41"/>
      <c r="OEM57" s="41"/>
      <c r="OEN57" s="41"/>
      <c r="OEO57" s="41"/>
      <c r="OEP57" s="41"/>
      <c r="OEQ57" s="41"/>
      <c r="OER57" s="41"/>
      <c r="OES57" s="41"/>
      <c r="OET57" s="41"/>
      <c r="OEU57" s="41"/>
      <c r="OEV57" s="41"/>
      <c r="OEW57" s="41"/>
      <c r="OEX57" s="41"/>
      <c r="OEY57" s="41"/>
      <c r="OEZ57" s="41"/>
      <c r="OFA57" s="41"/>
      <c r="OFB57" s="41"/>
      <c r="OFC57" s="41"/>
      <c r="OFD57" s="41"/>
      <c r="OFE57" s="41"/>
      <c r="OFF57" s="41"/>
      <c r="OFG57" s="41"/>
      <c r="OFH57" s="41"/>
      <c r="OFI57" s="41"/>
      <c r="OFJ57" s="41"/>
      <c r="OFK57" s="41"/>
      <c r="OFL57" s="41"/>
      <c r="OFM57" s="41"/>
      <c r="OFN57" s="41"/>
      <c r="OFO57" s="41"/>
      <c r="OFP57" s="41"/>
      <c r="OFQ57" s="41"/>
      <c r="OFR57" s="41"/>
      <c r="OFS57" s="41"/>
      <c r="OFT57" s="41"/>
      <c r="OFU57" s="41"/>
      <c r="OFV57" s="41"/>
      <c r="OFW57" s="41"/>
      <c r="OFX57" s="41"/>
      <c r="OFY57" s="41"/>
      <c r="OFZ57" s="41"/>
      <c r="OGA57" s="41"/>
      <c r="OGB57" s="41"/>
      <c r="OGC57" s="41"/>
      <c r="OGD57" s="41"/>
      <c r="OGE57" s="41"/>
      <c r="OGF57" s="41"/>
      <c r="OGG57" s="41"/>
      <c r="OGH57" s="41"/>
      <c r="OGI57" s="41"/>
      <c r="OGJ57" s="41"/>
      <c r="OGK57" s="41"/>
      <c r="OGL57" s="41"/>
      <c r="OGM57" s="41"/>
      <c r="OGN57" s="41"/>
      <c r="OGO57" s="41"/>
      <c r="OGP57" s="41"/>
      <c r="OGQ57" s="41"/>
      <c r="OGR57" s="41"/>
      <c r="OGS57" s="41"/>
      <c r="OGT57" s="41"/>
      <c r="OGU57" s="41"/>
      <c r="OGV57" s="41"/>
      <c r="OGW57" s="41"/>
      <c r="OGX57" s="41"/>
      <c r="OGY57" s="41"/>
      <c r="OGZ57" s="41"/>
      <c r="OHA57" s="41"/>
      <c r="OHB57" s="41"/>
      <c r="OHC57" s="41"/>
      <c r="OHD57" s="41"/>
      <c r="OHE57" s="41"/>
      <c r="OHF57" s="41"/>
      <c r="OHG57" s="41"/>
      <c r="OHH57" s="41"/>
      <c r="OHI57" s="41"/>
      <c r="OHJ57" s="41"/>
      <c r="OHK57" s="41"/>
      <c r="OHL57" s="41"/>
      <c r="OHM57" s="41"/>
      <c r="OHN57" s="41"/>
      <c r="OHO57" s="41"/>
      <c r="OHP57" s="41"/>
      <c r="OHQ57" s="41"/>
      <c r="OHR57" s="41"/>
      <c r="OHS57" s="41"/>
      <c r="OHT57" s="41"/>
      <c r="OHU57" s="41"/>
      <c r="OHV57" s="41"/>
      <c r="OHW57" s="41"/>
      <c r="OHX57" s="41"/>
      <c r="OHY57" s="41"/>
      <c r="OHZ57" s="41"/>
      <c r="OIA57" s="41"/>
      <c r="OIB57" s="41"/>
      <c r="OIC57" s="41"/>
      <c r="OID57" s="41"/>
      <c r="OIE57" s="41"/>
      <c r="OIF57" s="41"/>
      <c r="OIG57" s="41"/>
      <c r="OIH57" s="41"/>
      <c r="OII57" s="41"/>
      <c r="OIJ57" s="41"/>
      <c r="OIK57" s="41"/>
      <c r="OIL57" s="41"/>
      <c r="OIM57" s="41"/>
      <c r="OIN57" s="41"/>
      <c r="OIO57" s="41"/>
      <c r="OIP57" s="41"/>
      <c r="OIQ57" s="41"/>
      <c r="OIR57" s="41"/>
      <c r="OIS57" s="41"/>
      <c r="OIT57" s="41"/>
      <c r="OIU57" s="41"/>
      <c r="OIV57" s="41"/>
      <c r="OIW57" s="41"/>
      <c r="OIX57" s="41"/>
      <c r="OIY57" s="41"/>
      <c r="OIZ57" s="41"/>
      <c r="OJA57" s="41"/>
      <c r="OJB57" s="41"/>
      <c r="OJC57" s="41"/>
      <c r="OJD57" s="41"/>
      <c r="OJE57" s="41"/>
      <c r="OJF57" s="41"/>
      <c r="OJG57" s="41"/>
      <c r="OJH57" s="41"/>
      <c r="OJI57" s="41"/>
      <c r="OJJ57" s="41"/>
      <c r="OJK57" s="41"/>
      <c r="OJL57" s="41"/>
      <c r="OJM57" s="41"/>
      <c r="OJN57" s="41"/>
      <c r="OJO57" s="41"/>
      <c r="OJP57" s="41"/>
      <c r="OJQ57" s="41"/>
      <c r="OJR57" s="41"/>
      <c r="OJS57" s="41"/>
      <c r="OJT57" s="41"/>
      <c r="OJU57" s="41"/>
      <c r="OJV57" s="41"/>
      <c r="OJW57" s="41"/>
      <c r="OJX57" s="41"/>
      <c r="OJY57" s="41"/>
      <c r="OJZ57" s="41"/>
      <c r="OKA57" s="41"/>
      <c r="OKB57" s="41"/>
      <c r="OKC57" s="41"/>
      <c r="OKD57" s="41"/>
      <c r="OKE57" s="41"/>
      <c r="OKF57" s="41"/>
      <c r="OKG57" s="41"/>
      <c r="OKH57" s="41"/>
      <c r="OKI57" s="41"/>
      <c r="OKJ57" s="41"/>
      <c r="OKK57" s="41"/>
      <c r="OKL57" s="41"/>
      <c r="OKM57" s="41"/>
      <c r="OKN57" s="41"/>
      <c r="OKO57" s="41"/>
      <c r="OKP57" s="41"/>
      <c r="OKQ57" s="41"/>
      <c r="OKR57" s="41"/>
      <c r="OKS57" s="41"/>
      <c r="OKT57" s="41"/>
      <c r="OKU57" s="41"/>
      <c r="OKV57" s="41"/>
      <c r="OKW57" s="41"/>
      <c r="OKX57" s="41"/>
      <c r="OKY57" s="41"/>
      <c r="OKZ57" s="41"/>
      <c r="OLA57" s="41"/>
      <c r="OLB57" s="41"/>
      <c r="OLC57" s="41"/>
      <c r="OLD57" s="41"/>
      <c r="OLE57" s="41"/>
      <c r="OLF57" s="41"/>
      <c r="OLG57" s="41"/>
      <c r="OLH57" s="41"/>
      <c r="OLI57" s="41"/>
      <c r="OLJ57" s="41"/>
      <c r="OLK57" s="41"/>
      <c r="OLL57" s="41"/>
      <c r="OLM57" s="41"/>
      <c r="OLN57" s="41"/>
      <c r="OLO57" s="41"/>
      <c r="OLP57" s="41"/>
      <c r="OLQ57" s="41"/>
      <c r="OLR57" s="41"/>
      <c r="OLS57" s="41"/>
      <c r="OLT57" s="41"/>
      <c r="OLU57" s="41"/>
      <c r="OLV57" s="41"/>
      <c r="OLW57" s="41"/>
      <c r="OLX57" s="41"/>
      <c r="OLY57" s="41"/>
      <c r="OLZ57" s="41"/>
      <c r="OMA57" s="41"/>
      <c r="OMB57" s="41"/>
      <c r="OMC57" s="41"/>
      <c r="OMD57" s="41"/>
      <c r="OME57" s="41"/>
      <c r="OMF57" s="41"/>
      <c r="OMG57" s="41"/>
      <c r="OMH57" s="41"/>
      <c r="OMI57" s="41"/>
      <c r="OMJ57" s="41"/>
      <c r="OMK57" s="41"/>
      <c r="OML57" s="41"/>
      <c r="OMM57" s="41"/>
      <c r="OMN57" s="41"/>
      <c r="OMO57" s="41"/>
      <c r="OMP57" s="41"/>
      <c r="OMQ57" s="41"/>
      <c r="OMR57" s="41"/>
      <c r="OMS57" s="41"/>
      <c r="OMT57" s="41"/>
      <c r="OMU57" s="41"/>
      <c r="OMV57" s="41"/>
      <c r="OMW57" s="41"/>
      <c r="OMX57" s="41"/>
      <c r="OMY57" s="41"/>
      <c r="OMZ57" s="41"/>
      <c r="ONA57" s="41"/>
      <c r="ONB57" s="41"/>
      <c r="ONC57" s="41"/>
      <c r="OND57" s="41"/>
      <c r="ONE57" s="41"/>
      <c r="ONF57" s="41"/>
      <c r="ONG57" s="41"/>
      <c r="ONH57" s="41"/>
      <c r="ONI57" s="41"/>
      <c r="ONJ57" s="41"/>
      <c r="ONK57" s="41"/>
      <c r="ONL57" s="41"/>
      <c r="ONM57" s="41"/>
      <c r="ONN57" s="41"/>
      <c r="ONO57" s="41"/>
      <c r="ONP57" s="41"/>
      <c r="ONQ57" s="41"/>
      <c r="ONR57" s="41"/>
      <c r="ONS57" s="41"/>
      <c r="ONT57" s="41"/>
      <c r="ONU57" s="41"/>
      <c r="ONV57" s="41"/>
      <c r="ONW57" s="41"/>
      <c r="ONX57" s="41"/>
      <c r="ONY57" s="41"/>
      <c r="ONZ57" s="41"/>
      <c r="OOA57" s="41"/>
      <c r="OOB57" s="41"/>
      <c r="OOC57" s="41"/>
      <c r="OOD57" s="41"/>
      <c r="OOE57" s="41"/>
      <c r="OOF57" s="41"/>
      <c r="OOG57" s="41"/>
      <c r="OOH57" s="41"/>
      <c r="OOI57" s="41"/>
      <c r="OOJ57" s="41"/>
      <c r="OOK57" s="41"/>
      <c r="OOL57" s="41"/>
      <c r="OOM57" s="41"/>
      <c r="OON57" s="41"/>
      <c r="OOO57" s="41"/>
      <c r="OOP57" s="41"/>
      <c r="OOQ57" s="41"/>
      <c r="OOR57" s="41"/>
      <c r="OOS57" s="41"/>
      <c r="OOT57" s="41"/>
      <c r="OOU57" s="41"/>
      <c r="OOV57" s="41"/>
      <c r="OOW57" s="41"/>
      <c r="OOX57" s="41"/>
      <c r="OOY57" s="41"/>
      <c r="OOZ57" s="41"/>
      <c r="OPA57" s="41"/>
      <c r="OPB57" s="41"/>
      <c r="OPC57" s="41"/>
      <c r="OPD57" s="41"/>
      <c r="OPE57" s="41"/>
      <c r="OPF57" s="41"/>
      <c r="OPG57" s="41"/>
      <c r="OPH57" s="41"/>
      <c r="OPI57" s="41"/>
      <c r="OPJ57" s="41"/>
      <c r="OPK57" s="41"/>
      <c r="OPL57" s="41"/>
      <c r="OPM57" s="41"/>
      <c r="OPN57" s="41"/>
      <c r="OPO57" s="41"/>
      <c r="OPP57" s="41"/>
      <c r="OPQ57" s="41"/>
      <c r="OPR57" s="41"/>
      <c r="OPS57" s="41"/>
      <c r="OPT57" s="41"/>
      <c r="OPU57" s="41"/>
      <c r="OPV57" s="41"/>
      <c r="OPW57" s="41"/>
      <c r="OPX57" s="41"/>
      <c r="OPY57" s="41"/>
      <c r="OPZ57" s="41"/>
      <c r="OQA57" s="41"/>
      <c r="OQB57" s="41"/>
      <c r="OQC57" s="41"/>
      <c r="OQD57" s="41"/>
      <c r="OQE57" s="41"/>
      <c r="OQF57" s="41"/>
      <c r="OQG57" s="41"/>
      <c r="OQH57" s="41"/>
      <c r="OQI57" s="41"/>
      <c r="OQJ57" s="41"/>
      <c r="OQK57" s="41"/>
      <c r="OQL57" s="41"/>
      <c r="OQM57" s="41"/>
      <c r="OQN57" s="41"/>
      <c r="OQO57" s="41"/>
      <c r="OQP57" s="41"/>
      <c r="OQQ57" s="41"/>
      <c r="OQR57" s="41"/>
      <c r="OQS57" s="41"/>
      <c r="OQT57" s="41"/>
      <c r="OQU57" s="41"/>
      <c r="OQV57" s="41"/>
      <c r="OQW57" s="41"/>
      <c r="OQX57" s="41"/>
      <c r="OQY57" s="41"/>
      <c r="OQZ57" s="41"/>
      <c r="ORA57" s="41"/>
      <c r="ORB57" s="41"/>
      <c r="ORC57" s="41"/>
      <c r="ORD57" s="41"/>
      <c r="ORE57" s="41"/>
      <c r="ORF57" s="41"/>
      <c r="ORG57" s="41"/>
      <c r="ORH57" s="41"/>
      <c r="ORI57" s="41"/>
      <c r="ORJ57" s="41"/>
      <c r="ORK57" s="41"/>
      <c r="ORL57" s="41"/>
      <c r="ORM57" s="41"/>
      <c r="ORN57" s="41"/>
      <c r="ORO57" s="41"/>
      <c r="ORP57" s="41"/>
      <c r="ORQ57" s="41"/>
      <c r="ORR57" s="41"/>
      <c r="ORS57" s="41"/>
      <c r="ORT57" s="41"/>
      <c r="ORU57" s="41"/>
      <c r="ORV57" s="41"/>
      <c r="ORW57" s="41"/>
      <c r="ORX57" s="41"/>
      <c r="ORY57" s="41"/>
      <c r="ORZ57" s="41"/>
      <c r="OSA57" s="41"/>
      <c r="OSB57" s="41"/>
      <c r="OSC57" s="41"/>
      <c r="OSD57" s="41"/>
      <c r="OSE57" s="41"/>
      <c r="OSF57" s="41"/>
      <c r="OSG57" s="41"/>
      <c r="OSH57" s="41"/>
      <c r="OSI57" s="41"/>
      <c r="OSJ57" s="41"/>
      <c r="OSK57" s="41"/>
      <c r="OSL57" s="41"/>
      <c r="OSM57" s="41"/>
      <c r="OSN57" s="41"/>
      <c r="OSO57" s="41"/>
      <c r="OSP57" s="41"/>
      <c r="OSQ57" s="41"/>
      <c r="OSR57" s="41"/>
      <c r="OSS57" s="41"/>
      <c r="OST57" s="41"/>
      <c r="OSU57" s="41"/>
      <c r="OSV57" s="41"/>
      <c r="OSW57" s="41"/>
      <c r="OSX57" s="41"/>
      <c r="OSY57" s="41"/>
      <c r="OSZ57" s="41"/>
      <c r="OTA57" s="41"/>
      <c r="OTB57" s="41"/>
      <c r="OTC57" s="41"/>
      <c r="OTD57" s="41"/>
      <c r="OTE57" s="41"/>
      <c r="OTF57" s="41"/>
      <c r="OTG57" s="41"/>
      <c r="OTH57" s="41"/>
      <c r="OTI57" s="41"/>
      <c r="OTJ57" s="41"/>
      <c r="OTK57" s="41"/>
      <c r="OTL57" s="41"/>
      <c r="OTM57" s="41"/>
      <c r="OTN57" s="41"/>
      <c r="OTO57" s="41"/>
      <c r="OTP57" s="41"/>
      <c r="OTQ57" s="41"/>
      <c r="OTR57" s="41"/>
      <c r="OTS57" s="41"/>
      <c r="OTT57" s="41"/>
      <c r="OTU57" s="41"/>
      <c r="OTV57" s="41"/>
      <c r="OTW57" s="41"/>
      <c r="OTX57" s="41"/>
      <c r="OTY57" s="41"/>
      <c r="OTZ57" s="41"/>
      <c r="OUA57" s="41"/>
      <c r="OUB57" s="41"/>
      <c r="OUC57" s="41"/>
      <c r="OUD57" s="41"/>
      <c r="OUE57" s="41"/>
      <c r="OUF57" s="41"/>
      <c r="OUG57" s="41"/>
      <c r="OUH57" s="41"/>
      <c r="OUI57" s="41"/>
      <c r="OUJ57" s="41"/>
      <c r="OUK57" s="41"/>
      <c r="OUL57" s="41"/>
      <c r="OUM57" s="41"/>
      <c r="OUN57" s="41"/>
      <c r="OUO57" s="41"/>
      <c r="OUP57" s="41"/>
      <c r="OUQ57" s="41"/>
      <c r="OUR57" s="41"/>
      <c r="OUS57" s="41"/>
      <c r="OUT57" s="41"/>
      <c r="OUU57" s="41"/>
      <c r="OUV57" s="41"/>
      <c r="OUW57" s="41"/>
      <c r="OUX57" s="41"/>
      <c r="OUY57" s="41"/>
      <c r="OUZ57" s="41"/>
      <c r="OVA57" s="41"/>
      <c r="OVB57" s="41"/>
      <c r="OVC57" s="41"/>
      <c r="OVD57" s="41"/>
      <c r="OVE57" s="41"/>
      <c r="OVF57" s="41"/>
      <c r="OVG57" s="41"/>
      <c r="OVH57" s="41"/>
      <c r="OVI57" s="41"/>
      <c r="OVJ57" s="41"/>
      <c r="OVK57" s="41"/>
      <c r="OVL57" s="41"/>
      <c r="OVM57" s="41"/>
      <c r="OVN57" s="41"/>
      <c r="OVO57" s="41"/>
      <c r="OVP57" s="41"/>
      <c r="OVQ57" s="41"/>
      <c r="OVR57" s="41"/>
      <c r="OVS57" s="41"/>
      <c r="OVT57" s="41"/>
      <c r="OVU57" s="41"/>
      <c r="OVV57" s="41"/>
      <c r="OVW57" s="41"/>
      <c r="OVX57" s="41"/>
      <c r="OVY57" s="41"/>
      <c r="OVZ57" s="41"/>
      <c r="OWA57" s="41"/>
      <c r="OWB57" s="41"/>
      <c r="OWC57" s="41"/>
      <c r="OWD57" s="41"/>
      <c r="OWE57" s="41"/>
      <c r="OWF57" s="41"/>
      <c r="OWG57" s="41"/>
      <c r="OWH57" s="41"/>
      <c r="OWI57" s="41"/>
      <c r="OWJ57" s="41"/>
      <c r="OWK57" s="41"/>
      <c r="OWL57" s="41"/>
      <c r="OWM57" s="41"/>
      <c r="OWN57" s="41"/>
      <c r="OWO57" s="41"/>
      <c r="OWP57" s="41"/>
      <c r="OWQ57" s="41"/>
      <c r="OWR57" s="41"/>
      <c r="OWS57" s="41"/>
      <c r="OWT57" s="41"/>
      <c r="OWU57" s="41"/>
      <c r="OWV57" s="41"/>
      <c r="OWW57" s="41"/>
      <c r="OWX57" s="41"/>
      <c r="OWY57" s="41"/>
      <c r="OWZ57" s="41"/>
      <c r="OXA57" s="41"/>
      <c r="OXB57" s="41"/>
      <c r="OXC57" s="41"/>
      <c r="OXD57" s="41"/>
      <c r="OXE57" s="41"/>
      <c r="OXF57" s="41"/>
      <c r="OXG57" s="41"/>
      <c r="OXH57" s="41"/>
      <c r="OXI57" s="41"/>
      <c r="OXJ57" s="41"/>
      <c r="OXK57" s="41"/>
      <c r="OXL57" s="41"/>
      <c r="OXM57" s="41"/>
      <c r="OXN57" s="41"/>
      <c r="OXO57" s="41"/>
      <c r="OXP57" s="41"/>
      <c r="OXQ57" s="41"/>
      <c r="OXR57" s="41"/>
      <c r="OXS57" s="41"/>
      <c r="OXT57" s="41"/>
      <c r="OXU57" s="41"/>
      <c r="OXV57" s="41"/>
      <c r="OXW57" s="41"/>
      <c r="OXX57" s="41"/>
      <c r="OXY57" s="41"/>
      <c r="OXZ57" s="41"/>
      <c r="OYA57" s="41"/>
      <c r="OYB57" s="41"/>
      <c r="OYC57" s="41"/>
      <c r="OYD57" s="41"/>
      <c r="OYE57" s="41"/>
      <c r="OYF57" s="41"/>
      <c r="OYG57" s="41"/>
      <c r="OYH57" s="41"/>
      <c r="OYI57" s="41"/>
      <c r="OYJ57" s="41"/>
      <c r="OYK57" s="41"/>
      <c r="OYL57" s="41"/>
      <c r="OYM57" s="41"/>
      <c r="OYN57" s="41"/>
      <c r="OYO57" s="41"/>
      <c r="OYP57" s="41"/>
      <c r="OYQ57" s="41"/>
      <c r="OYR57" s="41"/>
      <c r="OYS57" s="41"/>
      <c r="OYT57" s="41"/>
      <c r="OYU57" s="41"/>
      <c r="OYV57" s="41"/>
      <c r="OYW57" s="41"/>
      <c r="OYX57" s="41"/>
      <c r="OYY57" s="41"/>
      <c r="OYZ57" s="41"/>
      <c r="OZA57" s="41"/>
      <c r="OZB57" s="41"/>
      <c r="OZC57" s="41"/>
      <c r="OZD57" s="41"/>
      <c r="OZE57" s="41"/>
      <c r="OZF57" s="41"/>
      <c r="OZG57" s="41"/>
      <c r="OZH57" s="41"/>
      <c r="OZI57" s="41"/>
      <c r="OZJ57" s="41"/>
      <c r="OZK57" s="41"/>
      <c r="OZL57" s="41"/>
      <c r="OZM57" s="41"/>
      <c r="OZN57" s="41"/>
      <c r="OZO57" s="41"/>
      <c r="OZP57" s="41"/>
      <c r="OZQ57" s="41"/>
      <c r="OZR57" s="41"/>
      <c r="OZS57" s="41"/>
      <c r="OZT57" s="41"/>
      <c r="OZU57" s="41"/>
      <c r="OZV57" s="41"/>
      <c r="OZW57" s="41"/>
      <c r="OZX57" s="41"/>
      <c r="OZY57" s="41"/>
      <c r="OZZ57" s="41"/>
      <c r="PAA57" s="41"/>
      <c r="PAB57" s="41"/>
      <c r="PAC57" s="41"/>
      <c r="PAD57" s="41"/>
      <c r="PAE57" s="41"/>
      <c r="PAF57" s="41"/>
      <c r="PAG57" s="41"/>
      <c r="PAH57" s="41"/>
      <c r="PAI57" s="41"/>
      <c r="PAJ57" s="41"/>
      <c r="PAK57" s="41"/>
      <c r="PAL57" s="41"/>
      <c r="PAM57" s="41"/>
      <c r="PAN57" s="41"/>
      <c r="PAO57" s="41"/>
      <c r="PAP57" s="41"/>
      <c r="PAQ57" s="41"/>
      <c r="PAR57" s="41"/>
      <c r="PAS57" s="41"/>
      <c r="PAT57" s="41"/>
      <c r="PAU57" s="41"/>
      <c r="PAV57" s="41"/>
      <c r="PAW57" s="41"/>
      <c r="PAX57" s="41"/>
      <c r="PAY57" s="41"/>
      <c r="PAZ57" s="41"/>
      <c r="PBA57" s="41"/>
      <c r="PBB57" s="41"/>
      <c r="PBC57" s="41"/>
      <c r="PBD57" s="41"/>
      <c r="PBE57" s="41"/>
      <c r="PBF57" s="41"/>
      <c r="PBG57" s="41"/>
      <c r="PBH57" s="41"/>
      <c r="PBI57" s="41"/>
      <c r="PBJ57" s="41"/>
      <c r="PBK57" s="41"/>
      <c r="PBL57" s="41"/>
      <c r="PBM57" s="41"/>
      <c r="PBN57" s="41"/>
      <c r="PBO57" s="41"/>
      <c r="PBP57" s="41"/>
      <c r="PBQ57" s="41"/>
      <c r="PBR57" s="41"/>
      <c r="PBS57" s="41"/>
      <c r="PBT57" s="41"/>
      <c r="PBU57" s="41"/>
      <c r="PBV57" s="41"/>
      <c r="PBW57" s="41"/>
      <c r="PBX57" s="41"/>
      <c r="PBY57" s="41"/>
      <c r="PBZ57" s="41"/>
      <c r="PCA57" s="41"/>
      <c r="PCB57" s="41"/>
      <c r="PCC57" s="41"/>
      <c r="PCD57" s="41"/>
      <c r="PCE57" s="41"/>
      <c r="PCF57" s="41"/>
      <c r="PCG57" s="41"/>
      <c r="PCH57" s="41"/>
      <c r="PCI57" s="41"/>
      <c r="PCJ57" s="41"/>
      <c r="PCK57" s="41"/>
      <c r="PCL57" s="41"/>
      <c r="PCM57" s="41"/>
      <c r="PCN57" s="41"/>
      <c r="PCO57" s="41"/>
      <c r="PCP57" s="41"/>
      <c r="PCQ57" s="41"/>
      <c r="PCR57" s="41"/>
      <c r="PCS57" s="41"/>
      <c r="PCT57" s="41"/>
      <c r="PCU57" s="41"/>
      <c r="PCV57" s="41"/>
      <c r="PCW57" s="41"/>
      <c r="PCX57" s="41"/>
      <c r="PCY57" s="41"/>
      <c r="PCZ57" s="41"/>
      <c r="PDA57" s="41"/>
      <c r="PDB57" s="41"/>
      <c r="PDC57" s="41"/>
      <c r="PDD57" s="41"/>
      <c r="PDE57" s="41"/>
      <c r="PDF57" s="41"/>
      <c r="PDG57" s="41"/>
      <c r="PDH57" s="41"/>
      <c r="PDI57" s="41"/>
      <c r="PDJ57" s="41"/>
      <c r="PDK57" s="41"/>
      <c r="PDL57" s="41"/>
      <c r="PDM57" s="41"/>
      <c r="PDN57" s="41"/>
      <c r="PDO57" s="41"/>
      <c r="PDP57" s="41"/>
      <c r="PDQ57" s="41"/>
      <c r="PDR57" s="41"/>
      <c r="PDS57" s="41"/>
      <c r="PDT57" s="41"/>
      <c r="PDU57" s="41"/>
      <c r="PDV57" s="41"/>
      <c r="PDW57" s="41"/>
      <c r="PDX57" s="41"/>
      <c r="PDY57" s="41"/>
      <c r="PDZ57" s="41"/>
      <c r="PEA57" s="41"/>
      <c r="PEB57" s="41"/>
      <c r="PEC57" s="41"/>
      <c r="PED57" s="41"/>
      <c r="PEE57" s="41"/>
      <c r="PEF57" s="41"/>
      <c r="PEG57" s="41"/>
      <c r="PEH57" s="41"/>
      <c r="PEI57" s="41"/>
      <c r="PEJ57" s="41"/>
      <c r="PEK57" s="41"/>
      <c r="PEL57" s="41"/>
      <c r="PEM57" s="41"/>
      <c r="PEN57" s="41"/>
      <c r="PEO57" s="41"/>
      <c r="PEP57" s="41"/>
      <c r="PEQ57" s="41"/>
      <c r="PER57" s="41"/>
      <c r="PES57" s="41"/>
      <c r="PET57" s="41"/>
      <c r="PEU57" s="41"/>
      <c r="PEV57" s="41"/>
      <c r="PEW57" s="41"/>
      <c r="PEX57" s="41"/>
      <c r="PEY57" s="41"/>
      <c r="PEZ57" s="41"/>
      <c r="PFA57" s="41"/>
      <c r="PFB57" s="41"/>
      <c r="PFC57" s="41"/>
      <c r="PFD57" s="41"/>
      <c r="PFE57" s="41"/>
      <c r="PFF57" s="41"/>
      <c r="PFG57" s="41"/>
      <c r="PFH57" s="41"/>
      <c r="PFI57" s="41"/>
      <c r="PFJ57" s="41"/>
      <c r="PFK57" s="41"/>
      <c r="PFL57" s="41"/>
      <c r="PFM57" s="41"/>
      <c r="PFN57" s="41"/>
      <c r="PFO57" s="41"/>
      <c r="PFP57" s="41"/>
      <c r="PFQ57" s="41"/>
      <c r="PFR57" s="41"/>
      <c r="PFS57" s="41"/>
      <c r="PFT57" s="41"/>
      <c r="PFU57" s="41"/>
      <c r="PFV57" s="41"/>
      <c r="PFW57" s="41"/>
      <c r="PFX57" s="41"/>
      <c r="PFY57" s="41"/>
      <c r="PFZ57" s="41"/>
      <c r="PGA57" s="41"/>
      <c r="PGB57" s="41"/>
      <c r="PGC57" s="41"/>
      <c r="PGD57" s="41"/>
      <c r="PGE57" s="41"/>
      <c r="PGF57" s="41"/>
      <c r="PGG57" s="41"/>
      <c r="PGH57" s="41"/>
      <c r="PGI57" s="41"/>
      <c r="PGJ57" s="41"/>
      <c r="PGK57" s="41"/>
      <c r="PGL57" s="41"/>
      <c r="PGM57" s="41"/>
      <c r="PGN57" s="41"/>
      <c r="PGO57" s="41"/>
      <c r="PGP57" s="41"/>
      <c r="PGQ57" s="41"/>
      <c r="PGR57" s="41"/>
      <c r="PGS57" s="41"/>
      <c r="PGT57" s="41"/>
      <c r="PGU57" s="41"/>
      <c r="PGV57" s="41"/>
      <c r="PGW57" s="41"/>
      <c r="PGX57" s="41"/>
      <c r="PGY57" s="41"/>
      <c r="PGZ57" s="41"/>
      <c r="PHA57" s="41"/>
      <c r="PHB57" s="41"/>
      <c r="PHC57" s="41"/>
      <c r="PHD57" s="41"/>
      <c r="PHE57" s="41"/>
      <c r="PHF57" s="41"/>
      <c r="PHG57" s="41"/>
      <c r="PHH57" s="41"/>
      <c r="PHI57" s="41"/>
      <c r="PHJ57" s="41"/>
      <c r="PHK57" s="41"/>
      <c r="PHL57" s="41"/>
      <c r="PHM57" s="41"/>
      <c r="PHN57" s="41"/>
      <c r="PHO57" s="41"/>
      <c r="PHP57" s="41"/>
      <c r="PHQ57" s="41"/>
      <c r="PHR57" s="41"/>
      <c r="PHS57" s="41"/>
      <c r="PHT57" s="41"/>
      <c r="PHU57" s="41"/>
      <c r="PHV57" s="41"/>
      <c r="PHW57" s="41"/>
      <c r="PHX57" s="41"/>
      <c r="PHY57" s="41"/>
      <c r="PHZ57" s="41"/>
      <c r="PIA57" s="41"/>
      <c r="PIB57" s="41"/>
      <c r="PIC57" s="41"/>
      <c r="PID57" s="41"/>
      <c r="PIE57" s="41"/>
      <c r="PIF57" s="41"/>
      <c r="PIG57" s="41"/>
      <c r="PIH57" s="41"/>
      <c r="PII57" s="41"/>
      <c r="PIJ57" s="41"/>
      <c r="PIK57" s="41"/>
      <c r="PIL57" s="41"/>
      <c r="PIM57" s="41"/>
      <c r="PIN57" s="41"/>
      <c r="PIO57" s="41"/>
      <c r="PIP57" s="41"/>
      <c r="PIQ57" s="41"/>
      <c r="PIR57" s="41"/>
      <c r="PIS57" s="41"/>
      <c r="PIT57" s="41"/>
      <c r="PIU57" s="41"/>
      <c r="PIV57" s="41"/>
      <c r="PIW57" s="41"/>
      <c r="PIX57" s="41"/>
      <c r="PIY57" s="41"/>
      <c r="PIZ57" s="41"/>
      <c r="PJA57" s="41"/>
      <c r="PJB57" s="41"/>
      <c r="PJC57" s="41"/>
      <c r="PJD57" s="41"/>
      <c r="PJE57" s="41"/>
      <c r="PJF57" s="41"/>
      <c r="PJG57" s="41"/>
      <c r="PJH57" s="41"/>
      <c r="PJI57" s="41"/>
      <c r="PJJ57" s="41"/>
      <c r="PJK57" s="41"/>
      <c r="PJL57" s="41"/>
      <c r="PJM57" s="41"/>
      <c r="PJN57" s="41"/>
      <c r="PJO57" s="41"/>
      <c r="PJP57" s="41"/>
      <c r="PJQ57" s="41"/>
      <c r="PJR57" s="41"/>
      <c r="PJS57" s="41"/>
      <c r="PJT57" s="41"/>
      <c r="PJU57" s="41"/>
      <c r="PJV57" s="41"/>
      <c r="PJW57" s="41"/>
      <c r="PJX57" s="41"/>
      <c r="PJY57" s="41"/>
      <c r="PJZ57" s="41"/>
      <c r="PKA57" s="41"/>
      <c r="PKB57" s="41"/>
      <c r="PKC57" s="41"/>
      <c r="PKD57" s="41"/>
      <c r="PKE57" s="41"/>
      <c r="PKF57" s="41"/>
      <c r="PKG57" s="41"/>
      <c r="PKH57" s="41"/>
      <c r="PKI57" s="41"/>
      <c r="PKJ57" s="41"/>
      <c r="PKK57" s="41"/>
      <c r="PKL57" s="41"/>
      <c r="PKM57" s="41"/>
      <c r="PKN57" s="41"/>
      <c r="PKO57" s="41"/>
      <c r="PKP57" s="41"/>
      <c r="PKQ57" s="41"/>
      <c r="PKR57" s="41"/>
      <c r="PKS57" s="41"/>
      <c r="PKT57" s="41"/>
      <c r="PKU57" s="41"/>
      <c r="PKV57" s="41"/>
      <c r="PKW57" s="41"/>
      <c r="PKX57" s="41"/>
      <c r="PKY57" s="41"/>
      <c r="PKZ57" s="41"/>
      <c r="PLA57" s="41"/>
      <c r="PLB57" s="41"/>
      <c r="PLC57" s="41"/>
      <c r="PLD57" s="41"/>
      <c r="PLE57" s="41"/>
      <c r="PLF57" s="41"/>
      <c r="PLG57" s="41"/>
      <c r="PLH57" s="41"/>
      <c r="PLI57" s="41"/>
      <c r="PLJ57" s="41"/>
      <c r="PLK57" s="41"/>
      <c r="PLL57" s="41"/>
      <c r="PLM57" s="41"/>
      <c r="PLN57" s="41"/>
      <c r="PLO57" s="41"/>
      <c r="PLP57" s="41"/>
      <c r="PLQ57" s="41"/>
      <c r="PLR57" s="41"/>
      <c r="PLS57" s="41"/>
      <c r="PLT57" s="41"/>
      <c r="PLU57" s="41"/>
      <c r="PLV57" s="41"/>
      <c r="PLW57" s="41"/>
      <c r="PLX57" s="41"/>
      <c r="PLY57" s="41"/>
      <c r="PLZ57" s="41"/>
      <c r="PMA57" s="41"/>
      <c r="PMB57" s="41"/>
      <c r="PMC57" s="41"/>
      <c r="PMD57" s="41"/>
      <c r="PME57" s="41"/>
      <c r="PMF57" s="41"/>
      <c r="PMG57" s="41"/>
      <c r="PMH57" s="41"/>
      <c r="PMI57" s="41"/>
      <c r="PMJ57" s="41"/>
      <c r="PMK57" s="41"/>
      <c r="PML57" s="41"/>
      <c r="PMM57" s="41"/>
      <c r="PMN57" s="41"/>
      <c r="PMO57" s="41"/>
      <c r="PMP57" s="41"/>
      <c r="PMQ57" s="41"/>
      <c r="PMR57" s="41"/>
      <c r="PMS57" s="41"/>
      <c r="PMT57" s="41"/>
      <c r="PMU57" s="41"/>
      <c r="PMV57" s="41"/>
      <c r="PMW57" s="41"/>
      <c r="PMX57" s="41"/>
      <c r="PMY57" s="41"/>
      <c r="PMZ57" s="41"/>
      <c r="PNA57" s="41"/>
      <c r="PNB57" s="41"/>
      <c r="PNC57" s="41"/>
      <c r="PND57" s="41"/>
      <c r="PNE57" s="41"/>
      <c r="PNF57" s="41"/>
      <c r="PNG57" s="41"/>
      <c r="PNH57" s="41"/>
      <c r="PNI57" s="41"/>
      <c r="PNJ57" s="41"/>
      <c r="PNK57" s="41"/>
      <c r="PNL57" s="41"/>
      <c r="PNM57" s="41"/>
      <c r="PNN57" s="41"/>
      <c r="PNO57" s="41"/>
      <c r="PNP57" s="41"/>
      <c r="PNQ57" s="41"/>
      <c r="PNR57" s="41"/>
      <c r="PNS57" s="41"/>
      <c r="PNT57" s="41"/>
      <c r="PNU57" s="41"/>
      <c r="PNV57" s="41"/>
      <c r="PNW57" s="41"/>
      <c r="PNX57" s="41"/>
      <c r="PNY57" s="41"/>
      <c r="PNZ57" s="41"/>
      <c r="POA57" s="41"/>
      <c r="POB57" s="41"/>
      <c r="POC57" s="41"/>
      <c r="POD57" s="41"/>
      <c r="POE57" s="41"/>
      <c r="POF57" s="41"/>
      <c r="POG57" s="41"/>
      <c r="POH57" s="41"/>
      <c r="POI57" s="41"/>
      <c r="POJ57" s="41"/>
      <c r="POK57" s="41"/>
      <c r="POL57" s="41"/>
      <c r="POM57" s="41"/>
      <c r="PON57" s="41"/>
      <c r="POO57" s="41"/>
      <c r="POP57" s="41"/>
      <c r="POQ57" s="41"/>
      <c r="POR57" s="41"/>
      <c r="POS57" s="41"/>
      <c r="POT57" s="41"/>
      <c r="POU57" s="41"/>
      <c r="POV57" s="41"/>
      <c r="POW57" s="41"/>
      <c r="POX57" s="41"/>
      <c r="POY57" s="41"/>
      <c r="POZ57" s="41"/>
      <c r="PPA57" s="41"/>
      <c r="PPB57" s="41"/>
      <c r="PPC57" s="41"/>
      <c r="PPD57" s="41"/>
      <c r="PPE57" s="41"/>
      <c r="PPF57" s="41"/>
      <c r="PPG57" s="41"/>
      <c r="PPH57" s="41"/>
      <c r="PPI57" s="41"/>
      <c r="PPJ57" s="41"/>
      <c r="PPK57" s="41"/>
      <c r="PPL57" s="41"/>
      <c r="PPM57" s="41"/>
      <c r="PPN57" s="41"/>
      <c r="PPO57" s="41"/>
      <c r="PPP57" s="41"/>
      <c r="PPQ57" s="41"/>
      <c r="PPR57" s="41"/>
      <c r="PPS57" s="41"/>
      <c r="PPT57" s="41"/>
      <c r="PPU57" s="41"/>
      <c r="PPV57" s="41"/>
      <c r="PPW57" s="41"/>
      <c r="PPX57" s="41"/>
      <c r="PPY57" s="41"/>
      <c r="PPZ57" s="41"/>
      <c r="PQA57" s="41"/>
      <c r="PQB57" s="41"/>
      <c r="PQC57" s="41"/>
      <c r="PQD57" s="41"/>
      <c r="PQE57" s="41"/>
      <c r="PQF57" s="41"/>
      <c r="PQG57" s="41"/>
      <c r="PQH57" s="41"/>
      <c r="PQI57" s="41"/>
      <c r="PQJ57" s="41"/>
      <c r="PQK57" s="41"/>
      <c r="PQL57" s="41"/>
      <c r="PQM57" s="41"/>
      <c r="PQN57" s="41"/>
      <c r="PQO57" s="41"/>
      <c r="PQP57" s="41"/>
      <c r="PQQ57" s="41"/>
      <c r="PQR57" s="41"/>
      <c r="PQS57" s="41"/>
      <c r="PQT57" s="41"/>
      <c r="PQU57" s="41"/>
      <c r="PQV57" s="41"/>
      <c r="PQW57" s="41"/>
      <c r="PQX57" s="41"/>
      <c r="PQY57" s="41"/>
      <c r="PQZ57" s="41"/>
      <c r="PRA57" s="41"/>
      <c r="PRB57" s="41"/>
      <c r="PRC57" s="41"/>
      <c r="PRD57" s="41"/>
      <c r="PRE57" s="41"/>
      <c r="PRF57" s="41"/>
      <c r="PRG57" s="41"/>
      <c r="PRH57" s="41"/>
      <c r="PRI57" s="41"/>
      <c r="PRJ57" s="41"/>
      <c r="PRK57" s="41"/>
      <c r="PRL57" s="41"/>
      <c r="PRM57" s="41"/>
      <c r="PRN57" s="41"/>
      <c r="PRO57" s="41"/>
      <c r="PRP57" s="41"/>
      <c r="PRQ57" s="41"/>
      <c r="PRR57" s="41"/>
      <c r="PRS57" s="41"/>
      <c r="PRT57" s="41"/>
      <c r="PRU57" s="41"/>
      <c r="PRV57" s="41"/>
      <c r="PRW57" s="41"/>
      <c r="PRX57" s="41"/>
      <c r="PRY57" s="41"/>
      <c r="PRZ57" s="41"/>
      <c r="PSA57" s="41"/>
      <c r="PSB57" s="41"/>
      <c r="PSC57" s="41"/>
      <c r="PSD57" s="41"/>
      <c r="PSE57" s="41"/>
      <c r="PSF57" s="41"/>
      <c r="PSG57" s="41"/>
      <c r="PSH57" s="41"/>
      <c r="PSI57" s="41"/>
      <c r="PSJ57" s="41"/>
      <c r="PSK57" s="41"/>
      <c r="PSL57" s="41"/>
      <c r="PSM57" s="41"/>
      <c r="PSN57" s="41"/>
      <c r="PSO57" s="41"/>
      <c r="PSP57" s="41"/>
      <c r="PSQ57" s="41"/>
      <c r="PSR57" s="41"/>
      <c r="PSS57" s="41"/>
      <c r="PST57" s="41"/>
      <c r="PSU57" s="41"/>
      <c r="PSV57" s="41"/>
      <c r="PSW57" s="41"/>
      <c r="PSX57" s="41"/>
      <c r="PSY57" s="41"/>
      <c r="PSZ57" s="41"/>
      <c r="PTA57" s="41"/>
      <c r="PTB57" s="41"/>
      <c r="PTC57" s="41"/>
      <c r="PTD57" s="41"/>
      <c r="PTE57" s="41"/>
      <c r="PTF57" s="41"/>
      <c r="PTG57" s="41"/>
      <c r="PTH57" s="41"/>
      <c r="PTI57" s="41"/>
      <c r="PTJ57" s="41"/>
      <c r="PTK57" s="41"/>
      <c r="PTL57" s="41"/>
      <c r="PTM57" s="41"/>
      <c r="PTN57" s="41"/>
      <c r="PTO57" s="41"/>
      <c r="PTP57" s="41"/>
      <c r="PTQ57" s="41"/>
      <c r="PTR57" s="41"/>
      <c r="PTS57" s="41"/>
      <c r="PTT57" s="41"/>
      <c r="PTU57" s="41"/>
      <c r="PTV57" s="41"/>
      <c r="PTW57" s="41"/>
      <c r="PTX57" s="41"/>
      <c r="PTY57" s="41"/>
      <c r="PTZ57" s="41"/>
      <c r="PUA57" s="41"/>
      <c r="PUB57" s="41"/>
      <c r="PUC57" s="41"/>
      <c r="PUD57" s="41"/>
      <c r="PUE57" s="41"/>
      <c r="PUF57" s="41"/>
      <c r="PUG57" s="41"/>
      <c r="PUH57" s="41"/>
      <c r="PUI57" s="41"/>
      <c r="PUJ57" s="41"/>
      <c r="PUK57" s="41"/>
      <c r="PUL57" s="41"/>
      <c r="PUM57" s="41"/>
      <c r="PUN57" s="41"/>
      <c r="PUO57" s="41"/>
      <c r="PUP57" s="41"/>
      <c r="PUQ57" s="41"/>
      <c r="PUR57" s="41"/>
      <c r="PUS57" s="41"/>
      <c r="PUT57" s="41"/>
      <c r="PUU57" s="41"/>
      <c r="PUV57" s="41"/>
      <c r="PUW57" s="41"/>
      <c r="PUX57" s="41"/>
      <c r="PUY57" s="41"/>
      <c r="PUZ57" s="41"/>
      <c r="PVA57" s="41"/>
      <c r="PVB57" s="41"/>
      <c r="PVC57" s="41"/>
      <c r="PVD57" s="41"/>
      <c r="PVE57" s="41"/>
      <c r="PVF57" s="41"/>
      <c r="PVG57" s="41"/>
      <c r="PVH57" s="41"/>
      <c r="PVI57" s="41"/>
      <c r="PVJ57" s="41"/>
      <c r="PVK57" s="41"/>
      <c r="PVL57" s="41"/>
      <c r="PVM57" s="41"/>
      <c r="PVN57" s="41"/>
      <c r="PVO57" s="41"/>
      <c r="PVP57" s="41"/>
      <c r="PVQ57" s="41"/>
      <c r="PVR57" s="41"/>
      <c r="PVS57" s="41"/>
      <c r="PVT57" s="41"/>
      <c r="PVU57" s="41"/>
      <c r="PVV57" s="41"/>
      <c r="PVW57" s="41"/>
      <c r="PVX57" s="41"/>
      <c r="PVY57" s="41"/>
      <c r="PVZ57" s="41"/>
      <c r="PWA57" s="41"/>
      <c r="PWB57" s="41"/>
      <c r="PWC57" s="41"/>
      <c r="PWD57" s="41"/>
      <c r="PWE57" s="41"/>
      <c r="PWF57" s="41"/>
      <c r="PWG57" s="41"/>
      <c r="PWH57" s="41"/>
      <c r="PWI57" s="41"/>
      <c r="PWJ57" s="41"/>
      <c r="PWK57" s="41"/>
      <c r="PWL57" s="41"/>
      <c r="PWM57" s="41"/>
      <c r="PWN57" s="41"/>
      <c r="PWO57" s="41"/>
      <c r="PWP57" s="41"/>
      <c r="PWQ57" s="41"/>
      <c r="PWR57" s="41"/>
      <c r="PWS57" s="41"/>
      <c r="PWT57" s="41"/>
      <c r="PWU57" s="41"/>
      <c r="PWV57" s="41"/>
      <c r="PWW57" s="41"/>
      <c r="PWX57" s="41"/>
      <c r="PWY57" s="41"/>
      <c r="PWZ57" s="41"/>
      <c r="PXA57" s="41"/>
      <c r="PXB57" s="41"/>
      <c r="PXC57" s="41"/>
      <c r="PXD57" s="41"/>
      <c r="PXE57" s="41"/>
      <c r="PXF57" s="41"/>
      <c r="PXG57" s="41"/>
      <c r="PXH57" s="41"/>
      <c r="PXI57" s="41"/>
      <c r="PXJ57" s="41"/>
      <c r="PXK57" s="41"/>
      <c r="PXL57" s="41"/>
      <c r="PXM57" s="41"/>
      <c r="PXN57" s="41"/>
      <c r="PXO57" s="41"/>
      <c r="PXP57" s="41"/>
      <c r="PXQ57" s="41"/>
      <c r="PXR57" s="41"/>
      <c r="PXS57" s="41"/>
      <c r="PXT57" s="41"/>
      <c r="PXU57" s="41"/>
      <c r="PXV57" s="41"/>
      <c r="PXW57" s="41"/>
      <c r="PXX57" s="41"/>
      <c r="PXY57" s="41"/>
      <c r="PXZ57" s="41"/>
      <c r="PYA57" s="41"/>
      <c r="PYB57" s="41"/>
      <c r="PYC57" s="41"/>
      <c r="PYD57" s="41"/>
      <c r="PYE57" s="41"/>
      <c r="PYF57" s="41"/>
      <c r="PYG57" s="41"/>
      <c r="PYH57" s="41"/>
      <c r="PYI57" s="41"/>
      <c r="PYJ57" s="41"/>
      <c r="PYK57" s="41"/>
      <c r="PYL57" s="41"/>
      <c r="PYM57" s="41"/>
      <c r="PYN57" s="41"/>
      <c r="PYO57" s="41"/>
      <c r="PYP57" s="41"/>
      <c r="PYQ57" s="41"/>
      <c r="PYR57" s="41"/>
      <c r="PYS57" s="41"/>
      <c r="PYT57" s="41"/>
      <c r="PYU57" s="41"/>
      <c r="PYV57" s="41"/>
      <c r="PYW57" s="41"/>
      <c r="PYX57" s="41"/>
      <c r="PYY57" s="41"/>
      <c r="PYZ57" s="41"/>
      <c r="PZA57" s="41"/>
      <c r="PZB57" s="41"/>
      <c r="PZC57" s="41"/>
      <c r="PZD57" s="41"/>
      <c r="PZE57" s="41"/>
      <c r="PZF57" s="41"/>
      <c r="PZG57" s="41"/>
      <c r="PZH57" s="41"/>
      <c r="PZI57" s="41"/>
      <c r="PZJ57" s="41"/>
      <c r="PZK57" s="41"/>
      <c r="PZL57" s="41"/>
      <c r="PZM57" s="41"/>
      <c r="PZN57" s="41"/>
      <c r="PZO57" s="41"/>
      <c r="PZP57" s="41"/>
      <c r="PZQ57" s="41"/>
      <c r="PZR57" s="41"/>
      <c r="PZS57" s="41"/>
      <c r="PZT57" s="41"/>
      <c r="PZU57" s="41"/>
      <c r="PZV57" s="41"/>
      <c r="PZW57" s="41"/>
      <c r="PZX57" s="41"/>
      <c r="PZY57" s="41"/>
      <c r="PZZ57" s="41"/>
      <c r="QAA57" s="41"/>
      <c r="QAB57" s="41"/>
      <c r="QAC57" s="41"/>
      <c r="QAD57" s="41"/>
      <c r="QAE57" s="41"/>
      <c r="QAF57" s="41"/>
      <c r="QAG57" s="41"/>
      <c r="QAH57" s="41"/>
      <c r="QAI57" s="41"/>
      <c r="QAJ57" s="41"/>
      <c r="QAK57" s="41"/>
      <c r="QAL57" s="41"/>
      <c r="QAM57" s="41"/>
      <c r="QAN57" s="41"/>
      <c r="QAO57" s="41"/>
      <c r="QAP57" s="41"/>
      <c r="QAQ57" s="41"/>
      <c r="QAR57" s="41"/>
      <c r="QAS57" s="41"/>
      <c r="QAT57" s="41"/>
      <c r="QAU57" s="41"/>
      <c r="QAV57" s="41"/>
      <c r="QAW57" s="41"/>
      <c r="QAX57" s="41"/>
      <c r="QAY57" s="41"/>
      <c r="QAZ57" s="41"/>
      <c r="QBA57" s="41"/>
      <c r="QBB57" s="41"/>
      <c r="QBC57" s="41"/>
      <c r="QBD57" s="41"/>
      <c r="QBE57" s="41"/>
      <c r="QBF57" s="41"/>
      <c r="QBG57" s="41"/>
      <c r="QBH57" s="41"/>
      <c r="QBI57" s="41"/>
      <c r="QBJ57" s="41"/>
      <c r="QBK57" s="41"/>
      <c r="QBL57" s="41"/>
      <c r="QBM57" s="41"/>
      <c r="QBN57" s="41"/>
      <c r="QBO57" s="41"/>
      <c r="QBP57" s="41"/>
      <c r="QBQ57" s="41"/>
      <c r="QBR57" s="41"/>
      <c r="QBS57" s="41"/>
      <c r="QBT57" s="41"/>
      <c r="QBU57" s="41"/>
      <c r="QBV57" s="41"/>
      <c r="QBW57" s="41"/>
      <c r="QBX57" s="41"/>
      <c r="QBY57" s="41"/>
      <c r="QBZ57" s="41"/>
      <c r="QCA57" s="41"/>
      <c r="QCB57" s="41"/>
      <c r="QCC57" s="41"/>
      <c r="QCD57" s="41"/>
      <c r="QCE57" s="41"/>
      <c r="QCF57" s="41"/>
      <c r="QCG57" s="41"/>
      <c r="QCH57" s="41"/>
      <c r="QCI57" s="41"/>
      <c r="QCJ57" s="41"/>
      <c r="QCK57" s="41"/>
      <c r="QCL57" s="41"/>
      <c r="QCM57" s="41"/>
      <c r="QCN57" s="41"/>
      <c r="QCO57" s="41"/>
      <c r="QCP57" s="41"/>
      <c r="QCQ57" s="41"/>
      <c r="QCR57" s="41"/>
      <c r="QCS57" s="41"/>
      <c r="QCT57" s="41"/>
      <c r="QCU57" s="41"/>
      <c r="QCV57" s="41"/>
      <c r="QCW57" s="41"/>
      <c r="QCX57" s="41"/>
      <c r="QCY57" s="41"/>
      <c r="QCZ57" s="41"/>
      <c r="QDA57" s="41"/>
      <c r="QDB57" s="41"/>
      <c r="QDC57" s="41"/>
      <c r="QDD57" s="41"/>
      <c r="QDE57" s="41"/>
      <c r="QDF57" s="41"/>
      <c r="QDG57" s="41"/>
      <c r="QDH57" s="41"/>
      <c r="QDI57" s="41"/>
      <c r="QDJ57" s="41"/>
      <c r="QDK57" s="41"/>
      <c r="QDL57" s="41"/>
      <c r="QDM57" s="41"/>
      <c r="QDN57" s="41"/>
      <c r="QDO57" s="41"/>
      <c r="QDP57" s="41"/>
      <c r="QDQ57" s="41"/>
      <c r="QDR57" s="41"/>
      <c r="QDS57" s="41"/>
      <c r="QDT57" s="41"/>
      <c r="QDU57" s="41"/>
      <c r="QDV57" s="41"/>
      <c r="QDW57" s="41"/>
      <c r="QDX57" s="41"/>
      <c r="QDY57" s="41"/>
      <c r="QDZ57" s="41"/>
      <c r="QEA57" s="41"/>
      <c r="QEB57" s="41"/>
      <c r="QEC57" s="41"/>
      <c r="QED57" s="41"/>
      <c r="QEE57" s="41"/>
      <c r="QEF57" s="41"/>
      <c r="QEG57" s="41"/>
      <c r="QEH57" s="41"/>
      <c r="QEI57" s="41"/>
      <c r="QEJ57" s="41"/>
      <c r="QEK57" s="41"/>
      <c r="QEL57" s="41"/>
      <c r="QEM57" s="41"/>
      <c r="QEN57" s="41"/>
      <c r="QEO57" s="41"/>
      <c r="QEP57" s="41"/>
      <c r="QEQ57" s="41"/>
      <c r="QER57" s="41"/>
      <c r="QES57" s="41"/>
      <c r="QET57" s="41"/>
      <c r="QEU57" s="41"/>
      <c r="QEV57" s="41"/>
      <c r="QEW57" s="41"/>
      <c r="QEX57" s="41"/>
      <c r="QEY57" s="41"/>
      <c r="QEZ57" s="41"/>
      <c r="QFA57" s="41"/>
      <c r="QFB57" s="41"/>
      <c r="QFC57" s="41"/>
      <c r="QFD57" s="41"/>
      <c r="QFE57" s="41"/>
      <c r="QFF57" s="41"/>
      <c r="QFG57" s="41"/>
      <c r="QFH57" s="41"/>
      <c r="QFI57" s="41"/>
      <c r="QFJ57" s="41"/>
      <c r="QFK57" s="41"/>
      <c r="QFL57" s="41"/>
      <c r="QFM57" s="41"/>
      <c r="QFN57" s="41"/>
      <c r="QFO57" s="41"/>
      <c r="QFP57" s="41"/>
      <c r="QFQ57" s="41"/>
      <c r="QFR57" s="41"/>
      <c r="QFS57" s="41"/>
      <c r="QFT57" s="41"/>
      <c r="QFU57" s="41"/>
      <c r="QFV57" s="41"/>
      <c r="QFW57" s="41"/>
      <c r="QFX57" s="41"/>
      <c r="QFY57" s="41"/>
      <c r="QFZ57" s="41"/>
      <c r="QGA57" s="41"/>
      <c r="QGB57" s="41"/>
      <c r="QGC57" s="41"/>
      <c r="QGD57" s="41"/>
      <c r="QGE57" s="41"/>
      <c r="QGF57" s="41"/>
      <c r="QGG57" s="41"/>
      <c r="QGH57" s="41"/>
      <c r="QGI57" s="41"/>
      <c r="QGJ57" s="41"/>
      <c r="QGK57" s="41"/>
      <c r="QGL57" s="41"/>
      <c r="QGM57" s="41"/>
      <c r="QGN57" s="41"/>
      <c r="QGO57" s="41"/>
      <c r="QGP57" s="41"/>
      <c r="QGQ57" s="41"/>
      <c r="QGR57" s="41"/>
      <c r="QGS57" s="41"/>
      <c r="QGT57" s="41"/>
      <c r="QGU57" s="41"/>
      <c r="QGV57" s="41"/>
      <c r="QGW57" s="41"/>
      <c r="QGX57" s="41"/>
      <c r="QGY57" s="41"/>
      <c r="QGZ57" s="41"/>
      <c r="QHA57" s="41"/>
      <c r="QHB57" s="41"/>
      <c r="QHC57" s="41"/>
      <c r="QHD57" s="41"/>
      <c r="QHE57" s="41"/>
      <c r="QHF57" s="41"/>
      <c r="QHG57" s="41"/>
      <c r="QHH57" s="41"/>
      <c r="QHI57" s="41"/>
      <c r="QHJ57" s="41"/>
      <c r="QHK57" s="41"/>
      <c r="QHL57" s="41"/>
      <c r="QHM57" s="41"/>
      <c r="QHN57" s="41"/>
      <c r="QHO57" s="41"/>
      <c r="QHP57" s="41"/>
      <c r="QHQ57" s="41"/>
      <c r="QHR57" s="41"/>
      <c r="QHS57" s="41"/>
      <c r="QHT57" s="41"/>
      <c r="QHU57" s="41"/>
      <c r="QHV57" s="41"/>
      <c r="QHW57" s="41"/>
      <c r="QHX57" s="41"/>
      <c r="QHY57" s="41"/>
      <c r="QHZ57" s="41"/>
      <c r="QIA57" s="41"/>
      <c r="QIB57" s="41"/>
      <c r="QIC57" s="41"/>
      <c r="QID57" s="41"/>
      <c r="QIE57" s="41"/>
      <c r="QIF57" s="41"/>
      <c r="QIG57" s="41"/>
      <c r="QIH57" s="41"/>
      <c r="QII57" s="41"/>
      <c r="QIJ57" s="41"/>
      <c r="QIK57" s="41"/>
      <c r="QIL57" s="41"/>
      <c r="QIM57" s="41"/>
      <c r="QIN57" s="41"/>
      <c r="QIO57" s="41"/>
      <c r="QIP57" s="41"/>
      <c r="QIQ57" s="41"/>
      <c r="QIR57" s="41"/>
      <c r="QIS57" s="41"/>
      <c r="QIT57" s="41"/>
      <c r="QIU57" s="41"/>
      <c r="QIV57" s="41"/>
      <c r="QIW57" s="41"/>
      <c r="QIX57" s="41"/>
      <c r="QIY57" s="41"/>
      <c r="QIZ57" s="41"/>
      <c r="QJA57" s="41"/>
      <c r="QJB57" s="41"/>
      <c r="QJC57" s="41"/>
      <c r="QJD57" s="41"/>
      <c r="QJE57" s="41"/>
      <c r="QJF57" s="41"/>
      <c r="QJG57" s="41"/>
      <c r="QJH57" s="41"/>
      <c r="QJI57" s="41"/>
      <c r="QJJ57" s="41"/>
      <c r="QJK57" s="41"/>
      <c r="QJL57" s="41"/>
      <c r="QJM57" s="41"/>
      <c r="QJN57" s="41"/>
      <c r="QJO57" s="41"/>
      <c r="QJP57" s="41"/>
      <c r="QJQ57" s="41"/>
      <c r="QJR57" s="41"/>
      <c r="QJS57" s="41"/>
      <c r="QJT57" s="41"/>
      <c r="QJU57" s="41"/>
      <c r="QJV57" s="41"/>
      <c r="QJW57" s="41"/>
      <c r="QJX57" s="41"/>
      <c r="QJY57" s="41"/>
      <c r="QJZ57" s="41"/>
      <c r="QKA57" s="41"/>
      <c r="QKB57" s="41"/>
      <c r="QKC57" s="41"/>
      <c r="QKD57" s="41"/>
      <c r="QKE57" s="41"/>
      <c r="QKF57" s="41"/>
      <c r="QKG57" s="41"/>
      <c r="QKH57" s="41"/>
      <c r="QKI57" s="41"/>
      <c r="QKJ57" s="41"/>
      <c r="QKK57" s="41"/>
      <c r="QKL57" s="41"/>
      <c r="QKM57" s="41"/>
      <c r="QKN57" s="41"/>
      <c r="QKO57" s="41"/>
      <c r="QKP57" s="41"/>
      <c r="QKQ57" s="41"/>
      <c r="QKR57" s="41"/>
      <c r="QKS57" s="41"/>
      <c r="QKT57" s="41"/>
      <c r="QKU57" s="41"/>
      <c r="QKV57" s="41"/>
      <c r="QKW57" s="41"/>
      <c r="QKX57" s="41"/>
      <c r="QKY57" s="41"/>
      <c r="QKZ57" s="41"/>
      <c r="QLA57" s="41"/>
      <c r="QLB57" s="41"/>
      <c r="QLC57" s="41"/>
      <c r="QLD57" s="41"/>
      <c r="QLE57" s="41"/>
      <c r="QLF57" s="41"/>
      <c r="QLG57" s="41"/>
      <c r="QLH57" s="41"/>
      <c r="QLI57" s="41"/>
      <c r="QLJ57" s="41"/>
      <c r="QLK57" s="41"/>
      <c r="QLL57" s="41"/>
      <c r="QLM57" s="41"/>
      <c r="QLN57" s="41"/>
      <c r="QLO57" s="41"/>
      <c r="QLP57" s="41"/>
      <c r="QLQ57" s="41"/>
      <c r="QLR57" s="41"/>
      <c r="QLS57" s="41"/>
      <c r="QLT57" s="41"/>
      <c r="QLU57" s="41"/>
      <c r="QLV57" s="41"/>
      <c r="QLW57" s="41"/>
      <c r="QLX57" s="41"/>
      <c r="QLY57" s="41"/>
      <c r="QLZ57" s="41"/>
      <c r="QMA57" s="41"/>
      <c r="QMB57" s="41"/>
      <c r="QMC57" s="41"/>
      <c r="QMD57" s="41"/>
      <c r="QME57" s="41"/>
      <c r="QMF57" s="41"/>
      <c r="QMG57" s="41"/>
      <c r="QMH57" s="41"/>
      <c r="QMI57" s="41"/>
      <c r="QMJ57" s="41"/>
      <c r="QMK57" s="41"/>
      <c r="QML57" s="41"/>
      <c r="QMM57" s="41"/>
      <c r="QMN57" s="41"/>
      <c r="QMO57" s="41"/>
      <c r="QMP57" s="41"/>
      <c r="QMQ57" s="41"/>
      <c r="QMR57" s="41"/>
      <c r="QMS57" s="41"/>
      <c r="QMT57" s="41"/>
      <c r="QMU57" s="41"/>
      <c r="QMV57" s="41"/>
      <c r="QMW57" s="41"/>
      <c r="QMX57" s="41"/>
      <c r="QMY57" s="41"/>
      <c r="QMZ57" s="41"/>
      <c r="QNA57" s="41"/>
      <c r="QNB57" s="41"/>
      <c r="QNC57" s="41"/>
      <c r="QND57" s="41"/>
      <c r="QNE57" s="41"/>
      <c r="QNF57" s="41"/>
      <c r="QNG57" s="41"/>
      <c r="QNH57" s="41"/>
      <c r="QNI57" s="41"/>
      <c r="QNJ57" s="41"/>
      <c r="QNK57" s="41"/>
      <c r="QNL57" s="41"/>
      <c r="QNM57" s="41"/>
      <c r="QNN57" s="41"/>
      <c r="QNO57" s="41"/>
      <c r="QNP57" s="41"/>
      <c r="QNQ57" s="41"/>
      <c r="QNR57" s="41"/>
      <c r="QNS57" s="41"/>
      <c r="QNT57" s="41"/>
      <c r="QNU57" s="41"/>
      <c r="QNV57" s="41"/>
      <c r="QNW57" s="41"/>
      <c r="QNX57" s="41"/>
      <c r="QNY57" s="41"/>
      <c r="QNZ57" s="41"/>
      <c r="QOA57" s="41"/>
      <c r="QOB57" s="41"/>
      <c r="QOC57" s="41"/>
      <c r="QOD57" s="41"/>
      <c r="QOE57" s="41"/>
      <c r="QOF57" s="41"/>
      <c r="QOG57" s="41"/>
      <c r="QOH57" s="41"/>
      <c r="QOI57" s="41"/>
      <c r="QOJ57" s="41"/>
      <c r="QOK57" s="41"/>
      <c r="QOL57" s="41"/>
      <c r="QOM57" s="41"/>
      <c r="QON57" s="41"/>
      <c r="QOO57" s="41"/>
      <c r="QOP57" s="41"/>
      <c r="QOQ57" s="41"/>
      <c r="QOR57" s="41"/>
      <c r="QOS57" s="41"/>
      <c r="QOT57" s="41"/>
      <c r="QOU57" s="41"/>
      <c r="QOV57" s="41"/>
      <c r="QOW57" s="41"/>
      <c r="QOX57" s="41"/>
      <c r="QOY57" s="41"/>
      <c r="QOZ57" s="41"/>
      <c r="QPA57" s="41"/>
      <c r="QPB57" s="41"/>
      <c r="QPC57" s="41"/>
      <c r="QPD57" s="41"/>
      <c r="QPE57" s="41"/>
      <c r="QPF57" s="41"/>
      <c r="QPG57" s="41"/>
      <c r="QPH57" s="41"/>
      <c r="QPI57" s="41"/>
      <c r="QPJ57" s="41"/>
      <c r="QPK57" s="41"/>
      <c r="QPL57" s="41"/>
      <c r="QPM57" s="41"/>
      <c r="QPN57" s="41"/>
      <c r="QPO57" s="41"/>
      <c r="QPP57" s="41"/>
      <c r="QPQ57" s="41"/>
      <c r="QPR57" s="41"/>
      <c r="QPS57" s="41"/>
      <c r="QPT57" s="41"/>
      <c r="QPU57" s="41"/>
      <c r="QPV57" s="41"/>
      <c r="QPW57" s="41"/>
      <c r="QPX57" s="41"/>
      <c r="QPY57" s="41"/>
      <c r="QPZ57" s="41"/>
      <c r="QQA57" s="41"/>
      <c r="QQB57" s="41"/>
      <c r="QQC57" s="41"/>
      <c r="QQD57" s="41"/>
      <c r="QQE57" s="41"/>
      <c r="QQF57" s="41"/>
      <c r="QQG57" s="41"/>
      <c r="QQH57" s="41"/>
      <c r="QQI57" s="41"/>
      <c r="QQJ57" s="41"/>
      <c r="QQK57" s="41"/>
      <c r="QQL57" s="41"/>
      <c r="QQM57" s="41"/>
      <c r="QQN57" s="41"/>
      <c r="QQO57" s="41"/>
      <c r="QQP57" s="41"/>
      <c r="QQQ57" s="41"/>
      <c r="QQR57" s="41"/>
      <c r="QQS57" s="41"/>
      <c r="QQT57" s="41"/>
      <c r="QQU57" s="41"/>
      <c r="QQV57" s="41"/>
      <c r="QQW57" s="41"/>
      <c r="QQX57" s="41"/>
      <c r="QQY57" s="41"/>
      <c r="QQZ57" s="41"/>
      <c r="QRA57" s="41"/>
      <c r="QRB57" s="41"/>
      <c r="QRC57" s="41"/>
      <c r="QRD57" s="41"/>
      <c r="QRE57" s="41"/>
      <c r="QRF57" s="41"/>
      <c r="QRG57" s="41"/>
      <c r="QRH57" s="41"/>
      <c r="QRI57" s="41"/>
      <c r="QRJ57" s="41"/>
      <c r="QRK57" s="41"/>
      <c r="QRL57" s="41"/>
      <c r="QRM57" s="41"/>
      <c r="QRN57" s="41"/>
      <c r="QRO57" s="41"/>
      <c r="QRP57" s="41"/>
      <c r="QRQ57" s="41"/>
      <c r="QRR57" s="41"/>
      <c r="QRS57" s="41"/>
      <c r="QRT57" s="41"/>
      <c r="QRU57" s="41"/>
      <c r="QRV57" s="41"/>
      <c r="QRW57" s="41"/>
      <c r="QRX57" s="41"/>
      <c r="QRY57" s="41"/>
      <c r="QRZ57" s="41"/>
      <c r="QSA57" s="41"/>
      <c r="QSB57" s="41"/>
      <c r="QSC57" s="41"/>
      <c r="QSD57" s="41"/>
      <c r="QSE57" s="41"/>
      <c r="QSF57" s="41"/>
      <c r="QSG57" s="41"/>
      <c r="QSH57" s="41"/>
      <c r="QSI57" s="41"/>
      <c r="QSJ57" s="41"/>
      <c r="QSK57" s="41"/>
      <c r="QSL57" s="41"/>
      <c r="QSM57" s="41"/>
      <c r="QSN57" s="41"/>
      <c r="QSO57" s="41"/>
      <c r="QSP57" s="41"/>
      <c r="QSQ57" s="41"/>
      <c r="QSR57" s="41"/>
      <c r="QSS57" s="41"/>
      <c r="QST57" s="41"/>
      <c r="QSU57" s="41"/>
      <c r="QSV57" s="41"/>
      <c r="QSW57" s="41"/>
      <c r="QSX57" s="41"/>
      <c r="QSY57" s="41"/>
      <c r="QSZ57" s="41"/>
      <c r="QTA57" s="41"/>
      <c r="QTB57" s="41"/>
      <c r="QTC57" s="41"/>
      <c r="QTD57" s="41"/>
      <c r="QTE57" s="41"/>
      <c r="QTF57" s="41"/>
      <c r="QTG57" s="41"/>
      <c r="QTH57" s="41"/>
      <c r="QTI57" s="41"/>
      <c r="QTJ57" s="41"/>
      <c r="QTK57" s="41"/>
      <c r="QTL57" s="41"/>
      <c r="QTM57" s="41"/>
      <c r="QTN57" s="41"/>
      <c r="QTO57" s="41"/>
      <c r="QTP57" s="41"/>
      <c r="QTQ57" s="41"/>
      <c r="QTR57" s="41"/>
      <c r="QTS57" s="41"/>
      <c r="QTT57" s="41"/>
      <c r="QTU57" s="41"/>
      <c r="QTV57" s="41"/>
      <c r="QTW57" s="41"/>
      <c r="QTX57" s="41"/>
      <c r="QTY57" s="41"/>
      <c r="QTZ57" s="41"/>
      <c r="QUA57" s="41"/>
      <c r="QUB57" s="41"/>
      <c r="QUC57" s="41"/>
      <c r="QUD57" s="41"/>
      <c r="QUE57" s="41"/>
      <c r="QUF57" s="41"/>
      <c r="QUG57" s="41"/>
      <c r="QUH57" s="41"/>
      <c r="QUI57" s="41"/>
      <c r="QUJ57" s="41"/>
      <c r="QUK57" s="41"/>
      <c r="QUL57" s="41"/>
      <c r="QUM57" s="41"/>
      <c r="QUN57" s="41"/>
      <c r="QUO57" s="41"/>
      <c r="QUP57" s="41"/>
      <c r="QUQ57" s="41"/>
      <c r="QUR57" s="41"/>
      <c r="QUS57" s="41"/>
      <c r="QUT57" s="41"/>
      <c r="QUU57" s="41"/>
      <c r="QUV57" s="41"/>
      <c r="QUW57" s="41"/>
      <c r="QUX57" s="41"/>
      <c r="QUY57" s="41"/>
      <c r="QUZ57" s="41"/>
      <c r="QVA57" s="41"/>
      <c r="QVB57" s="41"/>
      <c r="QVC57" s="41"/>
      <c r="QVD57" s="41"/>
      <c r="QVE57" s="41"/>
      <c r="QVF57" s="41"/>
      <c r="QVG57" s="41"/>
      <c r="QVH57" s="41"/>
      <c r="QVI57" s="41"/>
      <c r="QVJ57" s="41"/>
      <c r="QVK57" s="41"/>
      <c r="QVL57" s="41"/>
      <c r="QVM57" s="41"/>
      <c r="QVN57" s="41"/>
      <c r="QVO57" s="41"/>
      <c r="QVP57" s="41"/>
      <c r="QVQ57" s="41"/>
      <c r="QVR57" s="41"/>
      <c r="QVS57" s="41"/>
      <c r="QVT57" s="41"/>
      <c r="QVU57" s="41"/>
      <c r="QVV57" s="41"/>
      <c r="QVW57" s="41"/>
      <c r="QVX57" s="41"/>
      <c r="QVY57" s="41"/>
      <c r="QVZ57" s="41"/>
      <c r="QWA57" s="41"/>
      <c r="QWB57" s="41"/>
      <c r="QWC57" s="41"/>
      <c r="QWD57" s="41"/>
      <c r="QWE57" s="41"/>
      <c r="QWF57" s="41"/>
      <c r="QWG57" s="41"/>
      <c r="QWH57" s="41"/>
      <c r="QWI57" s="41"/>
      <c r="QWJ57" s="41"/>
      <c r="QWK57" s="41"/>
      <c r="QWL57" s="41"/>
      <c r="QWM57" s="41"/>
      <c r="QWN57" s="41"/>
      <c r="QWO57" s="41"/>
      <c r="QWP57" s="41"/>
      <c r="QWQ57" s="41"/>
      <c r="QWR57" s="41"/>
      <c r="QWS57" s="41"/>
      <c r="QWT57" s="41"/>
      <c r="QWU57" s="41"/>
      <c r="QWV57" s="41"/>
      <c r="QWW57" s="41"/>
      <c r="QWX57" s="41"/>
      <c r="QWY57" s="41"/>
      <c r="QWZ57" s="41"/>
      <c r="QXA57" s="41"/>
      <c r="QXB57" s="41"/>
      <c r="QXC57" s="41"/>
      <c r="QXD57" s="41"/>
      <c r="QXE57" s="41"/>
      <c r="QXF57" s="41"/>
      <c r="QXG57" s="41"/>
      <c r="QXH57" s="41"/>
      <c r="QXI57" s="41"/>
      <c r="QXJ57" s="41"/>
      <c r="QXK57" s="41"/>
      <c r="QXL57" s="41"/>
      <c r="QXM57" s="41"/>
      <c r="QXN57" s="41"/>
      <c r="QXO57" s="41"/>
      <c r="QXP57" s="41"/>
      <c r="QXQ57" s="41"/>
      <c r="QXR57" s="41"/>
      <c r="QXS57" s="41"/>
      <c r="QXT57" s="41"/>
      <c r="QXU57" s="41"/>
      <c r="QXV57" s="41"/>
      <c r="QXW57" s="41"/>
      <c r="QXX57" s="41"/>
      <c r="QXY57" s="41"/>
      <c r="QXZ57" s="41"/>
      <c r="QYA57" s="41"/>
      <c r="QYB57" s="41"/>
      <c r="QYC57" s="41"/>
      <c r="QYD57" s="41"/>
      <c r="QYE57" s="41"/>
      <c r="QYF57" s="41"/>
      <c r="QYG57" s="41"/>
      <c r="QYH57" s="41"/>
      <c r="QYI57" s="41"/>
      <c r="QYJ57" s="41"/>
      <c r="QYK57" s="41"/>
      <c r="QYL57" s="41"/>
      <c r="QYM57" s="41"/>
      <c r="QYN57" s="41"/>
      <c r="QYO57" s="41"/>
      <c r="QYP57" s="41"/>
      <c r="QYQ57" s="41"/>
      <c r="QYR57" s="41"/>
      <c r="QYS57" s="41"/>
      <c r="QYT57" s="41"/>
      <c r="QYU57" s="41"/>
      <c r="QYV57" s="41"/>
      <c r="QYW57" s="41"/>
      <c r="QYX57" s="41"/>
      <c r="QYY57" s="41"/>
      <c r="QYZ57" s="41"/>
      <c r="QZA57" s="41"/>
      <c r="QZB57" s="41"/>
      <c r="QZC57" s="41"/>
      <c r="QZD57" s="41"/>
      <c r="QZE57" s="41"/>
      <c r="QZF57" s="41"/>
      <c r="QZG57" s="41"/>
      <c r="QZH57" s="41"/>
      <c r="QZI57" s="41"/>
      <c r="QZJ57" s="41"/>
      <c r="QZK57" s="41"/>
      <c r="QZL57" s="41"/>
      <c r="QZM57" s="41"/>
      <c r="QZN57" s="41"/>
      <c r="QZO57" s="41"/>
      <c r="QZP57" s="41"/>
      <c r="QZQ57" s="41"/>
      <c r="QZR57" s="41"/>
      <c r="QZS57" s="41"/>
      <c r="QZT57" s="41"/>
      <c r="QZU57" s="41"/>
      <c r="QZV57" s="41"/>
      <c r="QZW57" s="41"/>
      <c r="QZX57" s="41"/>
      <c r="QZY57" s="41"/>
      <c r="QZZ57" s="41"/>
      <c r="RAA57" s="41"/>
      <c r="RAB57" s="41"/>
      <c r="RAC57" s="41"/>
      <c r="RAD57" s="41"/>
      <c r="RAE57" s="41"/>
      <c r="RAF57" s="41"/>
      <c r="RAG57" s="41"/>
      <c r="RAH57" s="41"/>
      <c r="RAI57" s="41"/>
      <c r="RAJ57" s="41"/>
      <c r="RAK57" s="41"/>
      <c r="RAL57" s="41"/>
      <c r="RAM57" s="41"/>
      <c r="RAN57" s="41"/>
      <c r="RAO57" s="41"/>
      <c r="RAP57" s="41"/>
      <c r="RAQ57" s="41"/>
      <c r="RAR57" s="41"/>
      <c r="RAS57" s="41"/>
      <c r="RAT57" s="41"/>
      <c r="RAU57" s="41"/>
      <c r="RAV57" s="41"/>
      <c r="RAW57" s="41"/>
      <c r="RAX57" s="41"/>
      <c r="RAY57" s="41"/>
      <c r="RAZ57" s="41"/>
      <c r="RBA57" s="41"/>
      <c r="RBB57" s="41"/>
      <c r="RBC57" s="41"/>
      <c r="RBD57" s="41"/>
      <c r="RBE57" s="41"/>
      <c r="RBF57" s="41"/>
      <c r="RBG57" s="41"/>
      <c r="RBH57" s="41"/>
      <c r="RBI57" s="41"/>
      <c r="RBJ57" s="41"/>
      <c r="RBK57" s="41"/>
      <c r="RBL57" s="41"/>
      <c r="RBM57" s="41"/>
      <c r="RBN57" s="41"/>
      <c r="RBO57" s="41"/>
      <c r="RBP57" s="41"/>
      <c r="RBQ57" s="41"/>
      <c r="RBR57" s="41"/>
      <c r="RBS57" s="41"/>
      <c r="RBT57" s="41"/>
      <c r="RBU57" s="41"/>
      <c r="RBV57" s="41"/>
      <c r="RBW57" s="41"/>
      <c r="RBX57" s="41"/>
      <c r="RBY57" s="41"/>
      <c r="RBZ57" s="41"/>
      <c r="RCA57" s="41"/>
      <c r="RCB57" s="41"/>
      <c r="RCC57" s="41"/>
      <c r="RCD57" s="41"/>
      <c r="RCE57" s="41"/>
      <c r="RCF57" s="41"/>
      <c r="RCG57" s="41"/>
      <c r="RCH57" s="41"/>
      <c r="RCI57" s="41"/>
      <c r="RCJ57" s="41"/>
      <c r="RCK57" s="41"/>
      <c r="RCL57" s="41"/>
      <c r="RCM57" s="41"/>
      <c r="RCN57" s="41"/>
      <c r="RCO57" s="41"/>
      <c r="RCP57" s="41"/>
      <c r="RCQ57" s="41"/>
      <c r="RCR57" s="41"/>
      <c r="RCS57" s="41"/>
      <c r="RCT57" s="41"/>
      <c r="RCU57" s="41"/>
      <c r="RCV57" s="41"/>
      <c r="RCW57" s="41"/>
      <c r="RCX57" s="41"/>
      <c r="RCY57" s="41"/>
      <c r="RCZ57" s="41"/>
      <c r="RDA57" s="41"/>
      <c r="RDB57" s="41"/>
      <c r="RDC57" s="41"/>
      <c r="RDD57" s="41"/>
      <c r="RDE57" s="41"/>
      <c r="RDF57" s="41"/>
      <c r="RDG57" s="41"/>
      <c r="RDH57" s="41"/>
      <c r="RDI57" s="41"/>
      <c r="RDJ57" s="41"/>
      <c r="RDK57" s="41"/>
      <c r="RDL57" s="41"/>
      <c r="RDM57" s="41"/>
      <c r="RDN57" s="41"/>
      <c r="RDO57" s="41"/>
      <c r="RDP57" s="41"/>
      <c r="RDQ57" s="41"/>
      <c r="RDR57" s="41"/>
      <c r="RDS57" s="41"/>
      <c r="RDT57" s="41"/>
      <c r="RDU57" s="41"/>
      <c r="RDV57" s="41"/>
      <c r="RDW57" s="41"/>
      <c r="RDX57" s="41"/>
      <c r="RDY57" s="41"/>
      <c r="RDZ57" s="41"/>
      <c r="REA57" s="41"/>
      <c r="REB57" s="41"/>
      <c r="REC57" s="41"/>
      <c r="RED57" s="41"/>
      <c r="REE57" s="41"/>
      <c r="REF57" s="41"/>
      <c r="REG57" s="41"/>
      <c r="REH57" s="41"/>
      <c r="REI57" s="41"/>
      <c r="REJ57" s="41"/>
      <c r="REK57" s="41"/>
      <c r="REL57" s="41"/>
      <c r="REM57" s="41"/>
      <c r="REN57" s="41"/>
      <c r="REO57" s="41"/>
      <c r="REP57" s="41"/>
      <c r="REQ57" s="41"/>
      <c r="RER57" s="41"/>
      <c r="RES57" s="41"/>
      <c r="RET57" s="41"/>
      <c r="REU57" s="41"/>
      <c r="REV57" s="41"/>
      <c r="REW57" s="41"/>
      <c r="REX57" s="41"/>
      <c r="REY57" s="41"/>
      <c r="REZ57" s="41"/>
      <c r="RFA57" s="41"/>
      <c r="RFB57" s="41"/>
      <c r="RFC57" s="41"/>
      <c r="RFD57" s="41"/>
      <c r="RFE57" s="41"/>
      <c r="RFF57" s="41"/>
      <c r="RFG57" s="41"/>
      <c r="RFH57" s="41"/>
      <c r="RFI57" s="41"/>
      <c r="RFJ57" s="41"/>
      <c r="RFK57" s="41"/>
      <c r="RFL57" s="41"/>
      <c r="RFM57" s="41"/>
      <c r="RFN57" s="41"/>
      <c r="RFO57" s="41"/>
      <c r="RFP57" s="41"/>
      <c r="RFQ57" s="41"/>
      <c r="RFR57" s="41"/>
      <c r="RFS57" s="41"/>
      <c r="RFT57" s="41"/>
      <c r="RFU57" s="41"/>
      <c r="RFV57" s="41"/>
      <c r="RFW57" s="41"/>
      <c r="RFX57" s="41"/>
      <c r="RFY57" s="41"/>
      <c r="RFZ57" s="41"/>
      <c r="RGA57" s="41"/>
      <c r="RGB57" s="41"/>
      <c r="RGC57" s="41"/>
      <c r="RGD57" s="41"/>
      <c r="RGE57" s="41"/>
      <c r="RGF57" s="41"/>
      <c r="RGG57" s="41"/>
      <c r="RGH57" s="41"/>
      <c r="RGI57" s="41"/>
      <c r="RGJ57" s="41"/>
      <c r="RGK57" s="41"/>
      <c r="RGL57" s="41"/>
      <c r="RGM57" s="41"/>
      <c r="RGN57" s="41"/>
      <c r="RGO57" s="41"/>
      <c r="RGP57" s="41"/>
      <c r="RGQ57" s="41"/>
      <c r="RGR57" s="41"/>
      <c r="RGS57" s="41"/>
      <c r="RGT57" s="41"/>
      <c r="RGU57" s="41"/>
      <c r="RGV57" s="41"/>
      <c r="RGW57" s="41"/>
      <c r="RGX57" s="41"/>
      <c r="RGY57" s="41"/>
      <c r="RGZ57" s="41"/>
      <c r="RHA57" s="41"/>
      <c r="RHB57" s="41"/>
      <c r="RHC57" s="41"/>
      <c r="RHD57" s="41"/>
      <c r="RHE57" s="41"/>
      <c r="RHF57" s="41"/>
      <c r="RHG57" s="41"/>
      <c r="RHH57" s="41"/>
      <c r="RHI57" s="41"/>
      <c r="RHJ57" s="41"/>
      <c r="RHK57" s="41"/>
      <c r="RHL57" s="41"/>
      <c r="RHM57" s="41"/>
      <c r="RHN57" s="41"/>
      <c r="RHO57" s="41"/>
      <c r="RHP57" s="41"/>
      <c r="RHQ57" s="41"/>
      <c r="RHR57" s="41"/>
      <c r="RHS57" s="41"/>
      <c r="RHT57" s="41"/>
      <c r="RHU57" s="41"/>
      <c r="RHV57" s="41"/>
      <c r="RHW57" s="41"/>
      <c r="RHX57" s="41"/>
      <c r="RHY57" s="41"/>
      <c r="RHZ57" s="41"/>
      <c r="RIA57" s="41"/>
      <c r="RIB57" s="41"/>
      <c r="RIC57" s="41"/>
      <c r="RID57" s="41"/>
      <c r="RIE57" s="41"/>
      <c r="RIF57" s="41"/>
      <c r="RIG57" s="41"/>
      <c r="RIH57" s="41"/>
      <c r="RII57" s="41"/>
      <c r="RIJ57" s="41"/>
      <c r="RIK57" s="41"/>
      <c r="RIL57" s="41"/>
      <c r="RIM57" s="41"/>
      <c r="RIN57" s="41"/>
      <c r="RIO57" s="41"/>
      <c r="RIP57" s="41"/>
      <c r="RIQ57" s="41"/>
      <c r="RIR57" s="41"/>
      <c r="RIS57" s="41"/>
      <c r="RIT57" s="41"/>
      <c r="RIU57" s="41"/>
      <c r="RIV57" s="41"/>
      <c r="RIW57" s="41"/>
      <c r="RIX57" s="41"/>
      <c r="RIY57" s="41"/>
      <c r="RIZ57" s="41"/>
      <c r="RJA57" s="41"/>
      <c r="RJB57" s="41"/>
      <c r="RJC57" s="41"/>
      <c r="RJD57" s="41"/>
      <c r="RJE57" s="41"/>
      <c r="RJF57" s="41"/>
      <c r="RJG57" s="41"/>
      <c r="RJH57" s="41"/>
      <c r="RJI57" s="41"/>
      <c r="RJJ57" s="41"/>
      <c r="RJK57" s="41"/>
      <c r="RJL57" s="41"/>
      <c r="RJM57" s="41"/>
      <c r="RJN57" s="41"/>
      <c r="RJO57" s="41"/>
      <c r="RJP57" s="41"/>
      <c r="RJQ57" s="41"/>
      <c r="RJR57" s="41"/>
      <c r="RJS57" s="41"/>
      <c r="RJT57" s="41"/>
      <c r="RJU57" s="41"/>
      <c r="RJV57" s="41"/>
      <c r="RJW57" s="41"/>
      <c r="RJX57" s="41"/>
      <c r="RJY57" s="41"/>
      <c r="RJZ57" s="41"/>
      <c r="RKA57" s="41"/>
      <c r="RKB57" s="41"/>
      <c r="RKC57" s="41"/>
      <c r="RKD57" s="41"/>
      <c r="RKE57" s="41"/>
      <c r="RKF57" s="41"/>
      <c r="RKG57" s="41"/>
      <c r="RKH57" s="41"/>
      <c r="RKI57" s="41"/>
      <c r="RKJ57" s="41"/>
      <c r="RKK57" s="41"/>
      <c r="RKL57" s="41"/>
      <c r="RKM57" s="41"/>
      <c r="RKN57" s="41"/>
      <c r="RKO57" s="41"/>
      <c r="RKP57" s="41"/>
      <c r="RKQ57" s="41"/>
      <c r="RKR57" s="41"/>
      <c r="RKS57" s="41"/>
      <c r="RKT57" s="41"/>
      <c r="RKU57" s="41"/>
      <c r="RKV57" s="41"/>
      <c r="RKW57" s="41"/>
      <c r="RKX57" s="41"/>
      <c r="RKY57" s="41"/>
      <c r="RKZ57" s="41"/>
      <c r="RLA57" s="41"/>
      <c r="RLB57" s="41"/>
      <c r="RLC57" s="41"/>
      <c r="RLD57" s="41"/>
      <c r="RLE57" s="41"/>
      <c r="RLF57" s="41"/>
      <c r="RLG57" s="41"/>
      <c r="RLH57" s="41"/>
      <c r="RLI57" s="41"/>
      <c r="RLJ57" s="41"/>
      <c r="RLK57" s="41"/>
      <c r="RLL57" s="41"/>
      <c r="RLM57" s="41"/>
      <c r="RLN57" s="41"/>
      <c r="RLO57" s="41"/>
      <c r="RLP57" s="41"/>
      <c r="RLQ57" s="41"/>
      <c r="RLR57" s="41"/>
      <c r="RLS57" s="41"/>
      <c r="RLT57" s="41"/>
      <c r="RLU57" s="41"/>
      <c r="RLV57" s="41"/>
      <c r="RLW57" s="41"/>
      <c r="RLX57" s="41"/>
      <c r="RLY57" s="41"/>
      <c r="RLZ57" s="41"/>
      <c r="RMA57" s="41"/>
      <c r="RMB57" s="41"/>
      <c r="RMC57" s="41"/>
      <c r="RMD57" s="41"/>
      <c r="RME57" s="41"/>
      <c r="RMF57" s="41"/>
      <c r="RMG57" s="41"/>
      <c r="RMH57" s="41"/>
      <c r="RMI57" s="41"/>
      <c r="RMJ57" s="41"/>
      <c r="RMK57" s="41"/>
      <c r="RML57" s="41"/>
      <c r="RMM57" s="41"/>
      <c r="RMN57" s="41"/>
      <c r="RMO57" s="41"/>
      <c r="RMP57" s="41"/>
      <c r="RMQ57" s="41"/>
      <c r="RMR57" s="41"/>
      <c r="RMS57" s="41"/>
      <c r="RMT57" s="41"/>
      <c r="RMU57" s="41"/>
      <c r="RMV57" s="41"/>
      <c r="RMW57" s="41"/>
      <c r="RMX57" s="41"/>
      <c r="RMY57" s="41"/>
      <c r="RMZ57" s="41"/>
      <c r="RNA57" s="41"/>
      <c r="RNB57" s="41"/>
      <c r="RNC57" s="41"/>
      <c r="RND57" s="41"/>
      <c r="RNE57" s="41"/>
      <c r="RNF57" s="41"/>
      <c r="RNG57" s="41"/>
      <c r="RNH57" s="41"/>
      <c r="RNI57" s="41"/>
      <c r="RNJ57" s="41"/>
      <c r="RNK57" s="41"/>
      <c r="RNL57" s="41"/>
      <c r="RNM57" s="41"/>
      <c r="RNN57" s="41"/>
      <c r="RNO57" s="41"/>
      <c r="RNP57" s="41"/>
      <c r="RNQ57" s="41"/>
      <c r="RNR57" s="41"/>
      <c r="RNS57" s="41"/>
      <c r="RNT57" s="41"/>
      <c r="RNU57" s="41"/>
      <c r="RNV57" s="41"/>
      <c r="RNW57" s="41"/>
      <c r="RNX57" s="41"/>
      <c r="RNY57" s="41"/>
      <c r="RNZ57" s="41"/>
      <c r="ROA57" s="41"/>
      <c r="ROB57" s="41"/>
      <c r="ROC57" s="41"/>
      <c r="ROD57" s="41"/>
      <c r="ROE57" s="41"/>
      <c r="ROF57" s="41"/>
      <c r="ROG57" s="41"/>
      <c r="ROH57" s="41"/>
      <c r="ROI57" s="41"/>
      <c r="ROJ57" s="41"/>
      <c r="ROK57" s="41"/>
      <c r="ROL57" s="41"/>
      <c r="ROM57" s="41"/>
      <c r="RON57" s="41"/>
      <c r="ROO57" s="41"/>
      <c r="ROP57" s="41"/>
      <c r="ROQ57" s="41"/>
      <c r="ROR57" s="41"/>
      <c r="ROS57" s="41"/>
      <c r="ROT57" s="41"/>
      <c r="ROU57" s="41"/>
      <c r="ROV57" s="41"/>
      <c r="ROW57" s="41"/>
      <c r="ROX57" s="41"/>
      <c r="ROY57" s="41"/>
      <c r="ROZ57" s="41"/>
      <c r="RPA57" s="41"/>
      <c r="RPB57" s="41"/>
      <c r="RPC57" s="41"/>
      <c r="RPD57" s="41"/>
      <c r="RPE57" s="41"/>
      <c r="RPF57" s="41"/>
      <c r="RPG57" s="41"/>
      <c r="RPH57" s="41"/>
      <c r="RPI57" s="41"/>
      <c r="RPJ57" s="41"/>
      <c r="RPK57" s="41"/>
      <c r="RPL57" s="41"/>
      <c r="RPM57" s="41"/>
      <c r="RPN57" s="41"/>
      <c r="RPO57" s="41"/>
      <c r="RPP57" s="41"/>
      <c r="RPQ57" s="41"/>
      <c r="RPR57" s="41"/>
      <c r="RPS57" s="41"/>
      <c r="RPT57" s="41"/>
      <c r="RPU57" s="41"/>
      <c r="RPV57" s="41"/>
      <c r="RPW57" s="41"/>
      <c r="RPX57" s="41"/>
      <c r="RPY57" s="41"/>
      <c r="RPZ57" s="41"/>
      <c r="RQA57" s="41"/>
      <c r="RQB57" s="41"/>
      <c r="RQC57" s="41"/>
      <c r="RQD57" s="41"/>
      <c r="RQE57" s="41"/>
      <c r="RQF57" s="41"/>
      <c r="RQG57" s="41"/>
      <c r="RQH57" s="41"/>
      <c r="RQI57" s="41"/>
      <c r="RQJ57" s="41"/>
      <c r="RQK57" s="41"/>
      <c r="RQL57" s="41"/>
      <c r="RQM57" s="41"/>
      <c r="RQN57" s="41"/>
      <c r="RQO57" s="41"/>
      <c r="RQP57" s="41"/>
      <c r="RQQ57" s="41"/>
      <c r="RQR57" s="41"/>
      <c r="RQS57" s="41"/>
      <c r="RQT57" s="41"/>
      <c r="RQU57" s="41"/>
      <c r="RQV57" s="41"/>
      <c r="RQW57" s="41"/>
      <c r="RQX57" s="41"/>
      <c r="RQY57" s="41"/>
      <c r="RQZ57" s="41"/>
      <c r="RRA57" s="41"/>
      <c r="RRB57" s="41"/>
      <c r="RRC57" s="41"/>
      <c r="RRD57" s="41"/>
      <c r="RRE57" s="41"/>
      <c r="RRF57" s="41"/>
      <c r="RRG57" s="41"/>
      <c r="RRH57" s="41"/>
      <c r="RRI57" s="41"/>
      <c r="RRJ57" s="41"/>
      <c r="RRK57" s="41"/>
      <c r="RRL57" s="41"/>
      <c r="RRM57" s="41"/>
      <c r="RRN57" s="41"/>
      <c r="RRO57" s="41"/>
      <c r="RRP57" s="41"/>
      <c r="RRQ57" s="41"/>
      <c r="RRR57" s="41"/>
      <c r="RRS57" s="41"/>
      <c r="RRT57" s="41"/>
      <c r="RRU57" s="41"/>
      <c r="RRV57" s="41"/>
      <c r="RRW57" s="41"/>
      <c r="RRX57" s="41"/>
      <c r="RRY57" s="41"/>
      <c r="RRZ57" s="41"/>
      <c r="RSA57" s="41"/>
      <c r="RSB57" s="41"/>
      <c r="RSC57" s="41"/>
      <c r="RSD57" s="41"/>
      <c r="RSE57" s="41"/>
      <c r="RSF57" s="41"/>
      <c r="RSG57" s="41"/>
      <c r="RSH57" s="41"/>
      <c r="RSI57" s="41"/>
      <c r="RSJ57" s="41"/>
      <c r="RSK57" s="41"/>
      <c r="RSL57" s="41"/>
      <c r="RSM57" s="41"/>
      <c r="RSN57" s="41"/>
      <c r="RSO57" s="41"/>
      <c r="RSP57" s="41"/>
      <c r="RSQ57" s="41"/>
      <c r="RSR57" s="41"/>
      <c r="RSS57" s="41"/>
      <c r="RST57" s="41"/>
      <c r="RSU57" s="41"/>
      <c r="RSV57" s="41"/>
      <c r="RSW57" s="41"/>
      <c r="RSX57" s="41"/>
      <c r="RSY57" s="41"/>
      <c r="RSZ57" s="41"/>
      <c r="RTA57" s="41"/>
      <c r="RTB57" s="41"/>
      <c r="RTC57" s="41"/>
      <c r="RTD57" s="41"/>
      <c r="RTE57" s="41"/>
      <c r="RTF57" s="41"/>
      <c r="RTG57" s="41"/>
      <c r="RTH57" s="41"/>
      <c r="RTI57" s="41"/>
      <c r="RTJ57" s="41"/>
      <c r="RTK57" s="41"/>
      <c r="RTL57" s="41"/>
      <c r="RTM57" s="41"/>
      <c r="RTN57" s="41"/>
      <c r="RTO57" s="41"/>
      <c r="RTP57" s="41"/>
      <c r="RTQ57" s="41"/>
      <c r="RTR57" s="41"/>
      <c r="RTS57" s="41"/>
      <c r="RTT57" s="41"/>
      <c r="RTU57" s="41"/>
      <c r="RTV57" s="41"/>
      <c r="RTW57" s="41"/>
      <c r="RTX57" s="41"/>
      <c r="RTY57" s="41"/>
      <c r="RTZ57" s="41"/>
      <c r="RUA57" s="41"/>
      <c r="RUB57" s="41"/>
      <c r="RUC57" s="41"/>
      <c r="RUD57" s="41"/>
      <c r="RUE57" s="41"/>
      <c r="RUF57" s="41"/>
      <c r="RUG57" s="41"/>
      <c r="RUH57" s="41"/>
      <c r="RUI57" s="41"/>
      <c r="RUJ57" s="41"/>
      <c r="RUK57" s="41"/>
      <c r="RUL57" s="41"/>
      <c r="RUM57" s="41"/>
      <c r="RUN57" s="41"/>
      <c r="RUO57" s="41"/>
      <c r="RUP57" s="41"/>
      <c r="RUQ57" s="41"/>
      <c r="RUR57" s="41"/>
      <c r="RUS57" s="41"/>
      <c r="RUT57" s="41"/>
      <c r="RUU57" s="41"/>
      <c r="RUV57" s="41"/>
      <c r="RUW57" s="41"/>
      <c r="RUX57" s="41"/>
      <c r="RUY57" s="41"/>
      <c r="RUZ57" s="41"/>
      <c r="RVA57" s="41"/>
      <c r="RVB57" s="41"/>
      <c r="RVC57" s="41"/>
      <c r="RVD57" s="41"/>
      <c r="RVE57" s="41"/>
      <c r="RVF57" s="41"/>
      <c r="RVG57" s="41"/>
      <c r="RVH57" s="41"/>
      <c r="RVI57" s="41"/>
      <c r="RVJ57" s="41"/>
      <c r="RVK57" s="41"/>
      <c r="RVL57" s="41"/>
      <c r="RVM57" s="41"/>
      <c r="RVN57" s="41"/>
      <c r="RVO57" s="41"/>
      <c r="RVP57" s="41"/>
      <c r="RVQ57" s="41"/>
      <c r="RVR57" s="41"/>
      <c r="RVS57" s="41"/>
      <c r="RVT57" s="41"/>
      <c r="RVU57" s="41"/>
      <c r="RVV57" s="41"/>
      <c r="RVW57" s="41"/>
      <c r="RVX57" s="41"/>
      <c r="RVY57" s="41"/>
      <c r="RVZ57" s="41"/>
      <c r="RWA57" s="41"/>
      <c r="RWB57" s="41"/>
      <c r="RWC57" s="41"/>
      <c r="RWD57" s="41"/>
      <c r="RWE57" s="41"/>
      <c r="RWF57" s="41"/>
      <c r="RWG57" s="41"/>
      <c r="RWH57" s="41"/>
      <c r="RWI57" s="41"/>
      <c r="RWJ57" s="41"/>
      <c r="RWK57" s="41"/>
      <c r="RWL57" s="41"/>
      <c r="RWM57" s="41"/>
      <c r="RWN57" s="41"/>
      <c r="RWO57" s="41"/>
      <c r="RWP57" s="41"/>
      <c r="RWQ57" s="41"/>
      <c r="RWR57" s="41"/>
      <c r="RWS57" s="41"/>
      <c r="RWT57" s="41"/>
      <c r="RWU57" s="41"/>
      <c r="RWV57" s="41"/>
      <c r="RWW57" s="41"/>
      <c r="RWX57" s="41"/>
      <c r="RWY57" s="41"/>
      <c r="RWZ57" s="41"/>
      <c r="RXA57" s="41"/>
      <c r="RXB57" s="41"/>
      <c r="RXC57" s="41"/>
      <c r="RXD57" s="41"/>
      <c r="RXE57" s="41"/>
      <c r="RXF57" s="41"/>
      <c r="RXG57" s="41"/>
      <c r="RXH57" s="41"/>
      <c r="RXI57" s="41"/>
      <c r="RXJ57" s="41"/>
      <c r="RXK57" s="41"/>
      <c r="RXL57" s="41"/>
      <c r="RXM57" s="41"/>
      <c r="RXN57" s="41"/>
      <c r="RXO57" s="41"/>
      <c r="RXP57" s="41"/>
      <c r="RXQ57" s="41"/>
      <c r="RXR57" s="41"/>
      <c r="RXS57" s="41"/>
      <c r="RXT57" s="41"/>
      <c r="RXU57" s="41"/>
      <c r="RXV57" s="41"/>
      <c r="RXW57" s="41"/>
      <c r="RXX57" s="41"/>
      <c r="RXY57" s="41"/>
      <c r="RXZ57" s="41"/>
      <c r="RYA57" s="41"/>
      <c r="RYB57" s="41"/>
      <c r="RYC57" s="41"/>
      <c r="RYD57" s="41"/>
      <c r="RYE57" s="41"/>
      <c r="RYF57" s="41"/>
      <c r="RYG57" s="41"/>
      <c r="RYH57" s="41"/>
      <c r="RYI57" s="41"/>
      <c r="RYJ57" s="41"/>
      <c r="RYK57" s="41"/>
      <c r="RYL57" s="41"/>
      <c r="RYM57" s="41"/>
      <c r="RYN57" s="41"/>
      <c r="RYO57" s="41"/>
      <c r="RYP57" s="41"/>
      <c r="RYQ57" s="41"/>
      <c r="RYR57" s="41"/>
      <c r="RYS57" s="41"/>
      <c r="RYT57" s="41"/>
      <c r="RYU57" s="41"/>
      <c r="RYV57" s="41"/>
      <c r="RYW57" s="41"/>
      <c r="RYX57" s="41"/>
      <c r="RYY57" s="41"/>
      <c r="RYZ57" s="41"/>
      <c r="RZA57" s="41"/>
      <c r="RZB57" s="41"/>
      <c r="RZC57" s="41"/>
      <c r="RZD57" s="41"/>
      <c r="RZE57" s="41"/>
      <c r="RZF57" s="41"/>
      <c r="RZG57" s="41"/>
      <c r="RZH57" s="41"/>
      <c r="RZI57" s="41"/>
      <c r="RZJ57" s="41"/>
      <c r="RZK57" s="41"/>
      <c r="RZL57" s="41"/>
      <c r="RZM57" s="41"/>
      <c r="RZN57" s="41"/>
      <c r="RZO57" s="41"/>
      <c r="RZP57" s="41"/>
      <c r="RZQ57" s="41"/>
      <c r="RZR57" s="41"/>
      <c r="RZS57" s="41"/>
      <c r="RZT57" s="41"/>
      <c r="RZU57" s="41"/>
      <c r="RZV57" s="41"/>
      <c r="RZW57" s="41"/>
      <c r="RZX57" s="41"/>
      <c r="RZY57" s="41"/>
      <c r="RZZ57" s="41"/>
      <c r="SAA57" s="41"/>
      <c r="SAB57" s="41"/>
      <c r="SAC57" s="41"/>
      <c r="SAD57" s="41"/>
      <c r="SAE57" s="41"/>
      <c r="SAF57" s="41"/>
      <c r="SAG57" s="41"/>
      <c r="SAH57" s="41"/>
      <c r="SAI57" s="41"/>
      <c r="SAJ57" s="41"/>
      <c r="SAK57" s="41"/>
      <c r="SAL57" s="41"/>
      <c r="SAM57" s="41"/>
      <c r="SAN57" s="41"/>
      <c r="SAO57" s="41"/>
      <c r="SAP57" s="41"/>
      <c r="SAQ57" s="41"/>
      <c r="SAR57" s="41"/>
      <c r="SAS57" s="41"/>
      <c r="SAT57" s="41"/>
      <c r="SAU57" s="41"/>
      <c r="SAV57" s="41"/>
      <c r="SAW57" s="41"/>
      <c r="SAX57" s="41"/>
      <c r="SAY57" s="41"/>
      <c r="SAZ57" s="41"/>
      <c r="SBA57" s="41"/>
      <c r="SBB57" s="41"/>
      <c r="SBC57" s="41"/>
      <c r="SBD57" s="41"/>
      <c r="SBE57" s="41"/>
      <c r="SBF57" s="41"/>
      <c r="SBG57" s="41"/>
      <c r="SBH57" s="41"/>
      <c r="SBI57" s="41"/>
      <c r="SBJ57" s="41"/>
      <c r="SBK57" s="41"/>
      <c r="SBL57" s="41"/>
      <c r="SBM57" s="41"/>
      <c r="SBN57" s="41"/>
      <c r="SBO57" s="41"/>
      <c r="SBP57" s="41"/>
      <c r="SBQ57" s="41"/>
      <c r="SBR57" s="41"/>
      <c r="SBS57" s="41"/>
      <c r="SBT57" s="41"/>
      <c r="SBU57" s="41"/>
      <c r="SBV57" s="41"/>
      <c r="SBW57" s="41"/>
      <c r="SBX57" s="41"/>
      <c r="SBY57" s="41"/>
      <c r="SBZ57" s="41"/>
      <c r="SCA57" s="41"/>
      <c r="SCB57" s="41"/>
      <c r="SCC57" s="41"/>
      <c r="SCD57" s="41"/>
      <c r="SCE57" s="41"/>
      <c r="SCF57" s="41"/>
      <c r="SCG57" s="41"/>
      <c r="SCH57" s="41"/>
      <c r="SCI57" s="41"/>
      <c r="SCJ57" s="41"/>
      <c r="SCK57" s="41"/>
      <c r="SCL57" s="41"/>
      <c r="SCM57" s="41"/>
      <c r="SCN57" s="41"/>
      <c r="SCO57" s="41"/>
      <c r="SCP57" s="41"/>
      <c r="SCQ57" s="41"/>
      <c r="SCR57" s="41"/>
      <c r="SCS57" s="41"/>
      <c r="SCT57" s="41"/>
      <c r="SCU57" s="41"/>
      <c r="SCV57" s="41"/>
      <c r="SCW57" s="41"/>
      <c r="SCX57" s="41"/>
      <c r="SCY57" s="41"/>
      <c r="SCZ57" s="41"/>
      <c r="SDA57" s="41"/>
      <c r="SDB57" s="41"/>
      <c r="SDC57" s="41"/>
      <c r="SDD57" s="41"/>
      <c r="SDE57" s="41"/>
      <c r="SDF57" s="41"/>
      <c r="SDG57" s="41"/>
      <c r="SDH57" s="41"/>
      <c r="SDI57" s="41"/>
      <c r="SDJ57" s="41"/>
      <c r="SDK57" s="41"/>
      <c r="SDL57" s="41"/>
      <c r="SDM57" s="41"/>
      <c r="SDN57" s="41"/>
      <c r="SDO57" s="41"/>
      <c r="SDP57" s="41"/>
      <c r="SDQ57" s="41"/>
      <c r="SDR57" s="41"/>
      <c r="SDS57" s="41"/>
      <c r="SDT57" s="41"/>
      <c r="SDU57" s="41"/>
      <c r="SDV57" s="41"/>
      <c r="SDW57" s="41"/>
      <c r="SDX57" s="41"/>
      <c r="SDY57" s="41"/>
      <c r="SDZ57" s="41"/>
      <c r="SEA57" s="41"/>
      <c r="SEB57" s="41"/>
      <c r="SEC57" s="41"/>
      <c r="SED57" s="41"/>
      <c r="SEE57" s="41"/>
      <c r="SEF57" s="41"/>
      <c r="SEG57" s="41"/>
      <c r="SEH57" s="41"/>
      <c r="SEI57" s="41"/>
      <c r="SEJ57" s="41"/>
      <c r="SEK57" s="41"/>
      <c r="SEL57" s="41"/>
      <c r="SEM57" s="41"/>
      <c r="SEN57" s="41"/>
      <c r="SEO57" s="41"/>
      <c r="SEP57" s="41"/>
      <c r="SEQ57" s="41"/>
      <c r="SER57" s="41"/>
      <c r="SES57" s="41"/>
      <c r="SET57" s="41"/>
      <c r="SEU57" s="41"/>
      <c r="SEV57" s="41"/>
      <c r="SEW57" s="41"/>
      <c r="SEX57" s="41"/>
      <c r="SEY57" s="41"/>
      <c r="SEZ57" s="41"/>
      <c r="SFA57" s="41"/>
      <c r="SFB57" s="41"/>
      <c r="SFC57" s="41"/>
      <c r="SFD57" s="41"/>
      <c r="SFE57" s="41"/>
      <c r="SFF57" s="41"/>
      <c r="SFG57" s="41"/>
      <c r="SFH57" s="41"/>
      <c r="SFI57" s="41"/>
      <c r="SFJ57" s="41"/>
      <c r="SFK57" s="41"/>
      <c r="SFL57" s="41"/>
      <c r="SFM57" s="41"/>
      <c r="SFN57" s="41"/>
      <c r="SFO57" s="41"/>
      <c r="SFP57" s="41"/>
      <c r="SFQ57" s="41"/>
      <c r="SFR57" s="41"/>
      <c r="SFS57" s="41"/>
      <c r="SFT57" s="41"/>
      <c r="SFU57" s="41"/>
      <c r="SFV57" s="41"/>
      <c r="SFW57" s="41"/>
      <c r="SFX57" s="41"/>
      <c r="SFY57" s="41"/>
      <c r="SFZ57" s="41"/>
      <c r="SGA57" s="41"/>
      <c r="SGB57" s="41"/>
      <c r="SGC57" s="41"/>
      <c r="SGD57" s="41"/>
      <c r="SGE57" s="41"/>
      <c r="SGF57" s="41"/>
      <c r="SGG57" s="41"/>
      <c r="SGH57" s="41"/>
      <c r="SGI57" s="41"/>
      <c r="SGJ57" s="41"/>
      <c r="SGK57" s="41"/>
      <c r="SGL57" s="41"/>
      <c r="SGM57" s="41"/>
      <c r="SGN57" s="41"/>
      <c r="SGO57" s="41"/>
      <c r="SGP57" s="41"/>
      <c r="SGQ57" s="41"/>
      <c r="SGR57" s="41"/>
      <c r="SGS57" s="41"/>
      <c r="SGT57" s="41"/>
      <c r="SGU57" s="41"/>
      <c r="SGV57" s="41"/>
      <c r="SGW57" s="41"/>
      <c r="SGX57" s="41"/>
      <c r="SGY57" s="41"/>
      <c r="SGZ57" s="41"/>
      <c r="SHA57" s="41"/>
      <c r="SHB57" s="41"/>
      <c r="SHC57" s="41"/>
      <c r="SHD57" s="41"/>
      <c r="SHE57" s="41"/>
      <c r="SHF57" s="41"/>
      <c r="SHG57" s="41"/>
      <c r="SHH57" s="41"/>
      <c r="SHI57" s="41"/>
      <c r="SHJ57" s="41"/>
      <c r="SHK57" s="41"/>
      <c r="SHL57" s="41"/>
      <c r="SHM57" s="41"/>
      <c r="SHN57" s="41"/>
      <c r="SHO57" s="41"/>
      <c r="SHP57" s="41"/>
      <c r="SHQ57" s="41"/>
      <c r="SHR57" s="41"/>
      <c r="SHS57" s="41"/>
      <c r="SHT57" s="41"/>
      <c r="SHU57" s="41"/>
      <c r="SHV57" s="41"/>
      <c r="SHW57" s="41"/>
      <c r="SHX57" s="41"/>
      <c r="SHY57" s="41"/>
      <c r="SHZ57" s="41"/>
      <c r="SIA57" s="41"/>
      <c r="SIB57" s="41"/>
      <c r="SIC57" s="41"/>
      <c r="SID57" s="41"/>
      <c r="SIE57" s="41"/>
      <c r="SIF57" s="41"/>
      <c r="SIG57" s="41"/>
      <c r="SIH57" s="41"/>
      <c r="SII57" s="41"/>
      <c r="SIJ57" s="41"/>
      <c r="SIK57" s="41"/>
      <c r="SIL57" s="41"/>
      <c r="SIM57" s="41"/>
      <c r="SIN57" s="41"/>
      <c r="SIO57" s="41"/>
      <c r="SIP57" s="41"/>
      <c r="SIQ57" s="41"/>
      <c r="SIR57" s="41"/>
      <c r="SIS57" s="41"/>
      <c r="SIT57" s="41"/>
      <c r="SIU57" s="41"/>
      <c r="SIV57" s="41"/>
      <c r="SIW57" s="41"/>
      <c r="SIX57" s="41"/>
      <c r="SIY57" s="41"/>
      <c r="SIZ57" s="41"/>
      <c r="SJA57" s="41"/>
      <c r="SJB57" s="41"/>
      <c r="SJC57" s="41"/>
      <c r="SJD57" s="41"/>
      <c r="SJE57" s="41"/>
      <c r="SJF57" s="41"/>
      <c r="SJG57" s="41"/>
      <c r="SJH57" s="41"/>
      <c r="SJI57" s="41"/>
      <c r="SJJ57" s="41"/>
      <c r="SJK57" s="41"/>
      <c r="SJL57" s="41"/>
      <c r="SJM57" s="41"/>
      <c r="SJN57" s="41"/>
      <c r="SJO57" s="41"/>
      <c r="SJP57" s="41"/>
      <c r="SJQ57" s="41"/>
      <c r="SJR57" s="41"/>
      <c r="SJS57" s="41"/>
      <c r="SJT57" s="41"/>
      <c r="SJU57" s="41"/>
      <c r="SJV57" s="41"/>
      <c r="SJW57" s="41"/>
      <c r="SJX57" s="41"/>
      <c r="SJY57" s="41"/>
      <c r="SJZ57" s="41"/>
      <c r="SKA57" s="41"/>
      <c r="SKB57" s="41"/>
      <c r="SKC57" s="41"/>
      <c r="SKD57" s="41"/>
      <c r="SKE57" s="41"/>
      <c r="SKF57" s="41"/>
      <c r="SKG57" s="41"/>
      <c r="SKH57" s="41"/>
      <c r="SKI57" s="41"/>
      <c r="SKJ57" s="41"/>
      <c r="SKK57" s="41"/>
      <c r="SKL57" s="41"/>
      <c r="SKM57" s="41"/>
      <c r="SKN57" s="41"/>
      <c r="SKO57" s="41"/>
      <c r="SKP57" s="41"/>
      <c r="SKQ57" s="41"/>
      <c r="SKR57" s="41"/>
      <c r="SKS57" s="41"/>
      <c r="SKT57" s="41"/>
      <c r="SKU57" s="41"/>
      <c r="SKV57" s="41"/>
      <c r="SKW57" s="41"/>
      <c r="SKX57" s="41"/>
      <c r="SKY57" s="41"/>
      <c r="SKZ57" s="41"/>
      <c r="SLA57" s="41"/>
      <c r="SLB57" s="41"/>
      <c r="SLC57" s="41"/>
      <c r="SLD57" s="41"/>
      <c r="SLE57" s="41"/>
      <c r="SLF57" s="41"/>
      <c r="SLG57" s="41"/>
      <c r="SLH57" s="41"/>
      <c r="SLI57" s="41"/>
      <c r="SLJ57" s="41"/>
      <c r="SLK57" s="41"/>
      <c r="SLL57" s="41"/>
      <c r="SLM57" s="41"/>
      <c r="SLN57" s="41"/>
      <c r="SLO57" s="41"/>
      <c r="SLP57" s="41"/>
      <c r="SLQ57" s="41"/>
      <c r="SLR57" s="41"/>
      <c r="SLS57" s="41"/>
      <c r="SLT57" s="41"/>
      <c r="SLU57" s="41"/>
      <c r="SLV57" s="41"/>
      <c r="SLW57" s="41"/>
      <c r="SLX57" s="41"/>
      <c r="SLY57" s="41"/>
      <c r="SLZ57" s="41"/>
      <c r="SMA57" s="41"/>
      <c r="SMB57" s="41"/>
      <c r="SMC57" s="41"/>
      <c r="SMD57" s="41"/>
      <c r="SME57" s="41"/>
      <c r="SMF57" s="41"/>
      <c r="SMG57" s="41"/>
      <c r="SMH57" s="41"/>
      <c r="SMI57" s="41"/>
      <c r="SMJ57" s="41"/>
      <c r="SMK57" s="41"/>
      <c r="SML57" s="41"/>
      <c r="SMM57" s="41"/>
      <c r="SMN57" s="41"/>
      <c r="SMO57" s="41"/>
      <c r="SMP57" s="41"/>
      <c r="SMQ57" s="41"/>
      <c r="SMR57" s="41"/>
      <c r="SMS57" s="41"/>
      <c r="SMT57" s="41"/>
      <c r="SMU57" s="41"/>
      <c r="SMV57" s="41"/>
      <c r="SMW57" s="41"/>
      <c r="SMX57" s="41"/>
      <c r="SMY57" s="41"/>
      <c r="SMZ57" s="41"/>
      <c r="SNA57" s="41"/>
      <c r="SNB57" s="41"/>
      <c r="SNC57" s="41"/>
      <c r="SND57" s="41"/>
      <c r="SNE57" s="41"/>
      <c r="SNF57" s="41"/>
      <c r="SNG57" s="41"/>
      <c r="SNH57" s="41"/>
      <c r="SNI57" s="41"/>
      <c r="SNJ57" s="41"/>
      <c r="SNK57" s="41"/>
      <c r="SNL57" s="41"/>
      <c r="SNM57" s="41"/>
      <c r="SNN57" s="41"/>
      <c r="SNO57" s="41"/>
      <c r="SNP57" s="41"/>
      <c r="SNQ57" s="41"/>
      <c r="SNR57" s="41"/>
      <c r="SNS57" s="41"/>
      <c r="SNT57" s="41"/>
      <c r="SNU57" s="41"/>
      <c r="SNV57" s="41"/>
      <c r="SNW57" s="41"/>
      <c r="SNX57" s="41"/>
      <c r="SNY57" s="41"/>
      <c r="SNZ57" s="41"/>
      <c r="SOA57" s="41"/>
      <c r="SOB57" s="41"/>
      <c r="SOC57" s="41"/>
      <c r="SOD57" s="41"/>
      <c r="SOE57" s="41"/>
      <c r="SOF57" s="41"/>
      <c r="SOG57" s="41"/>
      <c r="SOH57" s="41"/>
      <c r="SOI57" s="41"/>
      <c r="SOJ57" s="41"/>
      <c r="SOK57" s="41"/>
      <c r="SOL57" s="41"/>
      <c r="SOM57" s="41"/>
      <c r="SON57" s="41"/>
      <c r="SOO57" s="41"/>
      <c r="SOP57" s="41"/>
      <c r="SOQ57" s="41"/>
      <c r="SOR57" s="41"/>
      <c r="SOS57" s="41"/>
      <c r="SOT57" s="41"/>
      <c r="SOU57" s="41"/>
      <c r="SOV57" s="41"/>
      <c r="SOW57" s="41"/>
      <c r="SOX57" s="41"/>
      <c r="SOY57" s="41"/>
      <c r="SOZ57" s="41"/>
      <c r="SPA57" s="41"/>
      <c r="SPB57" s="41"/>
      <c r="SPC57" s="41"/>
      <c r="SPD57" s="41"/>
      <c r="SPE57" s="41"/>
      <c r="SPF57" s="41"/>
      <c r="SPG57" s="41"/>
      <c r="SPH57" s="41"/>
      <c r="SPI57" s="41"/>
      <c r="SPJ57" s="41"/>
      <c r="SPK57" s="41"/>
      <c r="SPL57" s="41"/>
      <c r="SPM57" s="41"/>
      <c r="SPN57" s="41"/>
      <c r="SPO57" s="41"/>
      <c r="SPP57" s="41"/>
      <c r="SPQ57" s="41"/>
      <c r="SPR57" s="41"/>
      <c r="SPS57" s="41"/>
      <c r="SPT57" s="41"/>
      <c r="SPU57" s="41"/>
      <c r="SPV57" s="41"/>
      <c r="SPW57" s="41"/>
      <c r="SPX57" s="41"/>
      <c r="SPY57" s="41"/>
      <c r="SPZ57" s="41"/>
      <c r="SQA57" s="41"/>
      <c r="SQB57" s="41"/>
      <c r="SQC57" s="41"/>
      <c r="SQD57" s="41"/>
      <c r="SQE57" s="41"/>
      <c r="SQF57" s="41"/>
      <c r="SQG57" s="41"/>
      <c r="SQH57" s="41"/>
      <c r="SQI57" s="41"/>
      <c r="SQJ57" s="41"/>
      <c r="SQK57" s="41"/>
      <c r="SQL57" s="41"/>
      <c r="SQM57" s="41"/>
      <c r="SQN57" s="41"/>
      <c r="SQO57" s="41"/>
      <c r="SQP57" s="41"/>
      <c r="SQQ57" s="41"/>
      <c r="SQR57" s="41"/>
      <c r="SQS57" s="41"/>
      <c r="SQT57" s="41"/>
      <c r="SQU57" s="41"/>
      <c r="SQV57" s="41"/>
      <c r="SQW57" s="41"/>
      <c r="SQX57" s="41"/>
      <c r="SQY57" s="41"/>
      <c r="SQZ57" s="41"/>
      <c r="SRA57" s="41"/>
      <c r="SRB57" s="41"/>
      <c r="SRC57" s="41"/>
      <c r="SRD57" s="41"/>
      <c r="SRE57" s="41"/>
      <c r="SRF57" s="41"/>
      <c r="SRG57" s="41"/>
      <c r="SRH57" s="41"/>
      <c r="SRI57" s="41"/>
      <c r="SRJ57" s="41"/>
      <c r="SRK57" s="41"/>
      <c r="SRL57" s="41"/>
      <c r="SRM57" s="41"/>
      <c r="SRN57" s="41"/>
      <c r="SRO57" s="41"/>
      <c r="SRP57" s="41"/>
      <c r="SRQ57" s="41"/>
      <c r="SRR57" s="41"/>
      <c r="SRS57" s="41"/>
      <c r="SRT57" s="41"/>
      <c r="SRU57" s="41"/>
      <c r="SRV57" s="41"/>
      <c r="SRW57" s="41"/>
      <c r="SRX57" s="41"/>
      <c r="SRY57" s="41"/>
      <c r="SRZ57" s="41"/>
      <c r="SSA57" s="41"/>
      <c r="SSB57" s="41"/>
      <c r="SSC57" s="41"/>
      <c r="SSD57" s="41"/>
      <c r="SSE57" s="41"/>
      <c r="SSF57" s="41"/>
      <c r="SSG57" s="41"/>
      <c r="SSH57" s="41"/>
      <c r="SSI57" s="41"/>
      <c r="SSJ57" s="41"/>
      <c r="SSK57" s="41"/>
      <c r="SSL57" s="41"/>
      <c r="SSM57" s="41"/>
      <c r="SSN57" s="41"/>
      <c r="SSO57" s="41"/>
      <c r="SSP57" s="41"/>
      <c r="SSQ57" s="41"/>
      <c r="SSR57" s="41"/>
      <c r="SSS57" s="41"/>
      <c r="SST57" s="41"/>
      <c r="SSU57" s="41"/>
      <c r="SSV57" s="41"/>
      <c r="SSW57" s="41"/>
      <c r="SSX57" s="41"/>
      <c r="SSY57" s="41"/>
      <c r="SSZ57" s="41"/>
      <c r="STA57" s="41"/>
      <c r="STB57" s="41"/>
      <c r="STC57" s="41"/>
      <c r="STD57" s="41"/>
      <c r="STE57" s="41"/>
      <c r="STF57" s="41"/>
      <c r="STG57" s="41"/>
      <c r="STH57" s="41"/>
      <c r="STI57" s="41"/>
      <c r="STJ57" s="41"/>
      <c r="STK57" s="41"/>
      <c r="STL57" s="41"/>
      <c r="STM57" s="41"/>
      <c r="STN57" s="41"/>
      <c r="STO57" s="41"/>
      <c r="STP57" s="41"/>
      <c r="STQ57" s="41"/>
      <c r="STR57" s="41"/>
      <c r="STS57" s="41"/>
      <c r="STT57" s="41"/>
      <c r="STU57" s="41"/>
      <c r="STV57" s="41"/>
      <c r="STW57" s="41"/>
      <c r="STX57" s="41"/>
      <c r="STY57" s="41"/>
      <c r="STZ57" s="41"/>
      <c r="SUA57" s="41"/>
      <c r="SUB57" s="41"/>
      <c r="SUC57" s="41"/>
      <c r="SUD57" s="41"/>
      <c r="SUE57" s="41"/>
      <c r="SUF57" s="41"/>
      <c r="SUG57" s="41"/>
      <c r="SUH57" s="41"/>
      <c r="SUI57" s="41"/>
      <c r="SUJ57" s="41"/>
      <c r="SUK57" s="41"/>
      <c r="SUL57" s="41"/>
      <c r="SUM57" s="41"/>
      <c r="SUN57" s="41"/>
      <c r="SUO57" s="41"/>
      <c r="SUP57" s="41"/>
      <c r="SUQ57" s="41"/>
      <c r="SUR57" s="41"/>
      <c r="SUS57" s="41"/>
      <c r="SUT57" s="41"/>
      <c r="SUU57" s="41"/>
      <c r="SUV57" s="41"/>
      <c r="SUW57" s="41"/>
      <c r="SUX57" s="41"/>
      <c r="SUY57" s="41"/>
      <c r="SUZ57" s="41"/>
      <c r="SVA57" s="41"/>
      <c r="SVB57" s="41"/>
      <c r="SVC57" s="41"/>
      <c r="SVD57" s="41"/>
      <c r="SVE57" s="41"/>
      <c r="SVF57" s="41"/>
      <c r="SVG57" s="41"/>
      <c r="SVH57" s="41"/>
      <c r="SVI57" s="41"/>
      <c r="SVJ57" s="41"/>
      <c r="SVK57" s="41"/>
      <c r="SVL57" s="41"/>
      <c r="SVM57" s="41"/>
      <c r="SVN57" s="41"/>
      <c r="SVO57" s="41"/>
      <c r="SVP57" s="41"/>
      <c r="SVQ57" s="41"/>
      <c r="SVR57" s="41"/>
      <c r="SVS57" s="41"/>
      <c r="SVT57" s="41"/>
      <c r="SVU57" s="41"/>
      <c r="SVV57" s="41"/>
      <c r="SVW57" s="41"/>
      <c r="SVX57" s="41"/>
      <c r="SVY57" s="41"/>
      <c r="SVZ57" s="41"/>
      <c r="SWA57" s="41"/>
      <c r="SWB57" s="41"/>
      <c r="SWC57" s="41"/>
      <c r="SWD57" s="41"/>
      <c r="SWE57" s="41"/>
      <c r="SWF57" s="41"/>
      <c r="SWG57" s="41"/>
      <c r="SWH57" s="41"/>
      <c r="SWI57" s="41"/>
      <c r="SWJ57" s="41"/>
      <c r="SWK57" s="41"/>
      <c r="SWL57" s="41"/>
      <c r="SWM57" s="41"/>
      <c r="SWN57" s="41"/>
      <c r="SWO57" s="41"/>
      <c r="SWP57" s="41"/>
      <c r="SWQ57" s="41"/>
      <c r="SWR57" s="41"/>
      <c r="SWS57" s="41"/>
      <c r="SWT57" s="41"/>
      <c r="SWU57" s="41"/>
      <c r="SWV57" s="41"/>
      <c r="SWW57" s="41"/>
      <c r="SWX57" s="41"/>
      <c r="SWY57" s="41"/>
      <c r="SWZ57" s="41"/>
      <c r="SXA57" s="41"/>
      <c r="SXB57" s="41"/>
      <c r="SXC57" s="41"/>
      <c r="SXD57" s="41"/>
      <c r="SXE57" s="41"/>
      <c r="SXF57" s="41"/>
      <c r="SXG57" s="41"/>
      <c r="SXH57" s="41"/>
      <c r="SXI57" s="41"/>
      <c r="SXJ57" s="41"/>
      <c r="SXK57" s="41"/>
      <c r="SXL57" s="41"/>
      <c r="SXM57" s="41"/>
      <c r="SXN57" s="41"/>
      <c r="SXO57" s="41"/>
      <c r="SXP57" s="41"/>
      <c r="SXQ57" s="41"/>
      <c r="SXR57" s="41"/>
      <c r="SXS57" s="41"/>
      <c r="SXT57" s="41"/>
      <c r="SXU57" s="41"/>
      <c r="SXV57" s="41"/>
      <c r="SXW57" s="41"/>
      <c r="SXX57" s="41"/>
      <c r="SXY57" s="41"/>
      <c r="SXZ57" s="41"/>
      <c r="SYA57" s="41"/>
      <c r="SYB57" s="41"/>
      <c r="SYC57" s="41"/>
      <c r="SYD57" s="41"/>
      <c r="SYE57" s="41"/>
      <c r="SYF57" s="41"/>
      <c r="SYG57" s="41"/>
      <c r="SYH57" s="41"/>
      <c r="SYI57" s="41"/>
      <c r="SYJ57" s="41"/>
      <c r="SYK57" s="41"/>
      <c r="SYL57" s="41"/>
      <c r="SYM57" s="41"/>
      <c r="SYN57" s="41"/>
      <c r="SYO57" s="41"/>
      <c r="SYP57" s="41"/>
      <c r="SYQ57" s="41"/>
      <c r="SYR57" s="41"/>
      <c r="SYS57" s="41"/>
      <c r="SYT57" s="41"/>
      <c r="SYU57" s="41"/>
      <c r="SYV57" s="41"/>
      <c r="SYW57" s="41"/>
      <c r="SYX57" s="41"/>
      <c r="SYY57" s="41"/>
      <c r="SYZ57" s="41"/>
      <c r="SZA57" s="41"/>
      <c r="SZB57" s="41"/>
      <c r="SZC57" s="41"/>
      <c r="SZD57" s="41"/>
      <c r="SZE57" s="41"/>
      <c r="SZF57" s="41"/>
      <c r="SZG57" s="41"/>
      <c r="SZH57" s="41"/>
      <c r="SZI57" s="41"/>
      <c r="SZJ57" s="41"/>
      <c r="SZK57" s="41"/>
      <c r="SZL57" s="41"/>
      <c r="SZM57" s="41"/>
      <c r="SZN57" s="41"/>
      <c r="SZO57" s="41"/>
      <c r="SZP57" s="41"/>
      <c r="SZQ57" s="41"/>
      <c r="SZR57" s="41"/>
      <c r="SZS57" s="41"/>
      <c r="SZT57" s="41"/>
      <c r="SZU57" s="41"/>
      <c r="SZV57" s="41"/>
      <c r="SZW57" s="41"/>
      <c r="SZX57" s="41"/>
      <c r="SZY57" s="41"/>
      <c r="SZZ57" s="41"/>
      <c r="TAA57" s="41"/>
      <c r="TAB57" s="41"/>
      <c r="TAC57" s="41"/>
      <c r="TAD57" s="41"/>
      <c r="TAE57" s="41"/>
      <c r="TAF57" s="41"/>
      <c r="TAG57" s="41"/>
      <c r="TAH57" s="41"/>
      <c r="TAI57" s="41"/>
      <c r="TAJ57" s="41"/>
      <c r="TAK57" s="41"/>
      <c r="TAL57" s="41"/>
      <c r="TAM57" s="41"/>
      <c r="TAN57" s="41"/>
      <c r="TAO57" s="41"/>
      <c r="TAP57" s="41"/>
      <c r="TAQ57" s="41"/>
      <c r="TAR57" s="41"/>
      <c r="TAS57" s="41"/>
      <c r="TAT57" s="41"/>
      <c r="TAU57" s="41"/>
      <c r="TAV57" s="41"/>
      <c r="TAW57" s="41"/>
      <c r="TAX57" s="41"/>
      <c r="TAY57" s="41"/>
      <c r="TAZ57" s="41"/>
      <c r="TBA57" s="41"/>
      <c r="TBB57" s="41"/>
      <c r="TBC57" s="41"/>
      <c r="TBD57" s="41"/>
      <c r="TBE57" s="41"/>
      <c r="TBF57" s="41"/>
      <c r="TBG57" s="41"/>
      <c r="TBH57" s="41"/>
      <c r="TBI57" s="41"/>
      <c r="TBJ57" s="41"/>
      <c r="TBK57" s="41"/>
      <c r="TBL57" s="41"/>
      <c r="TBM57" s="41"/>
      <c r="TBN57" s="41"/>
      <c r="TBO57" s="41"/>
      <c r="TBP57" s="41"/>
      <c r="TBQ57" s="41"/>
      <c r="TBR57" s="41"/>
      <c r="TBS57" s="41"/>
      <c r="TBT57" s="41"/>
      <c r="TBU57" s="41"/>
      <c r="TBV57" s="41"/>
      <c r="TBW57" s="41"/>
      <c r="TBX57" s="41"/>
      <c r="TBY57" s="41"/>
      <c r="TBZ57" s="41"/>
      <c r="TCA57" s="41"/>
      <c r="TCB57" s="41"/>
      <c r="TCC57" s="41"/>
      <c r="TCD57" s="41"/>
      <c r="TCE57" s="41"/>
      <c r="TCF57" s="41"/>
      <c r="TCG57" s="41"/>
      <c r="TCH57" s="41"/>
      <c r="TCI57" s="41"/>
      <c r="TCJ57" s="41"/>
      <c r="TCK57" s="41"/>
      <c r="TCL57" s="41"/>
      <c r="TCM57" s="41"/>
      <c r="TCN57" s="41"/>
      <c r="TCO57" s="41"/>
      <c r="TCP57" s="41"/>
      <c r="TCQ57" s="41"/>
      <c r="TCR57" s="41"/>
      <c r="TCS57" s="41"/>
      <c r="TCT57" s="41"/>
      <c r="TCU57" s="41"/>
      <c r="TCV57" s="41"/>
      <c r="TCW57" s="41"/>
      <c r="TCX57" s="41"/>
      <c r="TCY57" s="41"/>
      <c r="TCZ57" s="41"/>
      <c r="TDA57" s="41"/>
      <c r="TDB57" s="41"/>
      <c r="TDC57" s="41"/>
      <c r="TDD57" s="41"/>
      <c r="TDE57" s="41"/>
      <c r="TDF57" s="41"/>
      <c r="TDG57" s="41"/>
      <c r="TDH57" s="41"/>
      <c r="TDI57" s="41"/>
      <c r="TDJ57" s="41"/>
      <c r="TDK57" s="41"/>
      <c r="TDL57" s="41"/>
      <c r="TDM57" s="41"/>
      <c r="TDN57" s="41"/>
      <c r="TDO57" s="41"/>
      <c r="TDP57" s="41"/>
      <c r="TDQ57" s="41"/>
      <c r="TDR57" s="41"/>
      <c r="TDS57" s="41"/>
      <c r="TDT57" s="41"/>
      <c r="TDU57" s="41"/>
      <c r="TDV57" s="41"/>
      <c r="TDW57" s="41"/>
      <c r="TDX57" s="41"/>
      <c r="TDY57" s="41"/>
      <c r="TDZ57" s="41"/>
      <c r="TEA57" s="41"/>
      <c r="TEB57" s="41"/>
      <c r="TEC57" s="41"/>
      <c r="TED57" s="41"/>
      <c r="TEE57" s="41"/>
      <c r="TEF57" s="41"/>
      <c r="TEG57" s="41"/>
      <c r="TEH57" s="41"/>
      <c r="TEI57" s="41"/>
      <c r="TEJ57" s="41"/>
      <c r="TEK57" s="41"/>
      <c r="TEL57" s="41"/>
      <c r="TEM57" s="41"/>
      <c r="TEN57" s="41"/>
      <c r="TEO57" s="41"/>
      <c r="TEP57" s="41"/>
      <c r="TEQ57" s="41"/>
      <c r="TER57" s="41"/>
      <c r="TES57" s="41"/>
      <c r="TET57" s="41"/>
      <c r="TEU57" s="41"/>
      <c r="TEV57" s="41"/>
      <c r="TEW57" s="41"/>
      <c r="TEX57" s="41"/>
      <c r="TEY57" s="41"/>
      <c r="TEZ57" s="41"/>
      <c r="TFA57" s="41"/>
      <c r="TFB57" s="41"/>
      <c r="TFC57" s="41"/>
      <c r="TFD57" s="41"/>
      <c r="TFE57" s="41"/>
      <c r="TFF57" s="41"/>
      <c r="TFG57" s="41"/>
      <c r="TFH57" s="41"/>
      <c r="TFI57" s="41"/>
      <c r="TFJ57" s="41"/>
      <c r="TFK57" s="41"/>
      <c r="TFL57" s="41"/>
      <c r="TFM57" s="41"/>
      <c r="TFN57" s="41"/>
      <c r="TFO57" s="41"/>
      <c r="TFP57" s="41"/>
      <c r="TFQ57" s="41"/>
      <c r="TFR57" s="41"/>
      <c r="TFS57" s="41"/>
      <c r="TFT57" s="41"/>
      <c r="TFU57" s="41"/>
      <c r="TFV57" s="41"/>
      <c r="TFW57" s="41"/>
      <c r="TFX57" s="41"/>
      <c r="TFY57" s="41"/>
      <c r="TFZ57" s="41"/>
      <c r="TGA57" s="41"/>
      <c r="TGB57" s="41"/>
      <c r="TGC57" s="41"/>
      <c r="TGD57" s="41"/>
      <c r="TGE57" s="41"/>
      <c r="TGF57" s="41"/>
      <c r="TGG57" s="41"/>
      <c r="TGH57" s="41"/>
      <c r="TGI57" s="41"/>
      <c r="TGJ57" s="41"/>
      <c r="TGK57" s="41"/>
      <c r="TGL57" s="41"/>
      <c r="TGM57" s="41"/>
      <c r="TGN57" s="41"/>
      <c r="TGO57" s="41"/>
      <c r="TGP57" s="41"/>
      <c r="TGQ57" s="41"/>
      <c r="TGR57" s="41"/>
      <c r="TGS57" s="41"/>
      <c r="TGT57" s="41"/>
      <c r="TGU57" s="41"/>
      <c r="TGV57" s="41"/>
      <c r="TGW57" s="41"/>
      <c r="TGX57" s="41"/>
      <c r="TGY57" s="41"/>
      <c r="TGZ57" s="41"/>
      <c r="THA57" s="41"/>
      <c r="THB57" s="41"/>
      <c r="THC57" s="41"/>
      <c r="THD57" s="41"/>
      <c r="THE57" s="41"/>
      <c r="THF57" s="41"/>
      <c r="THG57" s="41"/>
      <c r="THH57" s="41"/>
      <c r="THI57" s="41"/>
      <c r="THJ57" s="41"/>
      <c r="THK57" s="41"/>
      <c r="THL57" s="41"/>
      <c r="THM57" s="41"/>
      <c r="THN57" s="41"/>
      <c r="THO57" s="41"/>
      <c r="THP57" s="41"/>
      <c r="THQ57" s="41"/>
      <c r="THR57" s="41"/>
      <c r="THS57" s="41"/>
      <c r="THT57" s="41"/>
      <c r="THU57" s="41"/>
      <c r="THV57" s="41"/>
      <c r="THW57" s="41"/>
      <c r="THX57" s="41"/>
      <c r="THY57" s="41"/>
      <c r="THZ57" s="41"/>
      <c r="TIA57" s="41"/>
      <c r="TIB57" s="41"/>
      <c r="TIC57" s="41"/>
      <c r="TID57" s="41"/>
      <c r="TIE57" s="41"/>
      <c r="TIF57" s="41"/>
      <c r="TIG57" s="41"/>
      <c r="TIH57" s="41"/>
      <c r="TII57" s="41"/>
      <c r="TIJ57" s="41"/>
      <c r="TIK57" s="41"/>
      <c r="TIL57" s="41"/>
      <c r="TIM57" s="41"/>
      <c r="TIN57" s="41"/>
      <c r="TIO57" s="41"/>
      <c r="TIP57" s="41"/>
      <c r="TIQ57" s="41"/>
      <c r="TIR57" s="41"/>
      <c r="TIS57" s="41"/>
      <c r="TIT57" s="41"/>
      <c r="TIU57" s="41"/>
      <c r="TIV57" s="41"/>
      <c r="TIW57" s="41"/>
      <c r="TIX57" s="41"/>
      <c r="TIY57" s="41"/>
      <c r="TIZ57" s="41"/>
      <c r="TJA57" s="41"/>
      <c r="TJB57" s="41"/>
      <c r="TJC57" s="41"/>
      <c r="TJD57" s="41"/>
      <c r="TJE57" s="41"/>
      <c r="TJF57" s="41"/>
      <c r="TJG57" s="41"/>
      <c r="TJH57" s="41"/>
      <c r="TJI57" s="41"/>
      <c r="TJJ57" s="41"/>
      <c r="TJK57" s="41"/>
      <c r="TJL57" s="41"/>
      <c r="TJM57" s="41"/>
      <c r="TJN57" s="41"/>
      <c r="TJO57" s="41"/>
      <c r="TJP57" s="41"/>
      <c r="TJQ57" s="41"/>
      <c r="TJR57" s="41"/>
      <c r="TJS57" s="41"/>
      <c r="TJT57" s="41"/>
      <c r="TJU57" s="41"/>
      <c r="TJV57" s="41"/>
      <c r="TJW57" s="41"/>
      <c r="TJX57" s="41"/>
      <c r="TJY57" s="41"/>
      <c r="TJZ57" s="41"/>
      <c r="TKA57" s="41"/>
      <c r="TKB57" s="41"/>
      <c r="TKC57" s="41"/>
      <c r="TKD57" s="41"/>
      <c r="TKE57" s="41"/>
      <c r="TKF57" s="41"/>
      <c r="TKG57" s="41"/>
      <c r="TKH57" s="41"/>
      <c r="TKI57" s="41"/>
      <c r="TKJ57" s="41"/>
      <c r="TKK57" s="41"/>
      <c r="TKL57" s="41"/>
      <c r="TKM57" s="41"/>
      <c r="TKN57" s="41"/>
      <c r="TKO57" s="41"/>
      <c r="TKP57" s="41"/>
      <c r="TKQ57" s="41"/>
      <c r="TKR57" s="41"/>
      <c r="TKS57" s="41"/>
      <c r="TKT57" s="41"/>
      <c r="TKU57" s="41"/>
      <c r="TKV57" s="41"/>
      <c r="TKW57" s="41"/>
      <c r="TKX57" s="41"/>
      <c r="TKY57" s="41"/>
      <c r="TKZ57" s="41"/>
      <c r="TLA57" s="41"/>
      <c r="TLB57" s="41"/>
      <c r="TLC57" s="41"/>
      <c r="TLD57" s="41"/>
      <c r="TLE57" s="41"/>
      <c r="TLF57" s="41"/>
      <c r="TLG57" s="41"/>
      <c r="TLH57" s="41"/>
      <c r="TLI57" s="41"/>
      <c r="TLJ57" s="41"/>
      <c r="TLK57" s="41"/>
      <c r="TLL57" s="41"/>
      <c r="TLM57" s="41"/>
      <c r="TLN57" s="41"/>
      <c r="TLO57" s="41"/>
      <c r="TLP57" s="41"/>
      <c r="TLQ57" s="41"/>
      <c r="TLR57" s="41"/>
      <c r="TLS57" s="41"/>
      <c r="TLT57" s="41"/>
      <c r="TLU57" s="41"/>
      <c r="TLV57" s="41"/>
      <c r="TLW57" s="41"/>
      <c r="TLX57" s="41"/>
      <c r="TLY57" s="41"/>
      <c r="TLZ57" s="41"/>
      <c r="TMA57" s="41"/>
      <c r="TMB57" s="41"/>
      <c r="TMC57" s="41"/>
      <c r="TMD57" s="41"/>
      <c r="TME57" s="41"/>
      <c r="TMF57" s="41"/>
      <c r="TMG57" s="41"/>
      <c r="TMH57" s="41"/>
      <c r="TMI57" s="41"/>
      <c r="TMJ57" s="41"/>
      <c r="TMK57" s="41"/>
      <c r="TML57" s="41"/>
      <c r="TMM57" s="41"/>
      <c r="TMN57" s="41"/>
      <c r="TMO57" s="41"/>
      <c r="TMP57" s="41"/>
      <c r="TMQ57" s="41"/>
      <c r="TMR57" s="41"/>
      <c r="TMS57" s="41"/>
      <c r="TMT57" s="41"/>
      <c r="TMU57" s="41"/>
      <c r="TMV57" s="41"/>
      <c r="TMW57" s="41"/>
      <c r="TMX57" s="41"/>
      <c r="TMY57" s="41"/>
      <c r="TMZ57" s="41"/>
      <c r="TNA57" s="41"/>
      <c r="TNB57" s="41"/>
      <c r="TNC57" s="41"/>
      <c r="TND57" s="41"/>
      <c r="TNE57" s="41"/>
      <c r="TNF57" s="41"/>
      <c r="TNG57" s="41"/>
      <c r="TNH57" s="41"/>
      <c r="TNI57" s="41"/>
      <c r="TNJ57" s="41"/>
      <c r="TNK57" s="41"/>
      <c r="TNL57" s="41"/>
      <c r="TNM57" s="41"/>
      <c r="TNN57" s="41"/>
      <c r="TNO57" s="41"/>
      <c r="TNP57" s="41"/>
      <c r="TNQ57" s="41"/>
      <c r="TNR57" s="41"/>
      <c r="TNS57" s="41"/>
      <c r="TNT57" s="41"/>
      <c r="TNU57" s="41"/>
      <c r="TNV57" s="41"/>
      <c r="TNW57" s="41"/>
      <c r="TNX57" s="41"/>
      <c r="TNY57" s="41"/>
      <c r="TNZ57" s="41"/>
      <c r="TOA57" s="41"/>
      <c r="TOB57" s="41"/>
      <c r="TOC57" s="41"/>
      <c r="TOD57" s="41"/>
      <c r="TOE57" s="41"/>
      <c r="TOF57" s="41"/>
      <c r="TOG57" s="41"/>
      <c r="TOH57" s="41"/>
      <c r="TOI57" s="41"/>
      <c r="TOJ57" s="41"/>
      <c r="TOK57" s="41"/>
      <c r="TOL57" s="41"/>
      <c r="TOM57" s="41"/>
      <c r="TON57" s="41"/>
      <c r="TOO57" s="41"/>
      <c r="TOP57" s="41"/>
      <c r="TOQ57" s="41"/>
      <c r="TOR57" s="41"/>
      <c r="TOS57" s="41"/>
      <c r="TOT57" s="41"/>
      <c r="TOU57" s="41"/>
      <c r="TOV57" s="41"/>
      <c r="TOW57" s="41"/>
      <c r="TOX57" s="41"/>
      <c r="TOY57" s="41"/>
      <c r="TOZ57" s="41"/>
      <c r="TPA57" s="41"/>
      <c r="TPB57" s="41"/>
      <c r="TPC57" s="41"/>
      <c r="TPD57" s="41"/>
      <c r="TPE57" s="41"/>
      <c r="TPF57" s="41"/>
      <c r="TPG57" s="41"/>
      <c r="TPH57" s="41"/>
      <c r="TPI57" s="41"/>
      <c r="TPJ57" s="41"/>
      <c r="TPK57" s="41"/>
      <c r="TPL57" s="41"/>
      <c r="TPM57" s="41"/>
      <c r="TPN57" s="41"/>
      <c r="TPO57" s="41"/>
      <c r="TPP57" s="41"/>
      <c r="TPQ57" s="41"/>
      <c r="TPR57" s="41"/>
      <c r="TPS57" s="41"/>
      <c r="TPT57" s="41"/>
      <c r="TPU57" s="41"/>
      <c r="TPV57" s="41"/>
      <c r="TPW57" s="41"/>
      <c r="TPX57" s="41"/>
      <c r="TPY57" s="41"/>
      <c r="TPZ57" s="41"/>
      <c r="TQA57" s="41"/>
      <c r="TQB57" s="41"/>
      <c r="TQC57" s="41"/>
      <c r="TQD57" s="41"/>
      <c r="TQE57" s="41"/>
      <c r="TQF57" s="41"/>
      <c r="TQG57" s="41"/>
      <c r="TQH57" s="41"/>
      <c r="TQI57" s="41"/>
      <c r="TQJ57" s="41"/>
      <c r="TQK57" s="41"/>
      <c r="TQL57" s="41"/>
      <c r="TQM57" s="41"/>
      <c r="TQN57" s="41"/>
      <c r="TQO57" s="41"/>
      <c r="TQP57" s="41"/>
      <c r="TQQ57" s="41"/>
      <c r="TQR57" s="41"/>
      <c r="TQS57" s="41"/>
      <c r="TQT57" s="41"/>
      <c r="TQU57" s="41"/>
      <c r="TQV57" s="41"/>
      <c r="TQW57" s="41"/>
      <c r="TQX57" s="41"/>
      <c r="TQY57" s="41"/>
      <c r="TQZ57" s="41"/>
      <c r="TRA57" s="41"/>
      <c r="TRB57" s="41"/>
      <c r="TRC57" s="41"/>
      <c r="TRD57" s="41"/>
      <c r="TRE57" s="41"/>
      <c r="TRF57" s="41"/>
      <c r="TRG57" s="41"/>
      <c r="TRH57" s="41"/>
      <c r="TRI57" s="41"/>
      <c r="TRJ57" s="41"/>
      <c r="TRK57" s="41"/>
      <c r="TRL57" s="41"/>
      <c r="TRM57" s="41"/>
      <c r="TRN57" s="41"/>
      <c r="TRO57" s="41"/>
      <c r="TRP57" s="41"/>
      <c r="TRQ57" s="41"/>
      <c r="TRR57" s="41"/>
      <c r="TRS57" s="41"/>
      <c r="TRT57" s="41"/>
      <c r="TRU57" s="41"/>
      <c r="TRV57" s="41"/>
      <c r="TRW57" s="41"/>
      <c r="TRX57" s="41"/>
      <c r="TRY57" s="41"/>
      <c r="TRZ57" s="41"/>
      <c r="TSA57" s="41"/>
      <c r="TSB57" s="41"/>
      <c r="TSC57" s="41"/>
      <c r="TSD57" s="41"/>
      <c r="TSE57" s="41"/>
      <c r="TSF57" s="41"/>
      <c r="TSG57" s="41"/>
      <c r="TSH57" s="41"/>
      <c r="TSI57" s="41"/>
      <c r="TSJ57" s="41"/>
      <c r="TSK57" s="41"/>
      <c r="TSL57" s="41"/>
      <c r="TSM57" s="41"/>
      <c r="TSN57" s="41"/>
      <c r="TSO57" s="41"/>
      <c r="TSP57" s="41"/>
      <c r="TSQ57" s="41"/>
      <c r="TSR57" s="41"/>
      <c r="TSS57" s="41"/>
      <c r="TST57" s="41"/>
      <c r="TSU57" s="41"/>
      <c r="TSV57" s="41"/>
      <c r="TSW57" s="41"/>
      <c r="TSX57" s="41"/>
      <c r="TSY57" s="41"/>
      <c r="TSZ57" s="41"/>
      <c r="TTA57" s="41"/>
      <c r="TTB57" s="41"/>
      <c r="TTC57" s="41"/>
      <c r="TTD57" s="41"/>
      <c r="TTE57" s="41"/>
      <c r="TTF57" s="41"/>
      <c r="TTG57" s="41"/>
      <c r="TTH57" s="41"/>
      <c r="TTI57" s="41"/>
      <c r="TTJ57" s="41"/>
      <c r="TTK57" s="41"/>
      <c r="TTL57" s="41"/>
      <c r="TTM57" s="41"/>
      <c r="TTN57" s="41"/>
      <c r="TTO57" s="41"/>
      <c r="TTP57" s="41"/>
      <c r="TTQ57" s="41"/>
      <c r="TTR57" s="41"/>
      <c r="TTS57" s="41"/>
      <c r="TTT57" s="41"/>
      <c r="TTU57" s="41"/>
      <c r="TTV57" s="41"/>
      <c r="TTW57" s="41"/>
      <c r="TTX57" s="41"/>
      <c r="TTY57" s="41"/>
      <c r="TTZ57" s="41"/>
      <c r="TUA57" s="41"/>
      <c r="TUB57" s="41"/>
      <c r="TUC57" s="41"/>
      <c r="TUD57" s="41"/>
      <c r="TUE57" s="41"/>
      <c r="TUF57" s="41"/>
      <c r="TUG57" s="41"/>
      <c r="TUH57" s="41"/>
      <c r="TUI57" s="41"/>
      <c r="TUJ57" s="41"/>
      <c r="TUK57" s="41"/>
      <c r="TUL57" s="41"/>
      <c r="TUM57" s="41"/>
      <c r="TUN57" s="41"/>
      <c r="TUO57" s="41"/>
      <c r="TUP57" s="41"/>
      <c r="TUQ57" s="41"/>
      <c r="TUR57" s="41"/>
      <c r="TUS57" s="41"/>
      <c r="TUT57" s="41"/>
      <c r="TUU57" s="41"/>
      <c r="TUV57" s="41"/>
      <c r="TUW57" s="41"/>
      <c r="TUX57" s="41"/>
      <c r="TUY57" s="41"/>
      <c r="TUZ57" s="41"/>
      <c r="TVA57" s="41"/>
      <c r="TVB57" s="41"/>
      <c r="TVC57" s="41"/>
      <c r="TVD57" s="41"/>
      <c r="TVE57" s="41"/>
      <c r="TVF57" s="41"/>
      <c r="TVG57" s="41"/>
      <c r="TVH57" s="41"/>
      <c r="TVI57" s="41"/>
      <c r="TVJ57" s="41"/>
      <c r="TVK57" s="41"/>
      <c r="TVL57" s="41"/>
      <c r="TVM57" s="41"/>
      <c r="TVN57" s="41"/>
      <c r="TVO57" s="41"/>
      <c r="TVP57" s="41"/>
      <c r="TVQ57" s="41"/>
      <c r="TVR57" s="41"/>
      <c r="TVS57" s="41"/>
      <c r="TVT57" s="41"/>
      <c r="TVU57" s="41"/>
      <c r="TVV57" s="41"/>
      <c r="TVW57" s="41"/>
      <c r="TVX57" s="41"/>
      <c r="TVY57" s="41"/>
      <c r="TVZ57" s="41"/>
      <c r="TWA57" s="41"/>
      <c r="TWB57" s="41"/>
      <c r="TWC57" s="41"/>
      <c r="TWD57" s="41"/>
      <c r="TWE57" s="41"/>
      <c r="TWF57" s="41"/>
      <c r="TWG57" s="41"/>
      <c r="TWH57" s="41"/>
      <c r="TWI57" s="41"/>
      <c r="TWJ57" s="41"/>
      <c r="TWK57" s="41"/>
      <c r="TWL57" s="41"/>
      <c r="TWM57" s="41"/>
      <c r="TWN57" s="41"/>
      <c r="TWO57" s="41"/>
      <c r="TWP57" s="41"/>
      <c r="TWQ57" s="41"/>
      <c r="TWR57" s="41"/>
      <c r="TWS57" s="41"/>
      <c r="TWT57" s="41"/>
      <c r="TWU57" s="41"/>
      <c r="TWV57" s="41"/>
      <c r="TWW57" s="41"/>
      <c r="TWX57" s="41"/>
      <c r="TWY57" s="41"/>
      <c r="TWZ57" s="41"/>
      <c r="TXA57" s="41"/>
      <c r="TXB57" s="41"/>
      <c r="TXC57" s="41"/>
      <c r="TXD57" s="41"/>
      <c r="TXE57" s="41"/>
      <c r="TXF57" s="41"/>
      <c r="TXG57" s="41"/>
      <c r="TXH57" s="41"/>
      <c r="TXI57" s="41"/>
      <c r="TXJ57" s="41"/>
      <c r="TXK57" s="41"/>
      <c r="TXL57" s="41"/>
      <c r="TXM57" s="41"/>
      <c r="TXN57" s="41"/>
      <c r="TXO57" s="41"/>
      <c r="TXP57" s="41"/>
      <c r="TXQ57" s="41"/>
      <c r="TXR57" s="41"/>
      <c r="TXS57" s="41"/>
      <c r="TXT57" s="41"/>
      <c r="TXU57" s="41"/>
      <c r="TXV57" s="41"/>
      <c r="TXW57" s="41"/>
      <c r="TXX57" s="41"/>
      <c r="TXY57" s="41"/>
      <c r="TXZ57" s="41"/>
      <c r="TYA57" s="41"/>
      <c r="TYB57" s="41"/>
      <c r="TYC57" s="41"/>
      <c r="TYD57" s="41"/>
      <c r="TYE57" s="41"/>
      <c r="TYF57" s="41"/>
      <c r="TYG57" s="41"/>
      <c r="TYH57" s="41"/>
      <c r="TYI57" s="41"/>
      <c r="TYJ57" s="41"/>
      <c r="TYK57" s="41"/>
      <c r="TYL57" s="41"/>
      <c r="TYM57" s="41"/>
      <c r="TYN57" s="41"/>
      <c r="TYO57" s="41"/>
      <c r="TYP57" s="41"/>
      <c r="TYQ57" s="41"/>
      <c r="TYR57" s="41"/>
      <c r="TYS57" s="41"/>
      <c r="TYT57" s="41"/>
      <c r="TYU57" s="41"/>
      <c r="TYV57" s="41"/>
      <c r="TYW57" s="41"/>
      <c r="TYX57" s="41"/>
      <c r="TYY57" s="41"/>
      <c r="TYZ57" s="41"/>
      <c r="TZA57" s="41"/>
      <c r="TZB57" s="41"/>
      <c r="TZC57" s="41"/>
      <c r="TZD57" s="41"/>
      <c r="TZE57" s="41"/>
      <c r="TZF57" s="41"/>
      <c r="TZG57" s="41"/>
      <c r="TZH57" s="41"/>
      <c r="TZI57" s="41"/>
      <c r="TZJ57" s="41"/>
      <c r="TZK57" s="41"/>
      <c r="TZL57" s="41"/>
      <c r="TZM57" s="41"/>
      <c r="TZN57" s="41"/>
      <c r="TZO57" s="41"/>
      <c r="TZP57" s="41"/>
      <c r="TZQ57" s="41"/>
      <c r="TZR57" s="41"/>
      <c r="TZS57" s="41"/>
      <c r="TZT57" s="41"/>
      <c r="TZU57" s="41"/>
      <c r="TZV57" s="41"/>
      <c r="TZW57" s="41"/>
      <c r="TZX57" s="41"/>
      <c r="TZY57" s="41"/>
      <c r="TZZ57" s="41"/>
      <c r="UAA57" s="41"/>
      <c r="UAB57" s="41"/>
      <c r="UAC57" s="41"/>
      <c r="UAD57" s="41"/>
      <c r="UAE57" s="41"/>
      <c r="UAF57" s="41"/>
      <c r="UAG57" s="41"/>
      <c r="UAH57" s="41"/>
      <c r="UAI57" s="41"/>
      <c r="UAJ57" s="41"/>
      <c r="UAK57" s="41"/>
      <c r="UAL57" s="41"/>
      <c r="UAM57" s="41"/>
      <c r="UAN57" s="41"/>
      <c r="UAO57" s="41"/>
      <c r="UAP57" s="41"/>
      <c r="UAQ57" s="41"/>
      <c r="UAR57" s="41"/>
      <c r="UAS57" s="41"/>
      <c r="UAT57" s="41"/>
      <c r="UAU57" s="41"/>
      <c r="UAV57" s="41"/>
      <c r="UAW57" s="41"/>
      <c r="UAX57" s="41"/>
      <c r="UAY57" s="41"/>
      <c r="UAZ57" s="41"/>
      <c r="UBA57" s="41"/>
      <c r="UBB57" s="41"/>
      <c r="UBC57" s="41"/>
      <c r="UBD57" s="41"/>
      <c r="UBE57" s="41"/>
      <c r="UBF57" s="41"/>
      <c r="UBG57" s="41"/>
      <c r="UBH57" s="41"/>
      <c r="UBI57" s="41"/>
      <c r="UBJ57" s="41"/>
      <c r="UBK57" s="41"/>
      <c r="UBL57" s="41"/>
      <c r="UBM57" s="41"/>
      <c r="UBN57" s="41"/>
      <c r="UBO57" s="41"/>
      <c r="UBP57" s="41"/>
      <c r="UBQ57" s="41"/>
      <c r="UBR57" s="41"/>
      <c r="UBS57" s="41"/>
      <c r="UBT57" s="41"/>
      <c r="UBU57" s="41"/>
      <c r="UBV57" s="41"/>
      <c r="UBW57" s="41"/>
      <c r="UBX57" s="41"/>
      <c r="UBY57" s="41"/>
      <c r="UBZ57" s="41"/>
      <c r="UCA57" s="41"/>
      <c r="UCB57" s="41"/>
      <c r="UCC57" s="41"/>
      <c r="UCD57" s="41"/>
      <c r="UCE57" s="41"/>
      <c r="UCF57" s="41"/>
      <c r="UCG57" s="41"/>
      <c r="UCH57" s="41"/>
      <c r="UCI57" s="41"/>
      <c r="UCJ57" s="41"/>
      <c r="UCK57" s="41"/>
      <c r="UCL57" s="41"/>
      <c r="UCM57" s="41"/>
      <c r="UCN57" s="41"/>
      <c r="UCO57" s="41"/>
      <c r="UCP57" s="41"/>
      <c r="UCQ57" s="41"/>
      <c r="UCR57" s="41"/>
      <c r="UCS57" s="41"/>
      <c r="UCT57" s="41"/>
      <c r="UCU57" s="41"/>
      <c r="UCV57" s="41"/>
      <c r="UCW57" s="41"/>
      <c r="UCX57" s="41"/>
      <c r="UCY57" s="41"/>
      <c r="UCZ57" s="41"/>
      <c r="UDA57" s="41"/>
      <c r="UDB57" s="41"/>
      <c r="UDC57" s="41"/>
      <c r="UDD57" s="41"/>
      <c r="UDE57" s="41"/>
      <c r="UDF57" s="41"/>
      <c r="UDG57" s="41"/>
      <c r="UDH57" s="41"/>
      <c r="UDI57" s="41"/>
      <c r="UDJ57" s="41"/>
      <c r="UDK57" s="41"/>
      <c r="UDL57" s="41"/>
      <c r="UDM57" s="41"/>
      <c r="UDN57" s="41"/>
      <c r="UDO57" s="41"/>
      <c r="UDP57" s="41"/>
      <c r="UDQ57" s="41"/>
      <c r="UDR57" s="41"/>
      <c r="UDS57" s="41"/>
      <c r="UDT57" s="41"/>
      <c r="UDU57" s="41"/>
      <c r="UDV57" s="41"/>
      <c r="UDW57" s="41"/>
      <c r="UDX57" s="41"/>
      <c r="UDY57" s="41"/>
      <c r="UDZ57" s="41"/>
      <c r="UEA57" s="41"/>
      <c r="UEB57" s="41"/>
      <c r="UEC57" s="41"/>
      <c r="UED57" s="41"/>
      <c r="UEE57" s="41"/>
      <c r="UEF57" s="41"/>
      <c r="UEG57" s="41"/>
      <c r="UEH57" s="41"/>
      <c r="UEI57" s="41"/>
      <c r="UEJ57" s="41"/>
      <c r="UEK57" s="41"/>
      <c r="UEL57" s="41"/>
      <c r="UEM57" s="41"/>
      <c r="UEN57" s="41"/>
      <c r="UEO57" s="41"/>
      <c r="UEP57" s="41"/>
      <c r="UEQ57" s="41"/>
      <c r="UER57" s="41"/>
      <c r="UES57" s="41"/>
      <c r="UET57" s="41"/>
      <c r="UEU57" s="41"/>
      <c r="UEV57" s="41"/>
      <c r="UEW57" s="41"/>
      <c r="UEX57" s="41"/>
      <c r="UEY57" s="41"/>
      <c r="UEZ57" s="41"/>
      <c r="UFA57" s="41"/>
      <c r="UFB57" s="41"/>
      <c r="UFC57" s="41"/>
      <c r="UFD57" s="41"/>
      <c r="UFE57" s="41"/>
      <c r="UFF57" s="41"/>
      <c r="UFG57" s="41"/>
      <c r="UFH57" s="41"/>
      <c r="UFI57" s="41"/>
      <c r="UFJ57" s="41"/>
      <c r="UFK57" s="41"/>
      <c r="UFL57" s="41"/>
      <c r="UFM57" s="41"/>
      <c r="UFN57" s="41"/>
      <c r="UFO57" s="41"/>
      <c r="UFP57" s="41"/>
      <c r="UFQ57" s="41"/>
      <c r="UFR57" s="41"/>
      <c r="UFS57" s="41"/>
      <c r="UFT57" s="41"/>
      <c r="UFU57" s="41"/>
      <c r="UFV57" s="41"/>
      <c r="UFW57" s="41"/>
      <c r="UFX57" s="41"/>
      <c r="UFY57" s="41"/>
      <c r="UFZ57" s="41"/>
      <c r="UGA57" s="41"/>
      <c r="UGB57" s="41"/>
      <c r="UGC57" s="41"/>
      <c r="UGD57" s="41"/>
      <c r="UGE57" s="41"/>
      <c r="UGF57" s="41"/>
      <c r="UGG57" s="41"/>
      <c r="UGH57" s="41"/>
      <c r="UGI57" s="41"/>
      <c r="UGJ57" s="41"/>
      <c r="UGK57" s="41"/>
      <c r="UGL57" s="41"/>
      <c r="UGM57" s="41"/>
      <c r="UGN57" s="41"/>
      <c r="UGO57" s="41"/>
      <c r="UGP57" s="41"/>
      <c r="UGQ57" s="41"/>
      <c r="UGR57" s="41"/>
      <c r="UGS57" s="41"/>
      <c r="UGT57" s="41"/>
      <c r="UGU57" s="41"/>
      <c r="UGV57" s="41"/>
      <c r="UGW57" s="41"/>
      <c r="UGX57" s="41"/>
      <c r="UGY57" s="41"/>
      <c r="UGZ57" s="41"/>
      <c r="UHA57" s="41"/>
      <c r="UHB57" s="41"/>
      <c r="UHC57" s="41"/>
      <c r="UHD57" s="41"/>
      <c r="UHE57" s="41"/>
      <c r="UHF57" s="41"/>
      <c r="UHG57" s="41"/>
      <c r="UHH57" s="41"/>
      <c r="UHI57" s="41"/>
      <c r="UHJ57" s="41"/>
      <c r="UHK57" s="41"/>
      <c r="UHL57" s="41"/>
      <c r="UHM57" s="41"/>
      <c r="UHN57" s="41"/>
      <c r="UHO57" s="41"/>
      <c r="UHP57" s="41"/>
      <c r="UHQ57" s="41"/>
      <c r="UHR57" s="41"/>
      <c r="UHS57" s="41"/>
      <c r="UHT57" s="41"/>
      <c r="UHU57" s="41"/>
      <c r="UHV57" s="41"/>
      <c r="UHW57" s="41"/>
      <c r="UHX57" s="41"/>
      <c r="UHY57" s="41"/>
      <c r="UHZ57" s="41"/>
      <c r="UIA57" s="41"/>
      <c r="UIB57" s="41"/>
      <c r="UIC57" s="41"/>
      <c r="UID57" s="41"/>
      <c r="UIE57" s="41"/>
      <c r="UIF57" s="41"/>
      <c r="UIG57" s="41"/>
      <c r="UIH57" s="41"/>
      <c r="UII57" s="41"/>
      <c r="UIJ57" s="41"/>
      <c r="UIK57" s="41"/>
      <c r="UIL57" s="41"/>
      <c r="UIM57" s="41"/>
      <c r="UIN57" s="41"/>
      <c r="UIO57" s="41"/>
      <c r="UIP57" s="41"/>
      <c r="UIQ57" s="41"/>
      <c r="UIR57" s="41"/>
      <c r="UIS57" s="41"/>
      <c r="UIT57" s="41"/>
      <c r="UIU57" s="41"/>
      <c r="UIV57" s="41"/>
      <c r="UIW57" s="41"/>
      <c r="UIX57" s="41"/>
      <c r="UIY57" s="41"/>
      <c r="UIZ57" s="41"/>
      <c r="UJA57" s="41"/>
      <c r="UJB57" s="41"/>
      <c r="UJC57" s="41"/>
      <c r="UJD57" s="41"/>
      <c r="UJE57" s="41"/>
      <c r="UJF57" s="41"/>
      <c r="UJG57" s="41"/>
      <c r="UJH57" s="41"/>
      <c r="UJI57" s="41"/>
      <c r="UJJ57" s="41"/>
      <c r="UJK57" s="41"/>
      <c r="UJL57" s="41"/>
      <c r="UJM57" s="41"/>
      <c r="UJN57" s="41"/>
      <c r="UJO57" s="41"/>
      <c r="UJP57" s="41"/>
      <c r="UJQ57" s="41"/>
      <c r="UJR57" s="41"/>
      <c r="UJS57" s="41"/>
      <c r="UJT57" s="41"/>
      <c r="UJU57" s="41"/>
      <c r="UJV57" s="41"/>
      <c r="UJW57" s="41"/>
      <c r="UJX57" s="41"/>
      <c r="UJY57" s="41"/>
      <c r="UJZ57" s="41"/>
      <c r="UKA57" s="41"/>
      <c r="UKB57" s="41"/>
      <c r="UKC57" s="41"/>
      <c r="UKD57" s="41"/>
      <c r="UKE57" s="41"/>
      <c r="UKF57" s="41"/>
      <c r="UKG57" s="41"/>
      <c r="UKH57" s="41"/>
      <c r="UKI57" s="41"/>
      <c r="UKJ57" s="41"/>
      <c r="UKK57" s="41"/>
      <c r="UKL57" s="41"/>
      <c r="UKM57" s="41"/>
      <c r="UKN57" s="41"/>
      <c r="UKO57" s="41"/>
      <c r="UKP57" s="41"/>
      <c r="UKQ57" s="41"/>
      <c r="UKR57" s="41"/>
      <c r="UKS57" s="41"/>
      <c r="UKT57" s="41"/>
      <c r="UKU57" s="41"/>
      <c r="UKV57" s="41"/>
      <c r="UKW57" s="41"/>
      <c r="UKX57" s="41"/>
      <c r="UKY57" s="41"/>
      <c r="UKZ57" s="41"/>
      <c r="ULA57" s="41"/>
      <c r="ULB57" s="41"/>
      <c r="ULC57" s="41"/>
      <c r="ULD57" s="41"/>
      <c r="ULE57" s="41"/>
      <c r="ULF57" s="41"/>
      <c r="ULG57" s="41"/>
      <c r="ULH57" s="41"/>
      <c r="ULI57" s="41"/>
      <c r="ULJ57" s="41"/>
      <c r="ULK57" s="41"/>
      <c r="ULL57" s="41"/>
      <c r="ULM57" s="41"/>
      <c r="ULN57" s="41"/>
      <c r="ULO57" s="41"/>
      <c r="ULP57" s="41"/>
      <c r="ULQ57" s="41"/>
      <c r="ULR57" s="41"/>
      <c r="ULS57" s="41"/>
      <c r="ULT57" s="41"/>
      <c r="ULU57" s="41"/>
      <c r="ULV57" s="41"/>
      <c r="ULW57" s="41"/>
      <c r="ULX57" s="41"/>
      <c r="ULY57" s="41"/>
      <c r="ULZ57" s="41"/>
      <c r="UMA57" s="41"/>
      <c r="UMB57" s="41"/>
      <c r="UMC57" s="41"/>
      <c r="UMD57" s="41"/>
      <c r="UME57" s="41"/>
      <c r="UMF57" s="41"/>
      <c r="UMG57" s="41"/>
      <c r="UMH57" s="41"/>
      <c r="UMI57" s="41"/>
      <c r="UMJ57" s="41"/>
      <c r="UMK57" s="41"/>
      <c r="UML57" s="41"/>
      <c r="UMM57" s="41"/>
      <c r="UMN57" s="41"/>
      <c r="UMO57" s="41"/>
      <c r="UMP57" s="41"/>
      <c r="UMQ57" s="41"/>
      <c r="UMR57" s="41"/>
      <c r="UMS57" s="41"/>
      <c r="UMT57" s="41"/>
      <c r="UMU57" s="41"/>
      <c r="UMV57" s="41"/>
      <c r="UMW57" s="41"/>
      <c r="UMX57" s="41"/>
      <c r="UMY57" s="41"/>
      <c r="UMZ57" s="41"/>
      <c r="UNA57" s="41"/>
      <c r="UNB57" s="41"/>
      <c r="UNC57" s="41"/>
      <c r="UND57" s="41"/>
      <c r="UNE57" s="41"/>
      <c r="UNF57" s="41"/>
      <c r="UNG57" s="41"/>
      <c r="UNH57" s="41"/>
      <c r="UNI57" s="41"/>
      <c r="UNJ57" s="41"/>
      <c r="UNK57" s="41"/>
      <c r="UNL57" s="41"/>
      <c r="UNM57" s="41"/>
      <c r="UNN57" s="41"/>
      <c r="UNO57" s="41"/>
      <c r="UNP57" s="41"/>
      <c r="UNQ57" s="41"/>
      <c r="UNR57" s="41"/>
      <c r="UNS57" s="41"/>
      <c r="UNT57" s="41"/>
      <c r="UNU57" s="41"/>
      <c r="UNV57" s="41"/>
      <c r="UNW57" s="41"/>
      <c r="UNX57" s="41"/>
      <c r="UNY57" s="41"/>
      <c r="UNZ57" s="41"/>
      <c r="UOA57" s="41"/>
      <c r="UOB57" s="41"/>
      <c r="UOC57" s="41"/>
      <c r="UOD57" s="41"/>
      <c r="UOE57" s="41"/>
      <c r="UOF57" s="41"/>
      <c r="UOG57" s="41"/>
      <c r="UOH57" s="41"/>
      <c r="UOI57" s="41"/>
      <c r="UOJ57" s="41"/>
      <c r="UOK57" s="41"/>
      <c r="UOL57" s="41"/>
      <c r="UOM57" s="41"/>
      <c r="UON57" s="41"/>
      <c r="UOO57" s="41"/>
      <c r="UOP57" s="41"/>
      <c r="UOQ57" s="41"/>
      <c r="UOR57" s="41"/>
      <c r="UOS57" s="41"/>
      <c r="UOT57" s="41"/>
      <c r="UOU57" s="41"/>
      <c r="UOV57" s="41"/>
      <c r="UOW57" s="41"/>
      <c r="UOX57" s="41"/>
      <c r="UOY57" s="41"/>
      <c r="UOZ57" s="41"/>
      <c r="UPA57" s="41"/>
      <c r="UPB57" s="41"/>
      <c r="UPC57" s="41"/>
      <c r="UPD57" s="41"/>
      <c r="UPE57" s="41"/>
      <c r="UPF57" s="41"/>
      <c r="UPG57" s="41"/>
      <c r="UPH57" s="41"/>
      <c r="UPI57" s="41"/>
      <c r="UPJ57" s="41"/>
      <c r="UPK57" s="41"/>
      <c r="UPL57" s="41"/>
      <c r="UPM57" s="41"/>
      <c r="UPN57" s="41"/>
      <c r="UPO57" s="41"/>
      <c r="UPP57" s="41"/>
      <c r="UPQ57" s="41"/>
      <c r="UPR57" s="41"/>
      <c r="UPS57" s="41"/>
      <c r="UPT57" s="41"/>
      <c r="UPU57" s="41"/>
      <c r="UPV57" s="41"/>
      <c r="UPW57" s="41"/>
      <c r="UPX57" s="41"/>
      <c r="UPY57" s="41"/>
      <c r="UPZ57" s="41"/>
      <c r="UQA57" s="41"/>
      <c r="UQB57" s="41"/>
      <c r="UQC57" s="41"/>
      <c r="UQD57" s="41"/>
      <c r="UQE57" s="41"/>
      <c r="UQF57" s="41"/>
      <c r="UQG57" s="41"/>
      <c r="UQH57" s="41"/>
      <c r="UQI57" s="41"/>
      <c r="UQJ57" s="41"/>
      <c r="UQK57" s="41"/>
      <c r="UQL57" s="41"/>
      <c r="UQM57" s="41"/>
      <c r="UQN57" s="41"/>
      <c r="UQO57" s="41"/>
      <c r="UQP57" s="41"/>
      <c r="UQQ57" s="41"/>
      <c r="UQR57" s="41"/>
      <c r="UQS57" s="41"/>
      <c r="UQT57" s="41"/>
      <c r="UQU57" s="41"/>
      <c r="UQV57" s="41"/>
      <c r="UQW57" s="41"/>
      <c r="UQX57" s="41"/>
      <c r="UQY57" s="41"/>
      <c r="UQZ57" s="41"/>
      <c r="URA57" s="41"/>
      <c r="URB57" s="41"/>
      <c r="URC57" s="41"/>
      <c r="URD57" s="41"/>
      <c r="URE57" s="41"/>
      <c r="URF57" s="41"/>
      <c r="URG57" s="41"/>
      <c r="URH57" s="41"/>
      <c r="URI57" s="41"/>
      <c r="URJ57" s="41"/>
      <c r="URK57" s="41"/>
      <c r="URL57" s="41"/>
      <c r="URM57" s="41"/>
      <c r="URN57" s="41"/>
      <c r="URO57" s="41"/>
      <c r="URP57" s="41"/>
      <c r="URQ57" s="41"/>
      <c r="URR57" s="41"/>
      <c r="URS57" s="41"/>
      <c r="URT57" s="41"/>
      <c r="URU57" s="41"/>
      <c r="URV57" s="41"/>
      <c r="URW57" s="41"/>
      <c r="URX57" s="41"/>
      <c r="URY57" s="41"/>
      <c r="URZ57" s="41"/>
      <c r="USA57" s="41"/>
      <c r="USB57" s="41"/>
      <c r="USC57" s="41"/>
      <c r="USD57" s="41"/>
      <c r="USE57" s="41"/>
      <c r="USF57" s="41"/>
      <c r="USG57" s="41"/>
      <c r="USH57" s="41"/>
      <c r="USI57" s="41"/>
      <c r="USJ57" s="41"/>
      <c r="USK57" s="41"/>
      <c r="USL57" s="41"/>
      <c r="USM57" s="41"/>
      <c r="USN57" s="41"/>
      <c r="USO57" s="41"/>
      <c r="USP57" s="41"/>
      <c r="USQ57" s="41"/>
      <c r="USR57" s="41"/>
      <c r="USS57" s="41"/>
      <c r="UST57" s="41"/>
      <c r="USU57" s="41"/>
      <c r="USV57" s="41"/>
      <c r="USW57" s="41"/>
      <c r="USX57" s="41"/>
      <c r="USY57" s="41"/>
      <c r="USZ57" s="41"/>
      <c r="UTA57" s="41"/>
      <c r="UTB57" s="41"/>
      <c r="UTC57" s="41"/>
      <c r="UTD57" s="41"/>
      <c r="UTE57" s="41"/>
      <c r="UTF57" s="41"/>
      <c r="UTG57" s="41"/>
      <c r="UTH57" s="41"/>
      <c r="UTI57" s="41"/>
      <c r="UTJ57" s="41"/>
      <c r="UTK57" s="41"/>
      <c r="UTL57" s="41"/>
      <c r="UTM57" s="41"/>
      <c r="UTN57" s="41"/>
      <c r="UTO57" s="41"/>
      <c r="UTP57" s="41"/>
      <c r="UTQ57" s="41"/>
      <c r="UTR57" s="41"/>
      <c r="UTS57" s="41"/>
      <c r="UTT57" s="41"/>
      <c r="UTU57" s="41"/>
      <c r="UTV57" s="41"/>
      <c r="UTW57" s="41"/>
      <c r="UTX57" s="41"/>
      <c r="UTY57" s="41"/>
      <c r="UTZ57" s="41"/>
      <c r="UUA57" s="41"/>
      <c r="UUB57" s="41"/>
      <c r="UUC57" s="41"/>
      <c r="UUD57" s="41"/>
      <c r="UUE57" s="41"/>
      <c r="UUF57" s="41"/>
      <c r="UUG57" s="41"/>
      <c r="UUH57" s="41"/>
      <c r="UUI57" s="41"/>
      <c r="UUJ57" s="41"/>
      <c r="UUK57" s="41"/>
      <c r="UUL57" s="41"/>
      <c r="UUM57" s="41"/>
      <c r="UUN57" s="41"/>
      <c r="UUO57" s="41"/>
      <c r="UUP57" s="41"/>
      <c r="UUQ57" s="41"/>
      <c r="UUR57" s="41"/>
      <c r="UUS57" s="41"/>
      <c r="UUT57" s="41"/>
      <c r="UUU57" s="41"/>
      <c r="UUV57" s="41"/>
      <c r="UUW57" s="41"/>
      <c r="UUX57" s="41"/>
      <c r="UUY57" s="41"/>
      <c r="UUZ57" s="41"/>
      <c r="UVA57" s="41"/>
      <c r="UVB57" s="41"/>
      <c r="UVC57" s="41"/>
      <c r="UVD57" s="41"/>
      <c r="UVE57" s="41"/>
      <c r="UVF57" s="41"/>
      <c r="UVG57" s="41"/>
      <c r="UVH57" s="41"/>
      <c r="UVI57" s="41"/>
      <c r="UVJ57" s="41"/>
      <c r="UVK57" s="41"/>
      <c r="UVL57" s="41"/>
      <c r="UVM57" s="41"/>
      <c r="UVN57" s="41"/>
      <c r="UVO57" s="41"/>
      <c r="UVP57" s="41"/>
      <c r="UVQ57" s="41"/>
      <c r="UVR57" s="41"/>
      <c r="UVS57" s="41"/>
      <c r="UVT57" s="41"/>
      <c r="UVU57" s="41"/>
      <c r="UVV57" s="41"/>
      <c r="UVW57" s="41"/>
      <c r="UVX57" s="41"/>
      <c r="UVY57" s="41"/>
      <c r="UVZ57" s="41"/>
      <c r="UWA57" s="41"/>
      <c r="UWB57" s="41"/>
      <c r="UWC57" s="41"/>
      <c r="UWD57" s="41"/>
      <c r="UWE57" s="41"/>
      <c r="UWF57" s="41"/>
      <c r="UWG57" s="41"/>
      <c r="UWH57" s="41"/>
      <c r="UWI57" s="41"/>
      <c r="UWJ57" s="41"/>
      <c r="UWK57" s="41"/>
      <c r="UWL57" s="41"/>
      <c r="UWM57" s="41"/>
      <c r="UWN57" s="41"/>
      <c r="UWO57" s="41"/>
      <c r="UWP57" s="41"/>
      <c r="UWQ57" s="41"/>
      <c r="UWR57" s="41"/>
      <c r="UWS57" s="41"/>
      <c r="UWT57" s="41"/>
      <c r="UWU57" s="41"/>
      <c r="UWV57" s="41"/>
      <c r="UWW57" s="41"/>
      <c r="UWX57" s="41"/>
      <c r="UWY57" s="41"/>
      <c r="UWZ57" s="41"/>
      <c r="UXA57" s="41"/>
      <c r="UXB57" s="41"/>
      <c r="UXC57" s="41"/>
      <c r="UXD57" s="41"/>
      <c r="UXE57" s="41"/>
      <c r="UXF57" s="41"/>
      <c r="UXG57" s="41"/>
      <c r="UXH57" s="41"/>
      <c r="UXI57" s="41"/>
      <c r="UXJ57" s="41"/>
      <c r="UXK57" s="41"/>
      <c r="UXL57" s="41"/>
      <c r="UXM57" s="41"/>
      <c r="UXN57" s="41"/>
      <c r="UXO57" s="41"/>
      <c r="UXP57" s="41"/>
      <c r="UXQ57" s="41"/>
      <c r="UXR57" s="41"/>
      <c r="UXS57" s="41"/>
      <c r="UXT57" s="41"/>
      <c r="UXU57" s="41"/>
      <c r="UXV57" s="41"/>
      <c r="UXW57" s="41"/>
      <c r="UXX57" s="41"/>
      <c r="UXY57" s="41"/>
      <c r="UXZ57" s="41"/>
      <c r="UYA57" s="41"/>
      <c r="UYB57" s="41"/>
      <c r="UYC57" s="41"/>
      <c r="UYD57" s="41"/>
      <c r="UYE57" s="41"/>
      <c r="UYF57" s="41"/>
      <c r="UYG57" s="41"/>
      <c r="UYH57" s="41"/>
      <c r="UYI57" s="41"/>
      <c r="UYJ57" s="41"/>
      <c r="UYK57" s="41"/>
      <c r="UYL57" s="41"/>
      <c r="UYM57" s="41"/>
      <c r="UYN57" s="41"/>
      <c r="UYO57" s="41"/>
      <c r="UYP57" s="41"/>
      <c r="UYQ57" s="41"/>
      <c r="UYR57" s="41"/>
      <c r="UYS57" s="41"/>
      <c r="UYT57" s="41"/>
      <c r="UYU57" s="41"/>
      <c r="UYV57" s="41"/>
      <c r="UYW57" s="41"/>
      <c r="UYX57" s="41"/>
      <c r="UYY57" s="41"/>
      <c r="UYZ57" s="41"/>
      <c r="UZA57" s="41"/>
      <c r="UZB57" s="41"/>
      <c r="UZC57" s="41"/>
      <c r="UZD57" s="41"/>
      <c r="UZE57" s="41"/>
      <c r="UZF57" s="41"/>
      <c r="UZG57" s="41"/>
      <c r="UZH57" s="41"/>
      <c r="UZI57" s="41"/>
      <c r="UZJ57" s="41"/>
      <c r="UZK57" s="41"/>
      <c r="UZL57" s="41"/>
      <c r="UZM57" s="41"/>
      <c r="UZN57" s="41"/>
      <c r="UZO57" s="41"/>
      <c r="UZP57" s="41"/>
      <c r="UZQ57" s="41"/>
      <c r="UZR57" s="41"/>
      <c r="UZS57" s="41"/>
      <c r="UZT57" s="41"/>
      <c r="UZU57" s="41"/>
      <c r="UZV57" s="41"/>
      <c r="UZW57" s="41"/>
      <c r="UZX57" s="41"/>
      <c r="UZY57" s="41"/>
      <c r="UZZ57" s="41"/>
      <c r="VAA57" s="41"/>
      <c r="VAB57" s="41"/>
      <c r="VAC57" s="41"/>
      <c r="VAD57" s="41"/>
      <c r="VAE57" s="41"/>
      <c r="VAF57" s="41"/>
      <c r="VAG57" s="41"/>
      <c r="VAH57" s="41"/>
      <c r="VAI57" s="41"/>
      <c r="VAJ57" s="41"/>
      <c r="VAK57" s="41"/>
      <c r="VAL57" s="41"/>
      <c r="VAM57" s="41"/>
      <c r="VAN57" s="41"/>
      <c r="VAO57" s="41"/>
      <c r="VAP57" s="41"/>
      <c r="VAQ57" s="41"/>
      <c r="VAR57" s="41"/>
      <c r="VAS57" s="41"/>
      <c r="VAT57" s="41"/>
      <c r="VAU57" s="41"/>
      <c r="VAV57" s="41"/>
      <c r="VAW57" s="41"/>
      <c r="VAX57" s="41"/>
      <c r="VAY57" s="41"/>
      <c r="VAZ57" s="41"/>
      <c r="VBA57" s="41"/>
      <c r="VBB57" s="41"/>
      <c r="VBC57" s="41"/>
      <c r="VBD57" s="41"/>
      <c r="VBE57" s="41"/>
      <c r="VBF57" s="41"/>
      <c r="VBG57" s="41"/>
      <c r="VBH57" s="41"/>
      <c r="VBI57" s="41"/>
      <c r="VBJ57" s="41"/>
      <c r="VBK57" s="41"/>
      <c r="VBL57" s="41"/>
      <c r="VBM57" s="41"/>
      <c r="VBN57" s="41"/>
      <c r="VBO57" s="41"/>
      <c r="VBP57" s="41"/>
      <c r="VBQ57" s="41"/>
      <c r="VBR57" s="41"/>
      <c r="VBS57" s="41"/>
      <c r="VBT57" s="41"/>
      <c r="VBU57" s="41"/>
      <c r="VBV57" s="41"/>
      <c r="VBW57" s="41"/>
      <c r="VBX57" s="41"/>
      <c r="VBY57" s="41"/>
      <c r="VBZ57" s="41"/>
      <c r="VCA57" s="41"/>
      <c r="VCB57" s="41"/>
      <c r="VCC57" s="41"/>
      <c r="VCD57" s="41"/>
      <c r="VCE57" s="41"/>
      <c r="VCF57" s="41"/>
      <c r="VCG57" s="41"/>
      <c r="VCH57" s="41"/>
      <c r="VCI57" s="41"/>
      <c r="VCJ57" s="41"/>
      <c r="VCK57" s="41"/>
      <c r="VCL57" s="41"/>
      <c r="VCM57" s="41"/>
      <c r="VCN57" s="41"/>
      <c r="VCO57" s="41"/>
      <c r="VCP57" s="41"/>
      <c r="VCQ57" s="41"/>
      <c r="VCR57" s="41"/>
      <c r="VCS57" s="41"/>
      <c r="VCT57" s="41"/>
      <c r="VCU57" s="41"/>
      <c r="VCV57" s="41"/>
      <c r="VCW57" s="41"/>
      <c r="VCX57" s="41"/>
      <c r="VCY57" s="41"/>
      <c r="VCZ57" s="41"/>
      <c r="VDA57" s="41"/>
      <c r="VDB57" s="41"/>
      <c r="VDC57" s="41"/>
      <c r="VDD57" s="41"/>
      <c r="VDE57" s="41"/>
      <c r="VDF57" s="41"/>
      <c r="VDG57" s="41"/>
      <c r="VDH57" s="41"/>
      <c r="VDI57" s="41"/>
      <c r="VDJ57" s="41"/>
      <c r="VDK57" s="41"/>
      <c r="VDL57" s="41"/>
      <c r="VDM57" s="41"/>
      <c r="VDN57" s="41"/>
      <c r="VDO57" s="41"/>
      <c r="VDP57" s="41"/>
      <c r="VDQ57" s="41"/>
      <c r="VDR57" s="41"/>
      <c r="VDS57" s="41"/>
      <c r="VDT57" s="41"/>
      <c r="VDU57" s="41"/>
      <c r="VDV57" s="41"/>
      <c r="VDW57" s="41"/>
      <c r="VDX57" s="41"/>
      <c r="VDY57" s="41"/>
      <c r="VDZ57" s="41"/>
      <c r="VEA57" s="41"/>
      <c r="VEB57" s="41"/>
      <c r="VEC57" s="41"/>
      <c r="VED57" s="41"/>
      <c r="VEE57" s="41"/>
      <c r="VEF57" s="41"/>
      <c r="VEG57" s="41"/>
      <c r="VEH57" s="41"/>
      <c r="VEI57" s="41"/>
      <c r="VEJ57" s="41"/>
      <c r="VEK57" s="41"/>
      <c r="VEL57" s="41"/>
      <c r="VEM57" s="41"/>
      <c r="VEN57" s="41"/>
      <c r="VEO57" s="41"/>
      <c r="VEP57" s="41"/>
      <c r="VEQ57" s="41"/>
      <c r="VER57" s="41"/>
      <c r="VES57" s="41"/>
      <c r="VET57" s="41"/>
      <c r="VEU57" s="41"/>
      <c r="VEV57" s="41"/>
      <c r="VEW57" s="41"/>
      <c r="VEX57" s="41"/>
      <c r="VEY57" s="41"/>
      <c r="VEZ57" s="41"/>
      <c r="VFA57" s="41"/>
      <c r="VFB57" s="41"/>
      <c r="VFC57" s="41"/>
      <c r="VFD57" s="41"/>
      <c r="VFE57" s="41"/>
      <c r="VFF57" s="41"/>
      <c r="VFG57" s="41"/>
      <c r="VFH57" s="41"/>
      <c r="VFI57" s="41"/>
      <c r="VFJ57" s="41"/>
      <c r="VFK57" s="41"/>
      <c r="VFL57" s="41"/>
      <c r="VFM57" s="41"/>
      <c r="VFN57" s="41"/>
      <c r="VFO57" s="41"/>
      <c r="VFP57" s="41"/>
      <c r="VFQ57" s="41"/>
      <c r="VFR57" s="41"/>
      <c r="VFS57" s="41"/>
      <c r="VFT57" s="41"/>
      <c r="VFU57" s="41"/>
      <c r="VFV57" s="41"/>
      <c r="VFW57" s="41"/>
      <c r="VFX57" s="41"/>
      <c r="VFY57" s="41"/>
      <c r="VFZ57" s="41"/>
      <c r="VGA57" s="41"/>
      <c r="VGB57" s="41"/>
      <c r="VGC57" s="41"/>
      <c r="VGD57" s="41"/>
      <c r="VGE57" s="41"/>
      <c r="VGF57" s="41"/>
      <c r="VGG57" s="41"/>
      <c r="VGH57" s="41"/>
      <c r="VGI57" s="41"/>
      <c r="VGJ57" s="41"/>
      <c r="VGK57" s="41"/>
      <c r="VGL57" s="41"/>
      <c r="VGM57" s="41"/>
      <c r="VGN57" s="41"/>
      <c r="VGO57" s="41"/>
      <c r="VGP57" s="41"/>
      <c r="VGQ57" s="41"/>
      <c r="VGR57" s="41"/>
      <c r="VGS57" s="41"/>
      <c r="VGT57" s="41"/>
      <c r="VGU57" s="41"/>
      <c r="VGV57" s="41"/>
      <c r="VGW57" s="41"/>
      <c r="VGX57" s="41"/>
      <c r="VGY57" s="41"/>
      <c r="VGZ57" s="41"/>
      <c r="VHA57" s="41"/>
      <c r="VHB57" s="41"/>
      <c r="VHC57" s="41"/>
      <c r="VHD57" s="41"/>
      <c r="VHE57" s="41"/>
      <c r="VHF57" s="41"/>
      <c r="VHG57" s="41"/>
      <c r="VHH57" s="41"/>
      <c r="VHI57" s="41"/>
      <c r="VHJ57" s="41"/>
      <c r="VHK57" s="41"/>
      <c r="VHL57" s="41"/>
      <c r="VHM57" s="41"/>
      <c r="VHN57" s="41"/>
      <c r="VHO57" s="41"/>
      <c r="VHP57" s="41"/>
      <c r="VHQ57" s="41"/>
      <c r="VHR57" s="41"/>
      <c r="VHS57" s="41"/>
      <c r="VHT57" s="41"/>
      <c r="VHU57" s="41"/>
      <c r="VHV57" s="41"/>
      <c r="VHW57" s="41"/>
      <c r="VHX57" s="41"/>
      <c r="VHY57" s="41"/>
      <c r="VHZ57" s="41"/>
      <c r="VIA57" s="41"/>
      <c r="VIB57" s="41"/>
      <c r="VIC57" s="41"/>
      <c r="VID57" s="41"/>
      <c r="VIE57" s="41"/>
      <c r="VIF57" s="41"/>
      <c r="VIG57" s="41"/>
      <c r="VIH57" s="41"/>
      <c r="VII57" s="41"/>
      <c r="VIJ57" s="41"/>
      <c r="VIK57" s="41"/>
      <c r="VIL57" s="41"/>
      <c r="VIM57" s="41"/>
      <c r="VIN57" s="41"/>
      <c r="VIO57" s="41"/>
      <c r="VIP57" s="41"/>
      <c r="VIQ57" s="41"/>
      <c r="VIR57" s="41"/>
      <c r="VIS57" s="41"/>
      <c r="VIT57" s="41"/>
      <c r="VIU57" s="41"/>
      <c r="VIV57" s="41"/>
      <c r="VIW57" s="41"/>
      <c r="VIX57" s="41"/>
      <c r="VIY57" s="41"/>
      <c r="VIZ57" s="41"/>
      <c r="VJA57" s="41"/>
      <c r="VJB57" s="41"/>
      <c r="VJC57" s="41"/>
      <c r="VJD57" s="41"/>
      <c r="VJE57" s="41"/>
      <c r="VJF57" s="41"/>
      <c r="VJG57" s="41"/>
      <c r="VJH57" s="41"/>
      <c r="VJI57" s="41"/>
      <c r="VJJ57" s="41"/>
      <c r="VJK57" s="41"/>
      <c r="VJL57" s="41"/>
      <c r="VJM57" s="41"/>
      <c r="VJN57" s="41"/>
      <c r="VJO57" s="41"/>
      <c r="VJP57" s="41"/>
      <c r="VJQ57" s="41"/>
      <c r="VJR57" s="41"/>
      <c r="VJS57" s="41"/>
      <c r="VJT57" s="41"/>
      <c r="VJU57" s="41"/>
      <c r="VJV57" s="41"/>
      <c r="VJW57" s="41"/>
      <c r="VJX57" s="41"/>
      <c r="VJY57" s="41"/>
      <c r="VJZ57" s="41"/>
      <c r="VKA57" s="41"/>
      <c r="VKB57" s="41"/>
      <c r="VKC57" s="41"/>
      <c r="VKD57" s="41"/>
      <c r="VKE57" s="41"/>
      <c r="VKF57" s="41"/>
      <c r="VKG57" s="41"/>
      <c r="VKH57" s="41"/>
      <c r="VKI57" s="41"/>
      <c r="VKJ57" s="41"/>
      <c r="VKK57" s="41"/>
      <c r="VKL57" s="41"/>
      <c r="VKM57" s="41"/>
      <c r="VKN57" s="41"/>
      <c r="VKO57" s="41"/>
      <c r="VKP57" s="41"/>
      <c r="VKQ57" s="41"/>
      <c r="VKR57" s="41"/>
      <c r="VKS57" s="41"/>
      <c r="VKT57" s="41"/>
      <c r="VKU57" s="41"/>
      <c r="VKV57" s="41"/>
      <c r="VKW57" s="41"/>
      <c r="VKX57" s="41"/>
      <c r="VKY57" s="41"/>
      <c r="VKZ57" s="41"/>
      <c r="VLA57" s="41"/>
      <c r="VLB57" s="41"/>
      <c r="VLC57" s="41"/>
      <c r="VLD57" s="41"/>
      <c r="VLE57" s="41"/>
      <c r="VLF57" s="41"/>
      <c r="VLG57" s="41"/>
      <c r="VLH57" s="41"/>
      <c r="VLI57" s="41"/>
      <c r="VLJ57" s="41"/>
      <c r="VLK57" s="41"/>
      <c r="VLL57" s="41"/>
      <c r="VLM57" s="41"/>
      <c r="VLN57" s="41"/>
      <c r="VLO57" s="41"/>
      <c r="VLP57" s="41"/>
      <c r="VLQ57" s="41"/>
      <c r="VLR57" s="41"/>
      <c r="VLS57" s="41"/>
      <c r="VLT57" s="41"/>
      <c r="VLU57" s="41"/>
      <c r="VLV57" s="41"/>
      <c r="VLW57" s="41"/>
      <c r="VLX57" s="41"/>
      <c r="VLY57" s="41"/>
      <c r="VLZ57" s="41"/>
      <c r="VMA57" s="41"/>
      <c r="VMB57" s="41"/>
      <c r="VMC57" s="41"/>
      <c r="VMD57" s="41"/>
      <c r="VME57" s="41"/>
      <c r="VMF57" s="41"/>
      <c r="VMG57" s="41"/>
      <c r="VMH57" s="41"/>
      <c r="VMI57" s="41"/>
      <c r="VMJ57" s="41"/>
      <c r="VMK57" s="41"/>
      <c r="VML57" s="41"/>
      <c r="VMM57" s="41"/>
      <c r="VMN57" s="41"/>
      <c r="VMO57" s="41"/>
      <c r="VMP57" s="41"/>
      <c r="VMQ57" s="41"/>
      <c r="VMR57" s="41"/>
      <c r="VMS57" s="41"/>
      <c r="VMT57" s="41"/>
      <c r="VMU57" s="41"/>
      <c r="VMV57" s="41"/>
      <c r="VMW57" s="41"/>
      <c r="VMX57" s="41"/>
      <c r="VMY57" s="41"/>
      <c r="VMZ57" s="41"/>
      <c r="VNA57" s="41"/>
      <c r="VNB57" s="41"/>
      <c r="VNC57" s="41"/>
      <c r="VND57" s="41"/>
      <c r="VNE57" s="41"/>
      <c r="VNF57" s="41"/>
      <c r="VNG57" s="41"/>
      <c r="VNH57" s="41"/>
      <c r="VNI57" s="41"/>
      <c r="VNJ57" s="41"/>
      <c r="VNK57" s="41"/>
      <c r="VNL57" s="41"/>
      <c r="VNM57" s="41"/>
      <c r="VNN57" s="41"/>
      <c r="VNO57" s="41"/>
      <c r="VNP57" s="41"/>
      <c r="VNQ57" s="41"/>
      <c r="VNR57" s="41"/>
      <c r="VNS57" s="41"/>
      <c r="VNT57" s="41"/>
      <c r="VNU57" s="41"/>
      <c r="VNV57" s="41"/>
      <c r="VNW57" s="41"/>
      <c r="VNX57" s="41"/>
      <c r="VNY57" s="41"/>
      <c r="VNZ57" s="41"/>
      <c r="VOA57" s="41"/>
      <c r="VOB57" s="41"/>
      <c r="VOC57" s="41"/>
      <c r="VOD57" s="41"/>
      <c r="VOE57" s="41"/>
      <c r="VOF57" s="41"/>
      <c r="VOG57" s="41"/>
      <c r="VOH57" s="41"/>
      <c r="VOI57" s="41"/>
      <c r="VOJ57" s="41"/>
      <c r="VOK57" s="41"/>
      <c r="VOL57" s="41"/>
      <c r="VOM57" s="41"/>
      <c r="VON57" s="41"/>
      <c r="VOO57" s="41"/>
      <c r="VOP57" s="41"/>
      <c r="VOQ57" s="41"/>
      <c r="VOR57" s="41"/>
      <c r="VOS57" s="41"/>
      <c r="VOT57" s="41"/>
      <c r="VOU57" s="41"/>
      <c r="VOV57" s="41"/>
      <c r="VOW57" s="41"/>
      <c r="VOX57" s="41"/>
      <c r="VOY57" s="41"/>
      <c r="VOZ57" s="41"/>
      <c r="VPA57" s="41"/>
      <c r="VPB57" s="41"/>
      <c r="VPC57" s="41"/>
      <c r="VPD57" s="41"/>
      <c r="VPE57" s="41"/>
      <c r="VPF57" s="41"/>
      <c r="VPG57" s="41"/>
      <c r="VPH57" s="41"/>
      <c r="VPI57" s="41"/>
      <c r="VPJ57" s="41"/>
      <c r="VPK57" s="41"/>
      <c r="VPL57" s="41"/>
      <c r="VPM57" s="41"/>
      <c r="VPN57" s="41"/>
      <c r="VPO57" s="41"/>
      <c r="VPP57" s="41"/>
      <c r="VPQ57" s="41"/>
      <c r="VPR57" s="41"/>
      <c r="VPS57" s="41"/>
      <c r="VPT57" s="41"/>
      <c r="VPU57" s="41"/>
      <c r="VPV57" s="41"/>
      <c r="VPW57" s="41"/>
      <c r="VPX57" s="41"/>
      <c r="VPY57" s="41"/>
      <c r="VPZ57" s="41"/>
      <c r="VQA57" s="41"/>
      <c r="VQB57" s="41"/>
      <c r="VQC57" s="41"/>
      <c r="VQD57" s="41"/>
      <c r="VQE57" s="41"/>
      <c r="VQF57" s="41"/>
      <c r="VQG57" s="41"/>
      <c r="VQH57" s="41"/>
      <c r="VQI57" s="41"/>
      <c r="VQJ57" s="41"/>
      <c r="VQK57" s="41"/>
      <c r="VQL57" s="41"/>
      <c r="VQM57" s="41"/>
      <c r="VQN57" s="41"/>
      <c r="VQO57" s="41"/>
      <c r="VQP57" s="41"/>
      <c r="VQQ57" s="41"/>
      <c r="VQR57" s="41"/>
      <c r="VQS57" s="41"/>
      <c r="VQT57" s="41"/>
      <c r="VQU57" s="41"/>
      <c r="VQV57" s="41"/>
      <c r="VQW57" s="41"/>
      <c r="VQX57" s="41"/>
      <c r="VQY57" s="41"/>
      <c r="VQZ57" s="41"/>
      <c r="VRA57" s="41"/>
      <c r="VRB57" s="41"/>
      <c r="VRC57" s="41"/>
      <c r="VRD57" s="41"/>
      <c r="VRE57" s="41"/>
      <c r="VRF57" s="41"/>
      <c r="VRG57" s="41"/>
      <c r="VRH57" s="41"/>
      <c r="VRI57" s="41"/>
      <c r="VRJ57" s="41"/>
      <c r="VRK57" s="41"/>
      <c r="VRL57" s="41"/>
      <c r="VRM57" s="41"/>
      <c r="VRN57" s="41"/>
      <c r="VRO57" s="41"/>
      <c r="VRP57" s="41"/>
      <c r="VRQ57" s="41"/>
      <c r="VRR57" s="41"/>
      <c r="VRS57" s="41"/>
      <c r="VRT57" s="41"/>
      <c r="VRU57" s="41"/>
      <c r="VRV57" s="41"/>
      <c r="VRW57" s="41"/>
      <c r="VRX57" s="41"/>
      <c r="VRY57" s="41"/>
      <c r="VRZ57" s="41"/>
      <c r="VSA57" s="41"/>
      <c r="VSB57" s="41"/>
      <c r="VSC57" s="41"/>
      <c r="VSD57" s="41"/>
      <c r="VSE57" s="41"/>
      <c r="VSF57" s="41"/>
      <c r="VSG57" s="41"/>
      <c r="VSH57" s="41"/>
      <c r="VSI57" s="41"/>
      <c r="VSJ57" s="41"/>
      <c r="VSK57" s="41"/>
      <c r="VSL57" s="41"/>
      <c r="VSM57" s="41"/>
      <c r="VSN57" s="41"/>
      <c r="VSO57" s="41"/>
      <c r="VSP57" s="41"/>
      <c r="VSQ57" s="41"/>
      <c r="VSR57" s="41"/>
      <c r="VSS57" s="41"/>
      <c r="VST57" s="41"/>
      <c r="VSU57" s="41"/>
      <c r="VSV57" s="41"/>
      <c r="VSW57" s="41"/>
      <c r="VSX57" s="41"/>
      <c r="VSY57" s="41"/>
      <c r="VSZ57" s="41"/>
      <c r="VTA57" s="41"/>
      <c r="VTB57" s="41"/>
      <c r="VTC57" s="41"/>
      <c r="VTD57" s="41"/>
      <c r="VTE57" s="41"/>
      <c r="VTF57" s="41"/>
      <c r="VTG57" s="41"/>
      <c r="VTH57" s="41"/>
      <c r="VTI57" s="41"/>
      <c r="VTJ57" s="41"/>
      <c r="VTK57" s="41"/>
      <c r="VTL57" s="41"/>
      <c r="VTM57" s="41"/>
      <c r="VTN57" s="41"/>
      <c r="VTO57" s="41"/>
      <c r="VTP57" s="41"/>
      <c r="VTQ57" s="41"/>
      <c r="VTR57" s="41"/>
      <c r="VTS57" s="41"/>
      <c r="VTT57" s="41"/>
      <c r="VTU57" s="41"/>
      <c r="VTV57" s="41"/>
      <c r="VTW57" s="41"/>
      <c r="VTX57" s="41"/>
      <c r="VTY57" s="41"/>
      <c r="VTZ57" s="41"/>
      <c r="VUA57" s="41"/>
      <c r="VUB57" s="41"/>
      <c r="VUC57" s="41"/>
      <c r="VUD57" s="41"/>
      <c r="VUE57" s="41"/>
      <c r="VUF57" s="41"/>
      <c r="VUG57" s="41"/>
      <c r="VUH57" s="41"/>
      <c r="VUI57" s="41"/>
      <c r="VUJ57" s="41"/>
      <c r="VUK57" s="41"/>
      <c r="VUL57" s="41"/>
      <c r="VUM57" s="41"/>
      <c r="VUN57" s="41"/>
      <c r="VUO57" s="41"/>
      <c r="VUP57" s="41"/>
      <c r="VUQ57" s="41"/>
      <c r="VUR57" s="41"/>
      <c r="VUS57" s="41"/>
      <c r="VUT57" s="41"/>
      <c r="VUU57" s="41"/>
      <c r="VUV57" s="41"/>
      <c r="VUW57" s="41"/>
      <c r="VUX57" s="41"/>
      <c r="VUY57" s="41"/>
      <c r="VUZ57" s="41"/>
      <c r="VVA57" s="41"/>
      <c r="VVB57" s="41"/>
      <c r="VVC57" s="41"/>
      <c r="VVD57" s="41"/>
      <c r="VVE57" s="41"/>
      <c r="VVF57" s="41"/>
      <c r="VVG57" s="41"/>
      <c r="VVH57" s="41"/>
      <c r="VVI57" s="41"/>
      <c r="VVJ57" s="41"/>
      <c r="VVK57" s="41"/>
      <c r="VVL57" s="41"/>
      <c r="VVM57" s="41"/>
      <c r="VVN57" s="41"/>
      <c r="VVO57" s="41"/>
      <c r="VVP57" s="41"/>
      <c r="VVQ57" s="41"/>
      <c r="VVR57" s="41"/>
      <c r="VVS57" s="41"/>
      <c r="VVT57" s="41"/>
      <c r="VVU57" s="41"/>
      <c r="VVV57" s="41"/>
      <c r="VVW57" s="41"/>
      <c r="VVX57" s="41"/>
      <c r="VVY57" s="41"/>
      <c r="VVZ57" s="41"/>
      <c r="VWA57" s="41"/>
      <c r="VWB57" s="41"/>
      <c r="VWC57" s="41"/>
      <c r="VWD57" s="41"/>
      <c r="VWE57" s="41"/>
      <c r="VWF57" s="41"/>
      <c r="VWG57" s="41"/>
      <c r="VWH57" s="41"/>
      <c r="VWI57" s="41"/>
      <c r="VWJ57" s="41"/>
      <c r="VWK57" s="41"/>
      <c r="VWL57" s="41"/>
      <c r="VWM57" s="41"/>
      <c r="VWN57" s="41"/>
      <c r="VWO57" s="41"/>
      <c r="VWP57" s="41"/>
      <c r="VWQ57" s="41"/>
      <c r="VWR57" s="41"/>
      <c r="VWS57" s="41"/>
      <c r="VWT57" s="41"/>
      <c r="VWU57" s="41"/>
      <c r="VWV57" s="41"/>
      <c r="VWW57" s="41"/>
      <c r="VWX57" s="41"/>
      <c r="VWY57" s="41"/>
      <c r="VWZ57" s="41"/>
      <c r="VXA57" s="41"/>
      <c r="VXB57" s="41"/>
      <c r="VXC57" s="41"/>
      <c r="VXD57" s="41"/>
      <c r="VXE57" s="41"/>
      <c r="VXF57" s="41"/>
      <c r="VXG57" s="41"/>
      <c r="VXH57" s="41"/>
      <c r="VXI57" s="41"/>
      <c r="VXJ57" s="41"/>
      <c r="VXK57" s="41"/>
      <c r="VXL57" s="41"/>
      <c r="VXM57" s="41"/>
      <c r="VXN57" s="41"/>
      <c r="VXO57" s="41"/>
      <c r="VXP57" s="41"/>
      <c r="VXQ57" s="41"/>
      <c r="VXR57" s="41"/>
      <c r="VXS57" s="41"/>
      <c r="VXT57" s="41"/>
      <c r="VXU57" s="41"/>
      <c r="VXV57" s="41"/>
      <c r="VXW57" s="41"/>
      <c r="VXX57" s="41"/>
      <c r="VXY57" s="41"/>
      <c r="VXZ57" s="41"/>
      <c r="VYA57" s="41"/>
      <c r="VYB57" s="41"/>
      <c r="VYC57" s="41"/>
      <c r="VYD57" s="41"/>
      <c r="VYE57" s="41"/>
      <c r="VYF57" s="41"/>
      <c r="VYG57" s="41"/>
      <c r="VYH57" s="41"/>
      <c r="VYI57" s="41"/>
      <c r="VYJ57" s="41"/>
      <c r="VYK57" s="41"/>
      <c r="VYL57" s="41"/>
      <c r="VYM57" s="41"/>
      <c r="VYN57" s="41"/>
      <c r="VYO57" s="41"/>
      <c r="VYP57" s="41"/>
      <c r="VYQ57" s="41"/>
      <c r="VYR57" s="41"/>
      <c r="VYS57" s="41"/>
      <c r="VYT57" s="41"/>
      <c r="VYU57" s="41"/>
      <c r="VYV57" s="41"/>
      <c r="VYW57" s="41"/>
      <c r="VYX57" s="41"/>
      <c r="VYY57" s="41"/>
      <c r="VYZ57" s="41"/>
      <c r="VZA57" s="41"/>
      <c r="VZB57" s="41"/>
      <c r="VZC57" s="41"/>
      <c r="VZD57" s="41"/>
      <c r="VZE57" s="41"/>
      <c r="VZF57" s="41"/>
      <c r="VZG57" s="41"/>
      <c r="VZH57" s="41"/>
      <c r="VZI57" s="41"/>
      <c r="VZJ57" s="41"/>
      <c r="VZK57" s="41"/>
      <c r="VZL57" s="41"/>
      <c r="VZM57" s="41"/>
      <c r="VZN57" s="41"/>
      <c r="VZO57" s="41"/>
      <c r="VZP57" s="41"/>
      <c r="VZQ57" s="41"/>
      <c r="VZR57" s="41"/>
      <c r="VZS57" s="41"/>
      <c r="VZT57" s="41"/>
      <c r="VZU57" s="41"/>
      <c r="VZV57" s="41"/>
      <c r="VZW57" s="41"/>
      <c r="VZX57" s="41"/>
      <c r="VZY57" s="41"/>
      <c r="VZZ57" s="41"/>
      <c r="WAA57" s="41"/>
      <c r="WAB57" s="41"/>
      <c r="WAC57" s="41"/>
      <c r="WAD57" s="41"/>
      <c r="WAE57" s="41"/>
      <c r="WAF57" s="41"/>
      <c r="WAG57" s="41"/>
      <c r="WAH57" s="41"/>
      <c r="WAI57" s="41"/>
      <c r="WAJ57" s="41"/>
      <c r="WAK57" s="41"/>
      <c r="WAL57" s="41"/>
      <c r="WAM57" s="41"/>
      <c r="WAN57" s="41"/>
      <c r="WAO57" s="41"/>
      <c r="WAP57" s="41"/>
      <c r="WAQ57" s="41"/>
      <c r="WAR57" s="41"/>
      <c r="WAS57" s="41"/>
      <c r="WAT57" s="41"/>
      <c r="WAU57" s="41"/>
      <c r="WAV57" s="41"/>
      <c r="WAW57" s="41"/>
      <c r="WAX57" s="41"/>
      <c r="WAY57" s="41"/>
      <c r="WAZ57" s="41"/>
      <c r="WBA57" s="41"/>
      <c r="WBB57" s="41"/>
      <c r="WBC57" s="41"/>
      <c r="WBD57" s="41"/>
      <c r="WBE57" s="41"/>
      <c r="WBF57" s="41"/>
      <c r="WBG57" s="41"/>
      <c r="WBH57" s="41"/>
      <c r="WBI57" s="41"/>
      <c r="WBJ57" s="41"/>
      <c r="WBK57" s="41"/>
      <c r="WBL57" s="41"/>
      <c r="WBM57" s="41"/>
      <c r="WBN57" s="41"/>
      <c r="WBO57" s="41"/>
      <c r="WBP57" s="41"/>
      <c r="WBQ57" s="41"/>
      <c r="WBR57" s="41"/>
      <c r="WBS57" s="41"/>
      <c r="WBT57" s="41"/>
      <c r="WBU57" s="41"/>
      <c r="WBV57" s="41"/>
      <c r="WBW57" s="41"/>
      <c r="WBX57" s="41"/>
      <c r="WBY57" s="41"/>
      <c r="WBZ57" s="41"/>
      <c r="WCA57" s="41"/>
      <c r="WCB57" s="41"/>
      <c r="WCC57" s="41"/>
      <c r="WCD57" s="41"/>
      <c r="WCE57" s="41"/>
      <c r="WCF57" s="41"/>
      <c r="WCG57" s="41"/>
      <c r="WCH57" s="41"/>
      <c r="WCI57" s="41"/>
      <c r="WCJ57" s="41"/>
      <c r="WCK57" s="41"/>
      <c r="WCL57" s="41"/>
      <c r="WCM57" s="41"/>
      <c r="WCN57" s="41"/>
      <c r="WCO57" s="41"/>
      <c r="WCP57" s="41"/>
      <c r="WCQ57" s="41"/>
      <c r="WCR57" s="41"/>
      <c r="WCS57" s="41"/>
      <c r="WCT57" s="41"/>
      <c r="WCU57" s="41"/>
      <c r="WCV57" s="41"/>
      <c r="WCW57" s="41"/>
      <c r="WCX57" s="41"/>
      <c r="WCY57" s="41"/>
      <c r="WCZ57" s="41"/>
      <c r="WDA57" s="41"/>
      <c r="WDB57" s="41"/>
      <c r="WDC57" s="41"/>
      <c r="WDD57" s="41"/>
      <c r="WDE57" s="41"/>
      <c r="WDF57" s="41"/>
      <c r="WDG57" s="41"/>
      <c r="WDH57" s="41"/>
      <c r="WDI57" s="41"/>
      <c r="WDJ57" s="41"/>
      <c r="WDK57" s="41"/>
      <c r="WDL57" s="41"/>
      <c r="WDM57" s="41"/>
      <c r="WDN57" s="41"/>
      <c r="WDO57" s="41"/>
      <c r="WDP57" s="41"/>
      <c r="WDQ57" s="41"/>
      <c r="WDR57" s="41"/>
      <c r="WDS57" s="41"/>
      <c r="WDT57" s="41"/>
      <c r="WDU57" s="41"/>
      <c r="WDV57" s="41"/>
      <c r="WDW57" s="41"/>
      <c r="WDX57" s="41"/>
      <c r="WDY57" s="41"/>
      <c r="WDZ57" s="41"/>
      <c r="WEA57" s="41"/>
      <c r="WEB57" s="41"/>
      <c r="WEC57" s="41"/>
      <c r="WED57" s="41"/>
      <c r="WEE57" s="41"/>
      <c r="WEF57" s="41"/>
      <c r="WEG57" s="41"/>
      <c r="WEH57" s="41"/>
      <c r="WEI57" s="41"/>
      <c r="WEJ57" s="41"/>
      <c r="WEK57" s="41"/>
      <c r="WEL57" s="41"/>
      <c r="WEM57" s="41"/>
      <c r="WEN57" s="41"/>
      <c r="WEO57" s="41"/>
      <c r="WEP57" s="41"/>
      <c r="WEQ57" s="41"/>
      <c r="WER57" s="41"/>
      <c r="WES57" s="41"/>
      <c r="WET57" s="41"/>
      <c r="WEU57" s="41"/>
      <c r="WEV57" s="41"/>
      <c r="WEW57" s="41"/>
      <c r="WEX57" s="41"/>
      <c r="WEY57" s="41"/>
      <c r="WEZ57" s="41"/>
      <c r="WFA57" s="41"/>
      <c r="WFB57" s="41"/>
      <c r="WFC57" s="41"/>
      <c r="WFD57" s="41"/>
      <c r="WFE57" s="41"/>
      <c r="WFF57" s="41"/>
      <c r="WFG57" s="41"/>
      <c r="WFH57" s="41"/>
      <c r="WFI57" s="41"/>
      <c r="WFJ57" s="41"/>
      <c r="WFK57" s="41"/>
      <c r="WFL57" s="41"/>
      <c r="WFM57" s="41"/>
      <c r="WFN57" s="41"/>
      <c r="WFO57" s="41"/>
      <c r="WFP57" s="41"/>
      <c r="WFQ57" s="41"/>
      <c r="WFR57" s="41"/>
      <c r="WFS57" s="41"/>
      <c r="WFT57" s="41"/>
      <c r="WFU57" s="41"/>
      <c r="WFV57" s="41"/>
      <c r="WFW57" s="41"/>
      <c r="WFX57" s="41"/>
      <c r="WFY57" s="41"/>
      <c r="WFZ57" s="41"/>
      <c r="WGA57" s="41"/>
      <c r="WGB57" s="41"/>
      <c r="WGC57" s="41"/>
      <c r="WGD57" s="41"/>
      <c r="WGE57" s="41"/>
      <c r="WGF57" s="41"/>
      <c r="WGG57" s="41"/>
      <c r="WGH57" s="41"/>
      <c r="WGI57" s="41"/>
      <c r="WGJ57" s="41"/>
      <c r="WGK57" s="41"/>
      <c r="WGL57" s="41"/>
      <c r="WGM57" s="41"/>
      <c r="WGN57" s="41"/>
      <c r="WGO57" s="41"/>
      <c r="WGP57" s="41"/>
      <c r="WGQ57" s="41"/>
      <c r="WGR57" s="41"/>
      <c r="WGS57" s="41"/>
      <c r="WGT57" s="41"/>
      <c r="WGU57" s="41"/>
      <c r="WGV57" s="41"/>
      <c r="WGW57" s="41"/>
      <c r="WGX57" s="41"/>
      <c r="WGY57" s="41"/>
      <c r="WGZ57" s="41"/>
      <c r="WHA57" s="41"/>
      <c r="WHB57" s="41"/>
      <c r="WHC57" s="41"/>
      <c r="WHD57" s="41"/>
      <c r="WHE57" s="41"/>
      <c r="WHF57" s="41"/>
      <c r="WHG57" s="41"/>
      <c r="WHH57" s="41"/>
      <c r="WHI57" s="41"/>
      <c r="WHJ57" s="41"/>
      <c r="WHK57" s="41"/>
      <c r="WHL57" s="41"/>
      <c r="WHM57" s="41"/>
      <c r="WHN57" s="41"/>
      <c r="WHO57" s="41"/>
      <c r="WHP57" s="41"/>
      <c r="WHQ57" s="41"/>
      <c r="WHR57" s="41"/>
      <c r="WHS57" s="41"/>
      <c r="WHT57" s="41"/>
      <c r="WHU57" s="41"/>
      <c r="WHV57" s="41"/>
      <c r="WHW57" s="41"/>
      <c r="WHX57" s="41"/>
      <c r="WHY57" s="41"/>
      <c r="WHZ57" s="41"/>
      <c r="WIA57" s="41"/>
      <c r="WIB57" s="41"/>
      <c r="WIC57" s="41"/>
      <c r="WID57" s="41"/>
      <c r="WIE57" s="41"/>
      <c r="WIF57" s="41"/>
      <c r="WIG57" s="41"/>
      <c r="WIH57" s="41"/>
      <c r="WII57" s="41"/>
      <c r="WIJ57" s="41"/>
      <c r="WIK57" s="41"/>
      <c r="WIL57" s="41"/>
      <c r="WIM57" s="41"/>
      <c r="WIN57" s="41"/>
      <c r="WIO57" s="41"/>
      <c r="WIP57" s="41"/>
      <c r="WIQ57" s="41"/>
      <c r="WIR57" s="41"/>
      <c r="WIS57" s="41"/>
      <c r="WIT57" s="41"/>
      <c r="WIU57" s="41"/>
      <c r="WIV57" s="41"/>
      <c r="WIW57" s="41"/>
      <c r="WIX57" s="41"/>
      <c r="WIY57" s="41"/>
      <c r="WIZ57" s="41"/>
      <c r="WJA57" s="41"/>
      <c r="WJB57" s="41"/>
      <c r="WJC57" s="41"/>
      <c r="WJD57" s="41"/>
      <c r="WJE57" s="41"/>
      <c r="WJF57" s="41"/>
      <c r="WJG57" s="41"/>
      <c r="WJH57" s="41"/>
      <c r="WJI57" s="41"/>
      <c r="WJJ57" s="41"/>
      <c r="WJK57" s="41"/>
      <c r="WJL57" s="41"/>
      <c r="WJM57" s="41"/>
      <c r="WJN57" s="41"/>
      <c r="WJO57" s="41"/>
      <c r="WJP57" s="41"/>
      <c r="WJQ57" s="41"/>
      <c r="WJR57" s="41"/>
      <c r="WJS57" s="41"/>
      <c r="WJT57" s="41"/>
      <c r="WJU57" s="41"/>
      <c r="WJV57" s="41"/>
      <c r="WJW57" s="41"/>
      <c r="WJX57" s="41"/>
      <c r="WJY57" s="41"/>
      <c r="WJZ57" s="41"/>
      <c r="WKA57" s="41"/>
      <c r="WKB57" s="41"/>
      <c r="WKC57" s="41"/>
      <c r="WKD57" s="41"/>
      <c r="WKE57" s="41"/>
      <c r="WKF57" s="41"/>
      <c r="WKG57" s="41"/>
      <c r="WKH57" s="41"/>
      <c r="WKI57" s="41"/>
      <c r="WKJ57" s="41"/>
      <c r="WKK57" s="41"/>
      <c r="WKL57" s="41"/>
      <c r="WKM57" s="41"/>
      <c r="WKN57" s="41"/>
      <c r="WKO57" s="41"/>
      <c r="WKP57" s="41"/>
      <c r="WKQ57" s="41"/>
      <c r="WKR57" s="41"/>
      <c r="WKS57" s="41"/>
      <c r="WKT57" s="41"/>
      <c r="WKU57" s="41"/>
      <c r="WKV57" s="41"/>
      <c r="WKW57" s="41"/>
      <c r="WKX57" s="41"/>
      <c r="WKY57" s="41"/>
      <c r="WKZ57" s="41"/>
      <c r="WLA57" s="41"/>
      <c r="WLB57" s="41"/>
      <c r="WLC57" s="41"/>
      <c r="WLD57" s="41"/>
      <c r="WLE57" s="41"/>
      <c r="WLF57" s="41"/>
      <c r="WLG57" s="41"/>
      <c r="WLH57" s="41"/>
      <c r="WLI57" s="41"/>
      <c r="WLJ57" s="41"/>
      <c r="WLK57" s="41"/>
      <c r="WLL57" s="41"/>
      <c r="WLM57" s="41"/>
      <c r="WLN57" s="41"/>
      <c r="WLO57" s="41"/>
      <c r="WLP57" s="41"/>
      <c r="WLQ57" s="41"/>
      <c r="WLR57" s="41"/>
      <c r="WLS57" s="41"/>
      <c r="WLT57" s="41"/>
      <c r="WLU57" s="41"/>
      <c r="WLV57" s="41"/>
      <c r="WLW57" s="41"/>
      <c r="WLX57" s="41"/>
      <c r="WLY57" s="41"/>
      <c r="WLZ57" s="41"/>
      <c r="WMA57" s="41"/>
      <c r="WMB57" s="41"/>
      <c r="WMC57" s="41"/>
      <c r="WMD57" s="41"/>
      <c r="WME57" s="41"/>
      <c r="WMF57" s="41"/>
      <c r="WMG57" s="41"/>
      <c r="WMH57" s="41"/>
      <c r="WMI57" s="41"/>
      <c r="WMJ57" s="41"/>
      <c r="WMK57" s="41"/>
      <c r="WML57" s="41"/>
      <c r="WMM57" s="41"/>
      <c r="WMN57" s="41"/>
      <c r="WMO57" s="41"/>
      <c r="WMP57" s="41"/>
      <c r="WMQ57" s="41"/>
      <c r="WMR57" s="41"/>
      <c r="WMS57" s="41"/>
      <c r="WMT57" s="41"/>
      <c r="WMU57" s="41"/>
      <c r="WMV57" s="41"/>
      <c r="WMW57" s="41"/>
      <c r="WMX57" s="41"/>
      <c r="WMY57" s="41"/>
      <c r="WMZ57" s="41"/>
      <c r="WNA57" s="41"/>
      <c r="WNB57" s="41"/>
      <c r="WNC57" s="41"/>
      <c r="WND57" s="41"/>
      <c r="WNE57" s="41"/>
      <c r="WNF57" s="41"/>
      <c r="WNG57" s="41"/>
      <c r="WNH57" s="41"/>
      <c r="WNI57" s="41"/>
      <c r="WNJ57" s="41"/>
      <c r="WNK57" s="41"/>
      <c r="WNL57" s="41"/>
      <c r="WNM57" s="41"/>
      <c r="WNN57" s="41"/>
      <c r="WNO57" s="41"/>
      <c r="WNP57" s="41"/>
      <c r="WNQ57" s="41"/>
      <c r="WNR57" s="41"/>
      <c r="WNS57" s="41"/>
      <c r="WNT57" s="41"/>
      <c r="WNU57" s="41"/>
      <c r="WNV57" s="41"/>
      <c r="WNW57" s="41"/>
      <c r="WNX57" s="41"/>
      <c r="WNY57" s="41"/>
      <c r="WNZ57" s="41"/>
      <c r="WOA57" s="41"/>
      <c r="WOB57" s="41"/>
      <c r="WOC57" s="41"/>
      <c r="WOD57" s="41"/>
      <c r="WOE57" s="41"/>
      <c r="WOF57" s="41"/>
      <c r="WOG57" s="41"/>
      <c r="WOH57" s="41"/>
      <c r="WOI57" s="41"/>
      <c r="WOJ57" s="41"/>
      <c r="WOK57" s="41"/>
      <c r="WOL57" s="41"/>
      <c r="WOM57" s="41"/>
      <c r="WON57" s="41"/>
      <c r="WOO57" s="41"/>
      <c r="WOP57" s="41"/>
      <c r="WOQ57" s="41"/>
      <c r="WOR57" s="41"/>
      <c r="WOS57" s="41"/>
      <c r="WOT57" s="41"/>
      <c r="WOU57" s="41"/>
      <c r="WOV57" s="41"/>
      <c r="WOW57" s="41"/>
      <c r="WOX57" s="41"/>
      <c r="WOY57" s="41"/>
      <c r="WOZ57" s="41"/>
      <c r="WPA57" s="41"/>
      <c r="WPB57" s="41"/>
      <c r="WPC57" s="41"/>
      <c r="WPD57" s="41"/>
      <c r="WPE57" s="41"/>
      <c r="WPF57" s="41"/>
      <c r="WPG57" s="41"/>
      <c r="WPH57" s="41"/>
      <c r="WPI57" s="41"/>
      <c r="WPJ57" s="41"/>
      <c r="WPK57" s="41"/>
      <c r="WPL57" s="41"/>
      <c r="WPM57" s="41"/>
      <c r="WPN57" s="41"/>
      <c r="WPO57" s="41"/>
      <c r="WPP57" s="41"/>
      <c r="WPQ57" s="41"/>
      <c r="WPR57" s="41"/>
      <c r="WPS57" s="41"/>
      <c r="WPT57" s="41"/>
      <c r="WPU57" s="41"/>
      <c r="WPV57" s="41"/>
      <c r="WPW57" s="41"/>
      <c r="WPX57" s="41"/>
      <c r="WPY57" s="41"/>
      <c r="WPZ57" s="41"/>
      <c r="WQA57" s="41"/>
      <c r="WQB57" s="41"/>
      <c r="WQC57" s="41"/>
      <c r="WQD57" s="41"/>
      <c r="WQE57" s="41"/>
      <c r="WQF57" s="41"/>
      <c r="WQG57" s="41"/>
      <c r="WQH57" s="41"/>
      <c r="WQI57" s="41"/>
      <c r="WQJ57" s="41"/>
      <c r="WQK57" s="41"/>
      <c r="WQL57" s="41"/>
      <c r="WQM57" s="41"/>
      <c r="WQN57" s="41"/>
      <c r="WQO57" s="41"/>
      <c r="WQP57" s="41"/>
      <c r="WQQ57" s="41"/>
      <c r="WQR57" s="41"/>
      <c r="WQS57" s="41"/>
      <c r="WQT57" s="41"/>
      <c r="WQU57" s="41"/>
      <c r="WQV57" s="41"/>
      <c r="WQW57" s="41"/>
      <c r="WQX57" s="41"/>
      <c r="WQY57" s="41"/>
      <c r="WQZ57" s="41"/>
      <c r="WRA57" s="41"/>
      <c r="WRB57" s="41"/>
      <c r="WRC57" s="41"/>
      <c r="WRD57" s="41"/>
      <c r="WRE57" s="41"/>
      <c r="WRF57" s="41"/>
      <c r="WRG57" s="41"/>
      <c r="WRH57" s="41"/>
      <c r="WRI57" s="41"/>
      <c r="WRJ57" s="41"/>
      <c r="WRK57" s="41"/>
      <c r="WRL57" s="41"/>
      <c r="WRM57" s="41"/>
      <c r="WRN57" s="41"/>
      <c r="WRO57" s="41"/>
      <c r="WRP57" s="41"/>
      <c r="WRQ57" s="41"/>
      <c r="WRR57" s="41"/>
      <c r="WRS57" s="41"/>
      <c r="WRT57" s="41"/>
      <c r="WRU57" s="41"/>
      <c r="WRV57" s="41"/>
      <c r="WRW57" s="41"/>
      <c r="WRX57" s="41"/>
      <c r="WRY57" s="41"/>
      <c r="WRZ57" s="41"/>
      <c r="WSA57" s="41"/>
      <c r="WSB57" s="41"/>
      <c r="WSC57" s="41"/>
      <c r="WSD57" s="41"/>
      <c r="WSE57" s="41"/>
      <c r="WSF57" s="41"/>
      <c r="WSG57" s="41"/>
      <c r="WSH57" s="41"/>
      <c r="WSI57" s="41"/>
      <c r="WSJ57" s="41"/>
      <c r="WSK57" s="41"/>
      <c r="WSL57" s="41"/>
      <c r="WSM57" s="41"/>
      <c r="WSN57" s="41"/>
      <c r="WSO57" s="41"/>
      <c r="WSP57" s="41"/>
      <c r="WSQ57" s="41"/>
      <c r="WSR57" s="41"/>
      <c r="WSS57" s="41"/>
      <c r="WST57" s="41"/>
      <c r="WSU57" s="41"/>
      <c r="WSV57" s="41"/>
      <c r="WSW57" s="41"/>
      <c r="WSX57" s="41"/>
      <c r="WSY57" s="41"/>
      <c r="WSZ57" s="41"/>
      <c r="WTA57" s="41"/>
      <c r="WTB57" s="41"/>
      <c r="WTC57" s="41"/>
      <c r="WTD57" s="41"/>
      <c r="WTE57" s="41"/>
      <c r="WTF57" s="41"/>
      <c r="WTG57" s="41"/>
      <c r="WTH57" s="41"/>
      <c r="WTI57" s="41"/>
      <c r="WTJ57" s="41"/>
      <c r="WTK57" s="41"/>
      <c r="WTL57" s="41"/>
      <c r="WTM57" s="41"/>
      <c r="WTN57" s="41"/>
      <c r="WTO57" s="41"/>
      <c r="WTP57" s="41"/>
      <c r="WTQ57" s="41"/>
      <c r="WTR57" s="41"/>
      <c r="WTS57" s="41"/>
      <c r="WTT57" s="41"/>
      <c r="WTU57" s="41"/>
      <c r="WTV57" s="41"/>
      <c r="WTW57" s="41"/>
      <c r="WTX57" s="41"/>
      <c r="WTY57" s="41"/>
      <c r="WTZ57" s="41"/>
      <c r="WUA57" s="41"/>
      <c r="WUB57" s="41"/>
      <c r="WUC57" s="41"/>
      <c r="WUD57" s="41"/>
      <c r="WUE57" s="41"/>
      <c r="WUF57" s="41"/>
      <c r="WUG57" s="41"/>
      <c r="WUH57" s="41"/>
      <c r="WUI57" s="41"/>
      <c r="WUJ57" s="41"/>
      <c r="WUK57" s="41"/>
      <c r="WUL57" s="41"/>
      <c r="WUM57" s="41"/>
      <c r="WUN57" s="41"/>
      <c r="WUO57" s="41"/>
      <c r="WUP57" s="41"/>
      <c r="WUQ57" s="41"/>
      <c r="WUR57" s="41"/>
      <c r="WUS57" s="41"/>
      <c r="WUT57" s="41"/>
      <c r="WUU57" s="41"/>
      <c r="WUV57" s="41"/>
      <c r="WUW57" s="41"/>
      <c r="WUX57" s="41"/>
      <c r="WUY57" s="41"/>
      <c r="WUZ57" s="41"/>
      <c r="WVA57" s="41"/>
      <c r="WVB57" s="41"/>
    </row>
  </sheetData>
  <mergeCells count="13">
    <mergeCell ref="B46:E46"/>
    <mergeCell ref="B40:E40"/>
    <mergeCell ref="B41:E41"/>
    <mergeCell ref="B42:E42"/>
    <mergeCell ref="B43:E43"/>
    <mergeCell ref="B44:E44"/>
    <mergeCell ref="B45:E45"/>
    <mergeCell ref="B39:E39"/>
    <mergeCell ref="A1:D1"/>
    <mergeCell ref="A2:D2"/>
    <mergeCell ref="B36:D36"/>
    <mergeCell ref="B37:D37"/>
    <mergeCell ref="B38:D38"/>
  </mergeCells>
  <pageMargins left="0.75" right="0.75" top="1" bottom="1" header="0.5" footer="0.5"/>
  <pageSetup scale="62" fitToWidth="3" orientation="landscape" r:id="rId1"/>
  <headerFooter alignWithMargins="0">
    <oddHeader>&amp;RKY PSC Case No. 2016-00162,
Attachment C to Staff Post Hearing Supp. DR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2"/>
  <sheetViews>
    <sheetView workbookViewId="0"/>
  </sheetViews>
  <sheetFormatPr defaultRowHeight="15"/>
  <cols>
    <col min="1" max="1" width="17.44140625" style="97" bestFit="1" customWidth="1"/>
    <col min="2" max="2" width="13.33203125" style="97" bestFit="1" customWidth="1"/>
    <col min="3" max="3" width="11.44140625" style="97" bestFit="1" customWidth="1"/>
    <col min="4" max="13" width="13.109375" style="97" bestFit="1" customWidth="1"/>
    <col min="14" max="14" width="14.109375" style="97" bestFit="1" customWidth="1"/>
    <col min="15" max="15" width="8.88671875" style="97"/>
    <col min="16" max="16" width="11.44140625" style="97" bestFit="1" customWidth="1"/>
    <col min="17" max="18" width="10.44140625" style="97" bestFit="1" customWidth="1"/>
    <col min="19" max="19" width="8" style="97" bestFit="1" customWidth="1"/>
    <col min="20" max="21" width="11.44140625" style="97" bestFit="1" customWidth="1"/>
    <col min="22" max="22" width="10.44140625" style="97" bestFit="1" customWidth="1"/>
    <col min="23" max="23" width="9.33203125" style="97" customWidth="1"/>
    <col min="24" max="25" width="11.44140625" style="97" bestFit="1" customWidth="1"/>
    <col min="26" max="27" width="10.44140625" style="97" bestFit="1" customWidth="1"/>
    <col min="28" max="28" width="13.109375" style="97" bestFit="1" customWidth="1"/>
    <col min="29" max="29" width="12.6640625" style="97" bestFit="1" customWidth="1"/>
    <col min="30" max="30" width="11.6640625" style="97" bestFit="1" customWidth="1"/>
    <col min="31" max="31" width="10" style="97" bestFit="1" customWidth="1"/>
    <col min="32" max="16384" width="8.88671875" style="97"/>
  </cols>
  <sheetData>
    <row r="4" spans="1:33">
      <c r="A4" s="97" t="s">
        <v>121</v>
      </c>
      <c r="B4" s="97" t="s">
        <v>122</v>
      </c>
      <c r="P4" s="98">
        <v>0.1045</v>
      </c>
      <c r="Q4" s="98">
        <v>8.0199999999999994E-2</v>
      </c>
      <c r="R4" s="98">
        <v>4.1999999999999997E-3</v>
      </c>
      <c r="S4" s="98">
        <v>1.4E-3</v>
      </c>
      <c r="T4" s="98">
        <v>7.1599999999999997E-2</v>
      </c>
      <c r="U4" s="99">
        <v>0.28589999999999999</v>
      </c>
      <c r="V4" s="98">
        <v>4.6800000000000001E-2</v>
      </c>
      <c r="W4" s="98">
        <v>5.8999999999999999E-3</v>
      </c>
      <c r="X4" s="98">
        <v>7.8100000000000003E-2</v>
      </c>
      <c r="Y4" s="98">
        <v>0.19969999999999999</v>
      </c>
      <c r="Z4" s="98">
        <v>4.3200000000000002E-2</v>
      </c>
      <c r="AA4" s="98">
        <v>3.1300000000000001E-2</v>
      </c>
      <c r="AB4" s="100"/>
      <c r="AC4" s="98"/>
      <c r="AD4" s="98">
        <v>0.95280000000000009</v>
      </c>
    </row>
    <row r="5" spans="1:33">
      <c r="A5" s="97" t="s">
        <v>123</v>
      </c>
      <c r="B5" s="97" t="s">
        <v>60</v>
      </c>
      <c r="C5" s="97" t="s">
        <v>124</v>
      </c>
      <c r="D5" s="97" t="s">
        <v>61</v>
      </c>
      <c r="E5" s="97" t="s">
        <v>63</v>
      </c>
      <c r="F5" s="97" t="s">
        <v>64</v>
      </c>
      <c r="G5" s="97" t="s">
        <v>65</v>
      </c>
      <c r="H5" s="97" t="s">
        <v>66</v>
      </c>
      <c r="I5" s="97" t="s">
        <v>67</v>
      </c>
      <c r="J5" s="97" t="s">
        <v>68</v>
      </c>
      <c r="K5" s="97" t="s">
        <v>82</v>
      </c>
      <c r="L5" s="97" t="s">
        <v>125</v>
      </c>
      <c r="M5" s="97" t="s">
        <v>70</v>
      </c>
      <c r="N5" s="97" t="s">
        <v>75</v>
      </c>
      <c r="P5" s="97" t="s">
        <v>60</v>
      </c>
      <c r="Q5" s="97" t="s">
        <v>124</v>
      </c>
      <c r="R5" s="97" t="s">
        <v>61</v>
      </c>
      <c r="S5" s="97" t="s">
        <v>63</v>
      </c>
      <c r="T5" s="97" t="s">
        <v>64</v>
      </c>
      <c r="U5" s="97" t="s">
        <v>65</v>
      </c>
      <c r="V5" s="97" t="s">
        <v>66</v>
      </c>
      <c r="W5" s="97" t="s">
        <v>67</v>
      </c>
      <c r="X5" s="97" t="s">
        <v>68</v>
      </c>
      <c r="Y5" s="97" t="s">
        <v>82</v>
      </c>
      <c r="Z5" s="97" t="s">
        <v>125</v>
      </c>
      <c r="AA5" s="97" t="s">
        <v>70</v>
      </c>
      <c r="AB5" s="101" t="s">
        <v>75</v>
      </c>
      <c r="AC5" s="102" t="s">
        <v>126</v>
      </c>
      <c r="AD5" s="103" t="s">
        <v>84</v>
      </c>
      <c r="AE5" s="103" t="s">
        <v>85</v>
      </c>
      <c r="AF5" s="104" t="s">
        <v>40</v>
      </c>
    </row>
    <row r="6" spans="1:33">
      <c r="A6" s="97" t="s">
        <v>7</v>
      </c>
      <c r="B6" s="105"/>
      <c r="C6" s="105"/>
      <c r="D6" s="105"/>
      <c r="E6" s="105"/>
      <c r="F6" s="105"/>
      <c r="G6" s="105"/>
      <c r="H6" s="105"/>
      <c r="I6" s="105"/>
      <c r="J6" s="105"/>
      <c r="K6" s="105">
        <v>3873.31</v>
      </c>
      <c r="L6" s="105"/>
      <c r="M6" s="105">
        <v>1732.8999999999999</v>
      </c>
      <c r="N6" s="105">
        <v>5606.21</v>
      </c>
      <c r="P6" s="106">
        <f>B6*P$4</f>
        <v>0</v>
      </c>
      <c r="Q6" s="106">
        <f t="shared" ref="Q6:Y31" si="0">C6*Q$4</f>
        <v>0</v>
      </c>
      <c r="R6" s="106">
        <f t="shared" si="0"/>
        <v>0</v>
      </c>
      <c r="S6" s="106">
        <f t="shared" si="0"/>
        <v>0</v>
      </c>
      <c r="T6" s="106">
        <f t="shared" si="0"/>
        <v>0</v>
      </c>
      <c r="U6" s="106">
        <f t="shared" si="0"/>
        <v>0</v>
      </c>
      <c r="V6" s="106">
        <f t="shared" si="0"/>
        <v>0</v>
      </c>
      <c r="W6" s="106">
        <f t="shared" si="0"/>
        <v>0</v>
      </c>
      <c r="X6" s="106">
        <f t="shared" si="0"/>
        <v>0</v>
      </c>
      <c r="Y6" s="106">
        <f>K6*Y$4</f>
        <v>773.50000699999998</v>
      </c>
      <c r="Z6" s="106">
        <f t="shared" ref="Z6:AA31" si="1">L6*Z$4</f>
        <v>0</v>
      </c>
      <c r="AA6" s="106">
        <f t="shared" si="1"/>
        <v>54.23977</v>
      </c>
      <c r="AB6" s="107">
        <f>SUM(P6:AA6)</f>
        <v>827.739777</v>
      </c>
      <c r="AC6" s="108">
        <f>AB6/$AB$32</f>
        <v>2.5349476851184926E-4</v>
      </c>
      <c r="AD6" s="98">
        <f>AC6*$AD$4</f>
        <v>2.4152981543809E-4</v>
      </c>
      <c r="AF6" s="98">
        <f>ROUND(SUM(AD6:AE6),4)</f>
        <v>2.0000000000000001E-4</v>
      </c>
      <c r="AG6" s="97" t="s">
        <v>7</v>
      </c>
    </row>
    <row r="7" spans="1:33">
      <c r="A7" s="97" t="s">
        <v>8</v>
      </c>
      <c r="B7" s="105"/>
      <c r="C7" s="105"/>
      <c r="D7" s="105"/>
      <c r="E7" s="105"/>
      <c r="F7" s="105"/>
      <c r="G7" s="105"/>
      <c r="H7" s="105"/>
      <c r="I7" s="105"/>
      <c r="J7" s="105"/>
      <c r="K7" s="105">
        <v>109926.34000000001</v>
      </c>
      <c r="L7" s="105"/>
      <c r="M7" s="105">
        <v>290627.13</v>
      </c>
      <c r="N7" s="105">
        <v>400553.47000000003</v>
      </c>
      <c r="P7" s="106">
        <f t="shared" ref="P7:P31" si="2">B7*P$4</f>
        <v>0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 t="shared" si="0"/>
        <v>0</v>
      </c>
      <c r="W7" s="106">
        <f t="shared" si="0"/>
        <v>0</v>
      </c>
      <c r="X7" s="106">
        <f t="shared" si="0"/>
        <v>0</v>
      </c>
      <c r="Y7" s="106">
        <f t="shared" si="0"/>
        <v>21952.290098000001</v>
      </c>
      <c r="Z7" s="106">
        <f t="shared" si="1"/>
        <v>0</v>
      </c>
      <c r="AA7" s="106">
        <f t="shared" si="1"/>
        <v>9096.6291689999998</v>
      </c>
      <c r="AB7" s="107">
        <f t="shared" ref="AB7:AB31" si="3">SUM(P7:AA7)</f>
        <v>31048.919267000001</v>
      </c>
      <c r="AC7" s="108">
        <f t="shared" ref="AC7:AC31" si="4">AB7/$AB$32</f>
        <v>9.5087113375865485E-3</v>
      </c>
      <c r="AD7" s="98">
        <f t="shared" ref="AD7:AD31" si="5">AC7*$AD$4</f>
        <v>9.0599001624524639E-3</v>
      </c>
      <c r="AF7" s="98">
        <f t="shared" ref="AF7:AF31" si="6">ROUND(SUM(AD7:AE7),4)</f>
        <v>9.1000000000000004E-3</v>
      </c>
      <c r="AG7" s="97" t="s">
        <v>8</v>
      </c>
    </row>
    <row r="8" spans="1:33">
      <c r="A8" s="97" t="s">
        <v>10</v>
      </c>
      <c r="B8" s="105"/>
      <c r="C8" s="105"/>
      <c r="D8" s="105"/>
      <c r="E8" s="105"/>
      <c r="F8" s="105"/>
      <c r="G8" s="105"/>
      <c r="H8" s="105"/>
      <c r="I8" s="105"/>
      <c r="J8" s="105"/>
      <c r="K8" s="105">
        <v>411.43000000000012</v>
      </c>
      <c r="L8" s="105"/>
      <c r="M8" s="105">
        <v>1626.8400000000001</v>
      </c>
      <c r="N8" s="105">
        <v>2038.2700000000002</v>
      </c>
      <c r="P8" s="106">
        <f t="shared" si="2"/>
        <v>0</v>
      </c>
      <c r="Q8" s="106">
        <f t="shared" si="0"/>
        <v>0</v>
      </c>
      <c r="R8" s="106">
        <f t="shared" si="0"/>
        <v>0</v>
      </c>
      <c r="S8" s="106">
        <f t="shared" si="0"/>
        <v>0</v>
      </c>
      <c r="T8" s="106">
        <f t="shared" si="0"/>
        <v>0</v>
      </c>
      <c r="U8" s="106">
        <f t="shared" si="0"/>
        <v>0</v>
      </c>
      <c r="V8" s="106">
        <f t="shared" si="0"/>
        <v>0</v>
      </c>
      <c r="W8" s="106">
        <f t="shared" si="0"/>
        <v>0</v>
      </c>
      <c r="X8" s="106">
        <f t="shared" si="0"/>
        <v>0</v>
      </c>
      <c r="Y8" s="106">
        <f t="shared" si="0"/>
        <v>82.162571000000014</v>
      </c>
      <c r="Z8" s="106">
        <f t="shared" si="1"/>
        <v>0</v>
      </c>
      <c r="AA8" s="106">
        <f t="shared" si="1"/>
        <v>50.920092000000004</v>
      </c>
      <c r="AB8" s="107">
        <f t="shared" si="3"/>
        <v>133.08266300000003</v>
      </c>
      <c r="AC8" s="108">
        <f t="shared" si="4"/>
        <v>4.0756479013724445E-5</v>
      </c>
      <c r="AD8" s="98">
        <f t="shared" si="5"/>
        <v>3.8832773204276657E-5</v>
      </c>
      <c r="AF8" s="98">
        <f t="shared" si="6"/>
        <v>0</v>
      </c>
      <c r="AG8" s="97" t="s">
        <v>10</v>
      </c>
    </row>
    <row r="9" spans="1:33">
      <c r="A9" s="97" t="s">
        <v>11</v>
      </c>
      <c r="B9" s="105"/>
      <c r="C9" s="105"/>
      <c r="D9" s="105"/>
      <c r="E9" s="105"/>
      <c r="F9" s="105"/>
      <c r="G9" s="105"/>
      <c r="H9" s="105"/>
      <c r="I9" s="105"/>
      <c r="J9" s="105"/>
      <c r="K9" s="105">
        <v>7172</v>
      </c>
      <c r="L9" s="105"/>
      <c r="M9" s="105">
        <v>1254.48</v>
      </c>
      <c r="N9" s="105">
        <v>8426.48</v>
      </c>
      <c r="P9" s="106">
        <f t="shared" si="2"/>
        <v>0</v>
      </c>
      <c r="Q9" s="106">
        <f t="shared" si="0"/>
        <v>0</v>
      </c>
      <c r="R9" s="106">
        <f t="shared" si="0"/>
        <v>0</v>
      </c>
      <c r="S9" s="106">
        <f t="shared" si="0"/>
        <v>0</v>
      </c>
      <c r="T9" s="106">
        <f t="shared" si="0"/>
        <v>0</v>
      </c>
      <c r="U9" s="106">
        <f t="shared" si="0"/>
        <v>0</v>
      </c>
      <c r="V9" s="106">
        <f t="shared" si="0"/>
        <v>0</v>
      </c>
      <c r="W9" s="106">
        <f t="shared" si="0"/>
        <v>0</v>
      </c>
      <c r="X9" s="106">
        <f t="shared" si="0"/>
        <v>0</v>
      </c>
      <c r="Y9" s="106">
        <f t="shared" si="0"/>
        <v>1432.2483999999999</v>
      </c>
      <c r="Z9" s="106">
        <f t="shared" si="1"/>
        <v>0</v>
      </c>
      <c r="AA9" s="106">
        <f t="shared" si="1"/>
        <v>39.265224000000003</v>
      </c>
      <c r="AB9" s="107">
        <f t="shared" si="3"/>
        <v>1471.5136239999999</v>
      </c>
      <c r="AC9" s="108">
        <f t="shared" si="4"/>
        <v>4.5065009057540116E-4</v>
      </c>
      <c r="AD9" s="98">
        <f t="shared" si="5"/>
        <v>4.2937940630024228E-4</v>
      </c>
      <c r="AF9" s="98">
        <f t="shared" si="6"/>
        <v>4.0000000000000002E-4</v>
      </c>
      <c r="AG9" s="97" t="s">
        <v>11</v>
      </c>
    </row>
    <row r="10" spans="1:33">
      <c r="A10" s="97" t="s">
        <v>12</v>
      </c>
      <c r="B10" s="105">
        <v>360668.14</v>
      </c>
      <c r="C10" s="105">
        <v>53573.080000000009</v>
      </c>
      <c r="D10" s="105">
        <v>450725.55</v>
      </c>
      <c r="E10" s="105">
        <v>80310.7</v>
      </c>
      <c r="F10" s="105">
        <v>468729.03999999992</v>
      </c>
      <c r="G10" s="105">
        <v>50588.73</v>
      </c>
      <c r="H10" s="105">
        <v>225989.8</v>
      </c>
      <c r="I10" s="105">
        <v>101966.23000000001</v>
      </c>
      <c r="J10" s="105">
        <v>210786.45000000004</v>
      </c>
      <c r="K10" s="105">
        <v>100749.87000000002</v>
      </c>
      <c r="L10" s="105">
        <v>93874.31</v>
      </c>
      <c r="M10" s="105">
        <v>115585.60999999999</v>
      </c>
      <c r="N10" s="105">
        <v>2313547.5099999998</v>
      </c>
      <c r="P10" s="106">
        <f t="shared" si="2"/>
        <v>37689.820630000002</v>
      </c>
      <c r="Q10" s="106">
        <f t="shared" si="0"/>
        <v>4296.5610160000006</v>
      </c>
      <c r="R10" s="106">
        <f t="shared" si="0"/>
        <v>1893.0473099999999</v>
      </c>
      <c r="S10" s="106">
        <f t="shared" si="0"/>
        <v>112.43498</v>
      </c>
      <c r="T10" s="106">
        <f t="shared" si="0"/>
        <v>33560.999263999991</v>
      </c>
      <c r="U10" s="106">
        <f t="shared" si="0"/>
        <v>14463.317907000001</v>
      </c>
      <c r="V10" s="106">
        <f t="shared" si="0"/>
        <v>10576.32264</v>
      </c>
      <c r="W10" s="106">
        <f t="shared" si="0"/>
        <v>601.60075700000004</v>
      </c>
      <c r="X10" s="106">
        <f t="shared" si="0"/>
        <v>16462.421745000003</v>
      </c>
      <c r="Y10" s="106">
        <f t="shared" si="0"/>
        <v>20119.749039000002</v>
      </c>
      <c r="Z10" s="106">
        <f t="shared" si="1"/>
        <v>4055.3701920000003</v>
      </c>
      <c r="AA10" s="106">
        <f t="shared" si="1"/>
        <v>3617.8295929999999</v>
      </c>
      <c r="AB10" s="107">
        <f t="shared" si="3"/>
        <v>147449.47507300001</v>
      </c>
      <c r="AC10" s="108">
        <f t="shared" si="4"/>
        <v>4.5156305869814228E-2</v>
      </c>
      <c r="AD10" s="98">
        <f t="shared" si="5"/>
        <v>4.3024928232759004E-2</v>
      </c>
      <c r="AF10" s="98">
        <f t="shared" si="6"/>
        <v>4.2999999999999997E-2</v>
      </c>
      <c r="AG10" s="97" t="s">
        <v>12</v>
      </c>
    </row>
    <row r="11" spans="1:33">
      <c r="A11" s="97" t="s">
        <v>13</v>
      </c>
      <c r="B11" s="105">
        <v>2382039.1999999993</v>
      </c>
      <c r="C11" s="105">
        <v>181318.56000000003</v>
      </c>
      <c r="D11" s="105">
        <v>4939241.8499999996</v>
      </c>
      <c r="E11" s="105">
        <v>657370</v>
      </c>
      <c r="F11" s="105">
        <v>2841137.3600000003</v>
      </c>
      <c r="G11" s="105">
        <v>526871.74</v>
      </c>
      <c r="H11" s="105">
        <v>455558.20999999996</v>
      </c>
      <c r="I11" s="105">
        <v>1049137.95</v>
      </c>
      <c r="J11" s="105">
        <v>1426195.9199999997</v>
      </c>
      <c r="K11" s="105">
        <v>848363.21000000031</v>
      </c>
      <c r="L11" s="105">
        <v>838660.64</v>
      </c>
      <c r="M11" s="105">
        <v>865198.01</v>
      </c>
      <c r="N11" s="105">
        <v>17011092.649999999</v>
      </c>
      <c r="P11" s="106">
        <f t="shared" si="2"/>
        <v>248923.09639999992</v>
      </c>
      <c r="Q11" s="106">
        <f t="shared" si="0"/>
        <v>14541.748512</v>
      </c>
      <c r="R11" s="106">
        <f t="shared" si="0"/>
        <v>20744.815769999997</v>
      </c>
      <c r="S11" s="106">
        <f t="shared" si="0"/>
        <v>920.31799999999998</v>
      </c>
      <c r="T11" s="106">
        <f t="shared" si="0"/>
        <v>203425.43497600002</v>
      </c>
      <c r="U11" s="106">
        <f t="shared" si="0"/>
        <v>150632.630466</v>
      </c>
      <c r="V11" s="106">
        <f t="shared" si="0"/>
        <v>21320.124228000001</v>
      </c>
      <c r="W11" s="106">
        <f t="shared" si="0"/>
        <v>6189.9139049999994</v>
      </c>
      <c r="X11" s="106">
        <f t="shared" si="0"/>
        <v>111385.90135199999</v>
      </c>
      <c r="Y11" s="106">
        <f t="shared" si="0"/>
        <v>169418.13303700005</v>
      </c>
      <c r="Z11" s="106">
        <f t="shared" si="1"/>
        <v>36230.139648000004</v>
      </c>
      <c r="AA11" s="106">
        <f t="shared" si="1"/>
        <v>27080.697713000001</v>
      </c>
      <c r="AB11" s="107">
        <f t="shared" si="3"/>
        <v>1010812.954007</v>
      </c>
      <c r="AC11" s="108">
        <f t="shared" si="4"/>
        <v>0.30956080993650614</v>
      </c>
      <c r="AD11" s="98">
        <f t="shared" si="5"/>
        <v>0.29494953970750309</v>
      </c>
      <c r="AE11" s="98">
        <v>4.7199999999999999E-2</v>
      </c>
      <c r="AF11" s="98">
        <f t="shared" si="6"/>
        <v>0.34210000000000002</v>
      </c>
      <c r="AG11" s="97" t="s">
        <v>13</v>
      </c>
    </row>
    <row r="12" spans="1:33">
      <c r="A12" s="97" t="s">
        <v>14</v>
      </c>
      <c r="B12" s="105">
        <v>70709.87</v>
      </c>
      <c r="C12" s="105">
        <v>14648.369999999999</v>
      </c>
      <c r="D12" s="105">
        <v>288718.54000000004</v>
      </c>
      <c r="E12" s="105">
        <v>28948.22</v>
      </c>
      <c r="F12" s="105">
        <v>135635.50000000003</v>
      </c>
      <c r="G12" s="105">
        <v>12149.429999999998</v>
      </c>
      <c r="H12" s="105">
        <v>7295.27</v>
      </c>
      <c r="I12" s="105">
        <v>36882.69</v>
      </c>
      <c r="J12" s="105">
        <v>43238.390000000007</v>
      </c>
      <c r="K12" s="105">
        <v>37111.11</v>
      </c>
      <c r="L12" s="105">
        <v>31782.49</v>
      </c>
      <c r="M12" s="105">
        <v>64199.279999999984</v>
      </c>
      <c r="N12" s="105">
        <v>771319.16000000015</v>
      </c>
      <c r="P12" s="106">
        <f t="shared" si="2"/>
        <v>7389.1814149999991</v>
      </c>
      <c r="Q12" s="106">
        <f t="shared" si="0"/>
        <v>1174.7992739999997</v>
      </c>
      <c r="R12" s="106">
        <f t="shared" si="0"/>
        <v>1212.617868</v>
      </c>
      <c r="S12" s="106">
        <f t="shared" si="0"/>
        <v>40.527508000000005</v>
      </c>
      <c r="T12" s="106">
        <f t="shared" si="0"/>
        <v>9711.5018000000018</v>
      </c>
      <c r="U12" s="106">
        <f t="shared" si="0"/>
        <v>3473.5220369999993</v>
      </c>
      <c r="V12" s="106">
        <f t="shared" si="0"/>
        <v>341.41863600000005</v>
      </c>
      <c r="W12" s="106">
        <f t="shared" si="0"/>
        <v>217.60787100000002</v>
      </c>
      <c r="X12" s="106">
        <f t="shared" si="0"/>
        <v>3376.9182590000005</v>
      </c>
      <c r="Y12" s="106">
        <f t="shared" si="0"/>
        <v>7411.088667</v>
      </c>
      <c r="Z12" s="106">
        <f t="shared" si="1"/>
        <v>1373.0035680000001</v>
      </c>
      <c r="AA12" s="106">
        <f t="shared" si="1"/>
        <v>2009.4374639999996</v>
      </c>
      <c r="AB12" s="107">
        <f t="shared" si="3"/>
        <v>37731.624366999997</v>
      </c>
      <c r="AC12" s="108">
        <f t="shared" si="4"/>
        <v>1.1555285429382856E-2</v>
      </c>
      <c r="AD12" s="98">
        <f t="shared" si="5"/>
        <v>1.1009875957115986E-2</v>
      </c>
      <c r="AF12" s="98">
        <f t="shared" si="6"/>
        <v>1.0999999999999999E-2</v>
      </c>
      <c r="AG12" s="97" t="s">
        <v>14</v>
      </c>
    </row>
    <row r="13" spans="1:33">
      <c r="A13" s="97" t="s">
        <v>15</v>
      </c>
      <c r="B13" s="105">
        <v>1213350.44</v>
      </c>
      <c r="C13" s="105">
        <v>122706.20999999999</v>
      </c>
      <c r="D13" s="105">
        <v>1505684.91</v>
      </c>
      <c r="E13" s="105">
        <v>347092.31999999995</v>
      </c>
      <c r="F13" s="105">
        <v>1565552.6100000003</v>
      </c>
      <c r="G13" s="105">
        <v>156291.19999999995</v>
      </c>
      <c r="H13" s="105">
        <v>319853.78999999998</v>
      </c>
      <c r="I13" s="105">
        <v>476207.03999999992</v>
      </c>
      <c r="J13" s="105">
        <v>655067.57000000018</v>
      </c>
      <c r="K13" s="105">
        <v>405637.55000000005</v>
      </c>
      <c r="L13" s="105">
        <v>355985.39999999991</v>
      </c>
      <c r="M13" s="105">
        <v>451405.60000000003</v>
      </c>
      <c r="N13" s="105">
        <v>7574834.6400000006</v>
      </c>
      <c r="P13" s="106">
        <f t="shared" si="2"/>
        <v>126795.12097999999</v>
      </c>
      <c r="Q13" s="106">
        <f t="shared" si="0"/>
        <v>9841.0380419999983</v>
      </c>
      <c r="R13" s="106">
        <f t="shared" si="0"/>
        <v>6323.8766219999989</v>
      </c>
      <c r="S13" s="106">
        <f t="shared" si="0"/>
        <v>485.92924799999992</v>
      </c>
      <c r="T13" s="106">
        <f t="shared" si="0"/>
        <v>112093.56687600003</v>
      </c>
      <c r="U13" s="106">
        <f t="shared" si="0"/>
        <v>44683.654079999986</v>
      </c>
      <c r="V13" s="106">
        <f t="shared" si="0"/>
        <v>14969.157372</v>
      </c>
      <c r="W13" s="106">
        <f t="shared" si="0"/>
        <v>2809.6215359999997</v>
      </c>
      <c r="X13" s="106">
        <f t="shared" si="0"/>
        <v>51160.777217000017</v>
      </c>
      <c r="Y13" s="106">
        <f t="shared" si="0"/>
        <v>81005.818735000008</v>
      </c>
      <c r="Z13" s="106">
        <f t="shared" si="1"/>
        <v>15378.569279999996</v>
      </c>
      <c r="AA13" s="106">
        <f t="shared" si="1"/>
        <v>14128.995280000001</v>
      </c>
      <c r="AB13" s="107">
        <f t="shared" si="3"/>
        <v>479676.12526799995</v>
      </c>
      <c r="AC13" s="108">
        <f t="shared" si="4"/>
        <v>0.14690050147906863</v>
      </c>
      <c r="AD13" s="98">
        <f t="shared" si="5"/>
        <v>0.13996679780925661</v>
      </c>
      <c r="AF13" s="98">
        <f t="shared" si="6"/>
        <v>0.14000000000000001</v>
      </c>
      <c r="AG13" s="97" t="s">
        <v>15</v>
      </c>
    </row>
    <row r="14" spans="1:33">
      <c r="A14" s="97" t="s">
        <v>16</v>
      </c>
      <c r="B14" s="105">
        <v>524542.98</v>
      </c>
      <c r="C14" s="105">
        <v>156492.34</v>
      </c>
      <c r="D14" s="105">
        <v>774287.44999999984</v>
      </c>
      <c r="E14" s="105">
        <v>177276.99000000002</v>
      </c>
      <c r="F14" s="105">
        <v>911458.10000000021</v>
      </c>
      <c r="G14" s="105">
        <v>92261.019999999975</v>
      </c>
      <c r="H14" s="105">
        <v>345105.88000000006</v>
      </c>
      <c r="I14" s="105">
        <v>291174.02</v>
      </c>
      <c r="J14" s="105">
        <v>354827.19999999995</v>
      </c>
      <c r="K14" s="105">
        <v>197957.6</v>
      </c>
      <c r="L14" s="105">
        <v>194254.13000000006</v>
      </c>
      <c r="M14" s="105">
        <v>221797.61000000004</v>
      </c>
      <c r="N14" s="105">
        <v>4241435.3199999994</v>
      </c>
      <c r="P14" s="106">
        <f t="shared" si="2"/>
        <v>54814.741409999995</v>
      </c>
      <c r="Q14" s="106">
        <f t="shared" si="0"/>
        <v>12550.685667999998</v>
      </c>
      <c r="R14" s="106">
        <f t="shared" si="0"/>
        <v>3252.0072899999991</v>
      </c>
      <c r="S14" s="106">
        <f t="shared" si="0"/>
        <v>248.18778600000002</v>
      </c>
      <c r="T14" s="106">
        <f t="shared" si="0"/>
        <v>65260.39996000001</v>
      </c>
      <c r="U14" s="106">
        <f t="shared" si="0"/>
        <v>26377.42561799999</v>
      </c>
      <c r="V14" s="106">
        <f t="shared" si="0"/>
        <v>16150.955184000004</v>
      </c>
      <c r="W14" s="106">
        <f t="shared" si="0"/>
        <v>1717.9267180000002</v>
      </c>
      <c r="X14" s="106">
        <f t="shared" si="0"/>
        <v>27712.004319999996</v>
      </c>
      <c r="Y14" s="106">
        <f t="shared" si="0"/>
        <v>39532.132720000001</v>
      </c>
      <c r="Z14" s="106">
        <f t="shared" si="1"/>
        <v>8391.7784160000028</v>
      </c>
      <c r="AA14" s="106">
        <f t="shared" si="1"/>
        <v>6942.265193000002</v>
      </c>
      <c r="AB14" s="107">
        <f t="shared" si="3"/>
        <v>262950.51028300001</v>
      </c>
      <c r="AC14" s="108">
        <f t="shared" si="4"/>
        <v>8.0528422804383021E-2</v>
      </c>
      <c r="AD14" s="98">
        <f t="shared" si="5"/>
        <v>7.6727481248016149E-2</v>
      </c>
      <c r="AF14" s="98">
        <f t="shared" si="6"/>
        <v>7.6700000000000004E-2</v>
      </c>
      <c r="AG14" s="97" t="s">
        <v>16</v>
      </c>
    </row>
    <row r="15" spans="1:33">
      <c r="A15" s="97" t="s">
        <v>17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>
        <v>4431.21</v>
      </c>
      <c r="L15" s="105"/>
      <c r="M15" s="105">
        <v>11797.4</v>
      </c>
      <c r="N15" s="105">
        <v>16228.61</v>
      </c>
      <c r="P15" s="106">
        <f t="shared" si="2"/>
        <v>0</v>
      </c>
      <c r="Q15" s="106">
        <f t="shared" si="0"/>
        <v>0</v>
      </c>
      <c r="R15" s="106">
        <f t="shared" si="0"/>
        <v>0</v>
      </c>
      <c r="S15" s="106">
        <f t="shared" si="0"/>
        <v>0</v>
      </c>
      <c r="T15" s="106">
        <f t="shared" si="0"/>
        <v>0</v>
      </c>
      <c r="U15" s="106">
        <f t="shared" si="0"/>
        <v>0</v>
      </c>
      <c r="V15" s="106">
        <f t="shared" si="0"/>
        <v>0</v>
      </c>
      <c r="W15" s="106">
        <f t="shared" si="0"/>
        <v>0</v>
      </c>
      <c r="X15" s="106">
        <f t="shared" si="0"/>
        <v>0</v>
      </c>
      <c r="Y15" s="106">
        <f t="shared" si="0"/>
        <v>884.9126369999999</v>
      </c>
      <c r="Z15" s="106">
        <f t="shared" si="1"/>
        <v>0</v>
      </c>
      <c r="AA15" s="106">
        <f t="shared" si="1"/>
        <v>369.25862000000001</v>
      </c>
      <c r="AB15" s="107">
        <f t="shared" si="3"/>
        <v>1254.171257</v>
      </c>
      <c r="AC15" s="108">
        <f t="shared" si="4"/>
        <v>3.8408913199713246E-4</v>
      </c>
      <c r="AD15" s="98">
        <f t="shared" si="5"/>
        <v>3.6596012496686783E-4</v>
      </c>
      <c r="AF15" s="98">
        <f t="shared" si="6"/>
        <v>4.0000000000000002E-4</v>
      </c>
      <c r="AG15" s="97" t="s">
        <v>17</v>
      </c>
    </row>
    <row r="16" spans="1:33">
      <c r="A16" s="97" t="s">
        <v>18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>
        <v>879664.30999999994</v>
      </c>
      <c r="L16" s="105"/>
      <c r="M16" s="105">
        <v>2436234.5299999998</v>
      </c>
      <c r="N16" s="105">
        <v>3315898.84</v>
      </c>
      <c r="P16" s="106">
        <f t="shared" si="2"/>
        <v>0</v>
      </c>
      <c r="Q16" s="106">
        <f t="shared" si="0"/>
        <v>0</v>
      </c>
      <c r="R16" s="106">
        <f t="shared" si="0"/>
        <v>0</v>
      </c>
      <c r="S16" s="106">
        <f t="shared" si="0"/>
        <v>0</v>
      </c>
      <c r="T16" s="106">
        <f t="shared" si="0"/>
        <v>0</v>
      </c>
      <c r="U16" s="106">
        <f t="shared" si="0"/>
        <v>0</v>
      </c>
      <c r="V16" s="106">
        <f t="shared" si="0"/>
        <v>0</v>
      </c>
      <c r="W16" s="106">
        <f t="shared" si="0"/>
        <v>0</v>
      </c>
      <c r="X16" s="106">
        <f t="shared" si="0"/>
        <v>0</v>
      </c>
      <c r="Y16" s="106">
        <f t="shared" si="0"/>
        <v>175668.96270699997</v>
      </c>
      <c r="Z16" s="106">
        <f t="shared" si="1"/>
        <v>0</v>
      </c>
      <c r="AA16" s="106">
        <f t="shared" si="1"/>
        <v>76254.140788999997</v>
      </c>
      <c r="AB16" s="107">
        <f t="shared" si="3"/>
        <v>251923.10349599997</v>
      </c>
      <c r="AC16" s="108">
        <f t="shared" si="4"/>
        <v>7.7151286645857478E-2</v>
      </c>
      <c r="AD16" s="98">
        <f t="shared" si="5"/>
        <v>7.3509745916173014E-2</v>
      </c>
      <c r="AF16" s="98">
        <f t="shared" si="6"/>
        <v>7.3499999999999996E-2</v>
      </c>
      <c r="AG16" s="97" t="s">
        <v>18</v>
      </c>
    </row>
    <row r="17" spans="1:33">
      <c r="A17" s="97" t="s">
        <v>19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>
        <v>1239.19</v>
      </c>
      <c r="L17" s="105"/>
      <c r="M17" s="105">
        <v>441.76</v>
      </c>
      <c r="N17" s="105">
        <v>1680.95</v>
      </c>
      <c r="P17" s="106">
        <f t="shared" si="2"/>
        <v>0</v>
      </c>
      <c r="Q17" s="106">
        <f t="shared" si="0"/>
        <v>0</v>
      </c>
      <c r="R17" s="106">
        <f t="shared" si="0"/>
        <v>0</v>
      </c>
      <c r="S17" s="106">
        <f t="shared" si="0"/>
        <v>0</v>
      </c>
      <c r="T17" s="106">
        <f t="shared" si="0"/>
        <v>0</v>
      </c>
      <c r="U17" s="106">
        <f t="shared" si="0"/>
        <v>0</v>
      </c>
      <c r="V17" s="106">
        <f t="shared" si="0"/>
        <v>0</v>
      </c>
      <c r="W17" s="106">
        <f t="shared" si="0"/>
        <v>0</v>
      </c>
      <c r="X17" s="106">
        <f t="shared" si="0"/>
        <v>0</v>
      </c>
      <c r="Y17" s="106">
        <f t="shared" si="0"/>
        <v>247.46624299999999</v>
      </c>
      <c r="Z17" s="106">
        <f t="shared" si="1"/>
        <v>0</v>
      </c>
      <c r="AA17" s="106">
        <f t="shared" si="1"/>
        <v>13.827088</v>
      </c>
      <c r="AB17" s="107">
        <f t="shared" si="3"/>
        <v>261.29333099999997</v>
      </c>
      <c r="AC17" s="108">
        <f t="shared" si="4"/>
        <v>8.0020912726458225E-5</v>
      </c>
      <c r="AD17" s="98">
        <f t="shared" si="5"/>
        <v>7.6243925645769407E-5</v>
      </c>
      <c r="AF17" s="98">
        <f t="shared" si="6"/>
        <v>1E-4</v>
      </c>
      <c r="AG17" s="97" t="s">
        <v>19</v>
      </c>
    </row>
    <row r="18" spans="1:33">
      <c r="A18" s="97" t="s">
        <v>20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>
        <v>13398.819999999996</v>
      </c>
      <c r="L18" s="105"/>
      <c r="M18" s="105">
        <v>5753.99</v>
      </c>
      <c r="N18" s="105">
        <v>19152.809999999998</v>
      </c>
      <c r="P18" s="106">
        <f t="shared" si="2"/>
        <v>0</v>
      </c>
      <c r="Q18" s="106">
        <f t="shared" si="0"/>
        <v>0</v>
      </c>
      <c r="R18" s="106">
        <f t="shared" si="0"/>
        <v>0</v>
      </c>
      <c r="S18" s="106">
        <f t="shared" si="0"/>
        <v>0</v>
      </c>
      <c r="T18" s="106">
        <f t="shared" si="0"/>
        <v>0</v>
      </c>
      <c r="U18" s="106">
        <f t="shared" si="0"/>
        <v>0</v>
      </c>
      <c r="V18" s="106">
        <f t="shared" si="0"/>
        <v>0</v>
      </c>
      <c r="W18" s="106">
        <f t="shared" si="0"/>
        <v>0</v>
      </c>
      <c r="X18" s="106">
        <f t="shared" si="0"/>
        <v>0</v>
      </c>
      <c r="Y18" s="106">
        <f t="shared" si="0"/>
        <v>2675.744353999999</v>
      </c>
      <c r="Z18" s="106">
        <f t="shared" si="1"/>
        <v>0</v>
      </c>
      <c r="AA18" s="106">
        <f t="shared" si="1"/>
        <v>180.099887</v>
      </c>
      <c r="AB18" s="107">
        <f t="shared" si="3"/>
        <v>2855.8442409999989</v>
      </c>
      <c r="AC18" s="108">
        <f t="shared" si="4"/>
        <v>8.7460044194323224E-4</v>
      </c>
      <c r="AD18" s="98">
        <f t="shared" si="5"/>
        <v>8.3331930108351175E-4</v>
      </c>
      <c r="AF18" s="109">
        <f>ROUND(SUM(AD18:AE18),4)+0.0003</f>
        <v>1.1000000000000001E-3</v>
      </c>
      <c r="AG18" s="97" t="s">
        <v>20</v>
      </c>
    </row>
    <row r="19" spans="1:33">
      <c r="A19" s="97" t="s">
        <v>21</v>
      </c>
      <c r="B19" s="105"/>
      <c r="C19" s="105">
        <v>188096.41</v>
      </c>
      <c r="D19" s="105"/>
      <c r="E19" s="105">
        <v>600642.71000000008</v>
      </c>
      <c r="F19" s="105">
        <v>721175.27999999991</v>
      </c>
      <c r="G19" s="105">
        <v>331131.97000000009</v>
      </c>
      <c r="H19" s="105">
        <v>2958.1499999999996</v>
      </c>
      <c r="I19" s="105">
        <v>312.33</v>
      </c>
      <c r="J19" s="105">
        <v>0.96000000000020691</v>
      </c>
      <c r="K19" s="105">
        <v>1805649.12</v>
      </c>
      <c r="L19" s="105">
        <v>145624.51000000004</v>
      </c>
      <c r="M19" s="105">
        <v>1303512.1299999999</v>
      </c>
      <c r="N19" s="105">
        <v>5099103.57</v>
      </c>
      <c r="P19" s="106">
        <f t="shared" si="2"/>
        <v>0</v>
      </c>
      <c r="Q19" s="106">
        <f t="shared" si="0"/>
        <v>15085.332081999999</v>
      </c>
      <c r="R19" s="106">
        <f t="shared" si="0"/>
        <v>0</v>
      </c>
      <c r="S19" s="106">
        <f t="shared" si="0"/>
        <v>840.89979400000016</v>
      </c>
      <c r="T19" s="106">
        <f t="shared" si="0"/>
        <v>51636.150047999989</v>
      </c>
      <c r="U19" s="106">
        <f t="shared" si="0"/>
        <v>94670.630223000015</v>
      </c>
      <c r="V19" s="106">
        <f t="shared" si="0"/>
        <v>138.44141999999999</v>
      </c>
      <c r="W19" s="106">
        <f t="shared" si="0"/>
        <v>1.8427469999999999</v>
      </c>
      <c r="X19" s="106">
        <f t="shared" si="0"/>
        <v>7.4976000000016169E-2</v>
      </c>
      <c r="Y19" s="106">
        <f t="shared" si="0"/>
        <v>360588.12926399999</v>
      </c>
      <c r="Z19" s="106">
        <f t="shared" si="1"/>
        <v>6290.9788320000016</v>
      </c>
      <c r="AA19" s="106">
        <f t="shared" si="1"/>
        <v>40799.929668999997</v>
      </c>
      <c r="AB19" s="107">
        <f t="shared" si="3"/>
        <v>570052.40905499994</v>
      </c>
      <c r="AC19" s="108">
        <f t="shared" si="4"/>
        <v>0.17457817962639627</v>
      </c>
      <c r="AD19" s="98">
        <f t="shared" si="5"/>
        <v>0.16633808954803039</v>
      </c>
      <c r="AF19" s="98">
        <f t="shared" si="6"/>
        <v>0.1663</v>
      </c>
      <c r="AG19" s="97" t="s">
        <v>21</v>
      </c>
    </row>
    <row r="20" spans="1:33">
      <c r="A20" s="97" t="s">
        <v>22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>
        <v>13449.98</v>
      </c>
      <c r="L20" s="105"/>
      <c r="M20" s="105">
        <v>1246.04</v>
      </c>
      <c r="N20" s="105">
        <v>14696.02</v>
      </c>
      <c r="P20" s="106">
        <f t="shared" si="2"/>
        <v>0</v>
      </c>
      <c r="Q20" s="106">
        <f t="shared" si="0"/>
        <v>0</v>
      </c>
      <c r="R20" s="106">
        <f t="shared" si="0"/>
        <v>0</v>
      </c>
      <c r="S20" s="106">
        <f t="shared" si="0"/>
        <v>0</v>
      </c>
      <c r="T20" s="106">
        <f t="shared" si="0"/>
        <v>0</v>
      </c>
      <c r="U20" s="106">
        <f t="shared" si="0"/>
        <v>0</v>
      </c>
      <c r="V20" s="106">
        <f t="shared" si="0"/>
        <v>0</v>
      </c>
      <c r="W20" s="106">
        <f t="shared" si="0"/>
        <v>0</v>
      </c>
      <c r="X20" s="106">
        <f t="shared" si="0"/>
        <v>0</v>
      </c>
      <c r="Y20" s="106">
        <f t="shared" si="0"/>
        <v>2685.9610059999995</v>
      </c>
      <c r="Z20" s="106">
        <f t="shared" si="1"/>
        <v>0</v>
      </c>
      <c r="AA20" s="106">
        <f t="shared" si="1"/>
        <v>39.001052000000001</v>
      </c>
      <c r="AB20" s="107">
        <f t="shared" si="3"/>
        <v>2724.9620579999996</v>
      </c>
      <c r="AC20" s="108">
        <f t="shared" si="4"/>
        <v>8.3451785849876124E-4</v>
      </c>
      <c r="AD20" s="98">
        <f t="shared" si="5"/>
        <v>7.9512861557761978E-4</v>
      </c>
      <c r="AF20" s="98">
        <f t="shared" si="6"/>
        <v>8.0000000000000004E-4</v>
      </c>
      <c r="AG20" s="97" t="s">
        <v>22</v>
      </c>
    </row>
    <row r="21" spans="1:33">
      <c r="A21" s="97" t="s">
        <v>23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>
        <v>50.580000000000005</v>
      </c>
      <c r="L21" s="105"/>
      <c r="M21" s="105">
        <v>16.23</v>
      </c>
      <c r="N21" s="105">
        <v>66.81</v>
      </c>
      <c r="P21" s="106">
        <f t="shared" si="2"/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10.100826</v>
      </c>
      <c r="Z21" s="106">
        <f t="shared" si="1"/>
        <v>0</v>
      </c>
      <c r="AA21" s="106">
        <f t="shared" si="1"/>
        <v>0.50799900000000009</v>
      </c>
      <c r="AB21" s="107">
        <f t="shared" si="3"/>
        <v>10.608825</v>
      </c>
      <c r="AC21" s="108">
        <f t="shared" si="4"/>
        <v>3.2489457584176471E-6</v>
      </c>
      <c r="AD21" s="98">
        <f t="shared" si="5"/>
        <v>3.0955955186203344E-6</v>
      </c>
      <c r="AF21" s="98">
        <f t="shared" si="6"/>
        <v>0</v>
      </c>
      <c r="AG21" s="97" t="s">
        <v>23</v>
      </c>
    </row>
    <row r="22" spans="1:33">
      <c r="A22" s="97" t="s">
        <v>26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>
        <v>756.3</v>
      </c>
      <c r="L22" s="105"/>
      <c r="M22" s="105">
        <v>135.60999999999999</v>
      </c>
      <c r="N22" s="105">
        <v>891.91</v>
      </c>
      <c r="P22" s="106">
        <f t="shared" si="2"/>
        <v>0</v>
      </c>
      <c r="Q22" s="106">
        <f t="shared" si="0"/>
        <v>0</v>
      </c>
      <c r="R22" s="106">
        <f t="shared" si="0"/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151.03310999999999</v>
      </c>
      <c r="Z22" s="106">
        <f t="shared" si="1"/>
        <v>0</v>
      </c>
      <c r="AA22" s="106">
        <f t="shared" si="1"/>
        <v>4.2445930000000001</v>
      </c>
      <c r="AB22" s="107">
        <f t="shared" si="3"/>
        <v>155.277703</v>
      </c>
      <c r="AC22" s="108">
        <f t="shared" si="4"/>
        <v>4.7553695582563116E-5</v>
      </c>
      <c r="AD22" s="98">
        <f t="shared" si="5"/>
        <v>4.5309161151066141E-5</v>
      </c>
      <c r="AF22" s="98">
        <f t="shared" si="6"/>
        <v>0</v>
      </c>
      <c r="AG22" s="97" t="s">
        <v>26</v>
      </c>
    </row>
    <row r="23" spans="1:33">
      <c r="A23" s="97" t="s">
        <v>87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>
        <v>1.83</v>
      </c>
      <c r="L23" s="105"/>
      <c r="M23" s="105">
        <v>0.48000000000000004</v>
      </c>
      <c r="N23" s="105">
        <v>2.31</v>
      </c>
      <c r="P23" s="106">
        <f t="shared" si="2"/>
        <v>0</v>
      </c>
      <c r="Q23" s="106">
        <f t="shared" si="0"/>
        <v>0</v>
      </c>
      <c r="R23" s="106">
        <f t="shared" si="0"/>
        <v>0</v>
      </c>
      <c r="S23" s="106">
        <f t="shared" si="0"/>
        <v>0</v>
      </c>
      <c r="T23" s="106">
        <f t="shared" si="0"/>
        <v>0</v>
      </c>
      <c r="U23" s="106">
        <f t="shared" si="0"/>
        <v>0</v>
      </c>
      <c r="V23" s="106">
        <f t="shared" si="0"/>
        <v>0</v>
      </c>
      <c r="W23" s="106">
        <f t="shared" si="0"/>
        <v>0</v>
      </c>
      <c r="X23" s="106">
        <f t="shared" si="0"/>
        <v>0</v>
      </c>
      <c r="Y23" s="106">
        <f t="shared" si="0"/>
        <v>0.36545099999999997</v>
      </c>
      <c r="Z23" s="106">
        <f t="shared" si="1"/>
        <v>0</v>
      </c>
      <c r="AA23" s="106">
        <f t="shared" si="1"/>
        <v>1.5024000000000003E-2</v>
      </c>
      <c r="AB23" s="107">
        <f t="shared" si="3"/>
        <v>0.38047499999999995</v>
      </c>
      <c r="AC23" s="108">
        <f t="shared" si="4"/>
        <v>1.1652022136607533E-7</v>
      </c>
      <c r="AD23" s="98">
        <f t="shared" si="5"/>
        <v>1.1102046691759658E-7</v>
      </c>
      <c r="AF23" s="98">
        <f t="shared" si="6"/>
        <v>0</v>
      </c>
      <c r="AG23" s="97" t="s">
        <v>87</v>
      </c>
    </row>
    <row r="24" spans="1:33">
      <c r="A24" s="97" t="s">
        <v>29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>
        <v>931.74999999999989</v>
      </c>
      <c r="L24" s="105"/>
      <c r="M24" s="105">
        <v>185.46999999999994</v>
      </c>
      <c r="N24" s="105">
        <v>1117.2199999999998</v>
      </c>
      <c r="P24" s="106">
        <f t="shared" si="2"/>
        <v>0</v>
      </c>
      <c r="Q24" s="106">
        <f t="shared" si="0"/>
        <v>0</v>
      </c>
      <c r="R24" s="106">
        <f t="shared" si="0"/>
        <v>0</v>
      </c>
      <c r="S24" s="106">
        <f t="shared" si="0"/>
        <v>0</v>
      </c>
      <c r="T24" s="106">
        <f t="shared" si="0"/>
        <v>0</v>
      </c>
      <c r="U24" s="106">
        <f t="shared" si="0"/>
        <v>0</v>
      </c>
      <c r="V24" s="106">
        <f t="shared" si="0"/>
        <v>0</v>
      </c>
      <c r="W24" s="106">
        <f t="shared" si="0"/>
        <v>0</v>
      </c>
      <c r="X24" s="106">
        <f t="shared" si="0"/>
        <v>0</v>
      </c>
      <c r="Y24" s="106">
        <f t="shared" si="0"/>
        <v>186.07047499999996</v>
      </c>
      <c r="Z24" s="106">
        <f t="shared" si="1"/>
        <v>0</v>
      </c>
      <c r="AA24" s="106">
        <f t="shared" si="1"/>
        <v>5.8052109999999981</v>
      </c>
      <c r="AB24" s="107">
        <f t="shared" si="3"/>
        <v>191.87568599999994</v>
      </c>
      <c r="AC24" s="108">
        <f t="shared" si="4"/>
        <v>5.8761804080393077E-5</v>
      </c>
      <c r="AD24" s="98">
        <f t="shared" si="5"/>
        <v>5.5988246927798528E-5</v>
      </c>
      <c r="AF24" s="98">
        <f t="shared" si="6"/>
        <v>1E-4</v>
      </c>
      <c r="AG24" s="97" t="s">
        <v>29</v>
      </c>
    </row>
    <row r="25" spans="1:33">
      <c r="A25" s="97" t="s">
        <v>30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>
        <v>648.05000000000007</v>
      </c>
      <c r="L25" s="105"/>
      <c r="M25" s="105">
        <v>192.97999999999996</v>
      </c>
      <c r="N25" s="105">
        <v>841.03</v>
      </c>
      <c r="P25" s="106">
        <f t="shared" si="2"/>
        <v>0</v>
      </c>
      <c r="Q25" s="106">
        <f t="shared" si="0"/>
        <v>0</v>
      </c>
      <c r="R25" s="106">
        <f t="shared" si="0"/>
        <v>0</v>
      </c>
      <c r="S25" s="106">
        <f t="shared" si="0"/>
        <v>0</v>
      </c>
      <c r="T25" s="106">
        <f t="shared" si="0"/>
        <v>0</v>
      </c>
      <c r="U25" s="106">
        <f t="shared" si="0"/>
        <v>0</v>
      </c>
      <c r="V25" s="106">
        <f t="shared" si="0"/>
        <v>0</v>
      </c>
      <c r="W25" s="106">
        <f t="shared" si="0"/>
        <v>0</v>
      </c>
      <c r="X25" s="106">
        <f t="shared" si="0"/>
        <v>0</v>
      </c>
      <c r="Y25" s="106">
        <f t="shared" si="0"/>
        <v>129.41558499999999</v>
      </c>
      <c r="Z25" s="106">
        <f t="shared" si="1"/>
        <v>0</v>
      </c>
      <c r="AA25" s="106">
        <f t="shared" si="1"/>
        <v>6.0402739999999993</v>
      </c>
      <c r="AB25" s="107">
        <f t="shared" si="3"/>
        <v>135.455859</v>
      </c>
      <c r="AC25" s="108">
        <f t="shared" si="4"/>
        <v>4.1483268745678139E-5</v>
      </c>
      <c r="AD25" s="98">
        <f t="shared" si="5"/>
        <v>3.9525258460882137E-5</v>
      </c>
      <c r="AF25" s="98">
        <f t="shared" si="6"/>
        <v>0</v>
      </c>
      <c r="AG25" s="97" t="s">
        <v>30</v>
      </c>
    </row>
    <row r="26" spans="1:33">
      <c r="A26" s="97" t="s">
        <v>31</v>
      </c>
      <c r="B26" s="105">
        <v>937271.5199999999</v>
      </c>
      <c r="C26" s="105">
        <v>102868.86</v>
      </c>
      <c r="D26" s="105">
        <v>969018.70000000019</v>
      </c>
      <c r="E26" s="105">
        <v>351147.51</v>
      </c>
      <c r="F26" s="105">
        <v>1272623.3400000001</v>
      </c>
      <c r="G26" s="105">
        <v>110357.06999999999</v>
      </c>
      <c r="H26" s="105">
        <v>44794.360000000008</v>
      </c>
      <c r="I26" s="105">
        <v>370739.14999999997</v>
      </c>
      <c r="J26" s="105">
        <v>234188.24000000002</v>
      </c>
      <c r="K26" s="105">
        <v>681497.84000000008</v>
      </c>
      <c r="L26" s="105">
        <v>677396.45</v>
      </c>
      <c r="M26" s="105">
        <v>469752.49</v>
      </c>
      <c r="N26" s="105">
        <v>6221655.5299999993</v>
      </c>
      <c r="P26" s="106">
        <f t="shared" si="2"/>
        <v>97944.873839999986</v>
      </c>
      <c r="Q26" s="106">
        <f t="shared" si="0"/>
        <v>8250.0825719999993</v>
      </c>
      <c r="R26" s="106">
        <f t="shared" si="0"/>
        <v>4069.8785400000006</v>
      </c>
      <c r="S26" s="106">
        <f t="shared" si="0"/>
        <v>491.606514</v>
      </c>
      <c r="T26" s="106">
        <f t="shared" si="0"/>
        <v>91119.831143999996</v>
      </c>
      <c r="U26" s="106">
        <f t="shared" si="0"/>
        <v>31551.086312999996</v>
      </c>
      <c r="V26" s="106">
        <f t="shared" si="0"/>
        <v>2096.3760480000005</v>
      </c>
      <c r="W26" s="106">
        <f t="shared" si="0"/>
        <v>2187.3609849999998</v>
      </c>
      <c r="X26" s="106">
        <f t="shared" si="0"/>
        <v>18290.101544000001</v>
      </c>
      <c r="Y26" s="106">
        <f t="shared" si="0"/>
        <v>136095.118648</v>
      </c>
      <c r="Z26" s="106">
        <f t="shared" si="1"/>
        <v>29263.52664</v>
      </c>
      <c r="AA26" s="106">
        <f t="shared" si="1"/>
        <v>14703.252937000001</v>
      </c>
      <c r="AB26" s="107">
        <f t="shared" si="3"/>
        <v>436063.09572500002</v>
      </c>
      <c r="AC26" s="108">
        <f t="shared" si="4"/>
        <v>0.13354403953861121</v>
      </c>
      <c r="AD26" s="98">
        <f t="shared" si="5"/>
        <v>0.12724076087238878</v>
      </c>
      <c r="AF26" s="98">
        <f t="shared" si="6"/>
        <v>0.12720000000000001</v>
      </c>
      <c r="AG26" s="97" t="s">
        <v>31</v>
      </c>
    </row>
    <row r="27" spans="1:33">
      <c r="A27" s="97" t="s">
        <v>32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>
        <v>97249.090000000011</v>
      </c>
      <c r="L27" s="105"/>
      <c r="M27" s="105">
        <v>127511.34000000003</v>
      </c>
      <c r="N27" s="105">
        <v>224760.43000000005</v>
      </c>
      <c r="P27" s="106">
        <f t="shared" si="2"/>
        <v>0</v>
      </c>
      <c r="Q27" s="106">
        <f t="shared" si="0"/>
        <v>0</v>
      </c>
      <c r="R27" s="106">
        <f t="shared" si="0"/>
        <v>0</v>
      </c>
      <c r="S27" s="106">
        <f t="shared" si="0"/>
        <v>0</v>
      </c>
      <c r="T27" s="106">
        <f t="shared" si="0"/>
        <v>0</v>
      </c>
      <c r="U27" s="106">
        <f t="shared" si="0"/>
        <v>0</v>
      </c>
      <c r="V27" s="106">
        <f t="shared" si="0"/>
        <v>0</v>
      </c>
      <c r="W27" s="106">
        <f t="shared" si="0"/>
        <v>0</v>
      </c>
      <c r="X27" s="106">
        <f t="shared" si="0"/>
        <v>0</v>
      </c>
      <c r="Y27" s="106">
        <f t="shared" si="0"/>
        <v>19420.643273000001</v>
      </c>
      <c r="Z27" s="106">
        <f t="shared" si="1"/>
        <v>0</v>
      </c>
      <c r="AA27" s="106">
        <f t="shared" si="1"/>
        <v>3991.1049420000008</v>
      </c>
      <c r="AB27" s="107">
        <f t="shared" si="3"/>
        <v>23411.748215000003</v>
      </c>
      <c r="AC27" s="108">
        <f t="shared" si="4"/>
        <v>7.1698326685816927E-3</v>
      </c>
      <c r="AD27" s="98">
        <f t="shared" si="5"/>
        <v>6.8314165666246377E-3</v>
      </c>
      <c r="AF27" s="98">
        <f t="shared" si="6"/>
        <v>6.7999999999999996E-3</v>
      </c>
      <c r="AG27" s="97" t="s">
        <v>32</v>
      </c>
    </row>
    <row r="28" spans="1:33">
      <c r="A28" s="97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>
        <v>1130.0400000000004</v>
      </c>
      <c r="L28" s="105"/>
      <c r="M28" s="105">
        <v>1798.4299999999998</v>
      </c>
      <c r="N28" s="105">
        <v>2928.4700000000003</v>
      </c>
      <c r="P28" s="106">
        <f t="shared" si="2"/>
        <v>0</v>
      </c>
      <c r="Q28" s="106">
        <f t="shared" si="0"/>
        <v>0</v>
      </c>
      <c r="R28" s="106">
        <f t="shared" si="0"/>
        <v>0</v>
      </c>
      <c r="S28" s="106">
        <f t="shared" si="0"/>
        <v>0</v>
      </c>
      <c r="T28" s="106">
        <f t="shared" si="0"/>
        <v>0</v>
      </c>
      <c r="U28" s="106">
        <f t="shared" si="0"/>
        <v>0</v>
      </c>
      <c r="V28" s="106">
        <f t="shared" si="0"/>
        <v>0</v>
      </c>
      <c r="W28" s="106">
        <f t="shared" si="0"/>
        <v>0</v>
      </c>
      <c r="X28" s="106">
        <f t="shared" si="0"/>
        <v>0</v>
      </c>
      <c r="Y28" s="106">
        <f t="shared" si="0"/>
        <v>225.66898800000007</v>
      </c>
      <c r="Z28" s="106">
        <f t="shared" si="1"/>
        <v>0</v>
      </c>
      <c r="AA28" s="106">
        <f t="shared" si="1"/>
        <v>56.290858999999998</v>
      </c>
      <c r="AB28" s="107">
        <f t="shared" si="3"/>
        <v>281.95984700000008</v>
      </c>
      <c r="AC28" s="108">
        <f t="shared" si="4"/>
        <v>8.6350019814139544E-5</v>
      </c>
      <c r="AD28" s="98">
        <f t="shared" si="5"/>
        <v>8.2274298878912171E-5</v>
      </c>
      <c r="AF28" s="98">
        <f t="shared" si="6"/>
        <v>1E-4</v>
      </c>
      <c r="AG28" s="97" t="s">
        <v>36</v>
      </c>
    </row>
    <row r="29" spans="1:33">
      <c r="A29" s="97" t="s">
        <v>37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>
        <v>161.82</v>
      </c>
      <c r="L29" s="105"/>
      <c r="M29" s="105">
        <v>66.959999999999994</v>
      </c>
      <c r="N29" s="105">
        <v>228.77999999999997</v>
      </c>
      <c r="P29" s="106">
        <f t="shared" si="2"/>
        <v>0</v>
      </c>
      <c r="Q29" s="106">
        <f t="shared" si="0"/>
        <v>0</v>
      </c>
      <c r="R29" s="106">
        <f t="shared" si="0"/>
        <v>0</v>
      </c>
      <c r="S29" s="106">
        <f t="shared" si="0"/>
        <v>0</v>
      </c>
      <c r="T29" s="106">
        <f t="shared" si="0"/>
        <v>0</v>
      </c>
      <c r="U29" s="106">
        <f t="shared" si="0"/>
        <v>0</v>
      </c>
      <c r="V29" s="106">
        <f t="shared" si="0"/>
        <v>0</v>
      </c>
      <c r="W29" s="106">
        <f t="shared" si="0"/>
        <v>0</v>
      </c>
      <c r="X29" s="106">
        <f t="shared" si="0"/>
        <v>0</v>
      </c>
      <c r="Y29" s="106">
        <f t="shared" si="0"/>
        <v>32.315453999999995</v>
      </c>
      <c r="Z29" s="106">
        <f t="shared" si="1"/>
        <v>0</v>
      </c>
      <c r="AA29" s="106">
        <f t="shared" si="1"/>
        <v>2.0958479999999997</v>
      </c>
      <c r="AB29" s="107">
        <f t="shared" si="3"/>
        <v>34.411301999999992</v>
      </c>
      <c r="AC29" s="108">
        <f t="shared" si="4"/>
        <v>1.0538438863354675E-5</v>
      </c>
      <c r="AD29" s="98">
        <f t="shared" si="5"/>
        <v>1.0041024549004335E-5</v>
      </c>
      <c r="AF29" s="98">
        <f t="shared" si="6"/>
        <v>0</v>
      </c>
      <c r="AG29" s="97" t="s">
        <v>37</v>
      </c>
    </row>
    <row r="30" spans="1:33">
      <c r="A30" s="97" t="s">
        <v>38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>
        <v>187.82</v>
      </c>
      <c r="L30" s="105"/>
      <c r="M30" s="105">
        <v>74.260000000000005</v>
      </c>
      <c r="N30" s="105">
        <v>262.08</v>
      </c>
      <c r="P30" s="106">
        <f t="shared" si="2"/>
        <v>0</v>
      </c>
      <c r="Q30" s="106">
        <f t="shared" si="0"/>
        <v>0</v>
      </c>
      <c r="R30" s="106">
        <f t="shared" si="0"/>
        <v>0</v>
      </c>
      <c r="S30" s="106">
        <f t="shared" si="0"/>
        <v>0</v>
      </c>
      <c r="T30" s="106">
        <f t="shared" si="0"/>
        <v>0</v>
      </c>
      <c r="U30" s="106">
        <f t="shared" si="0"/>
        <v>0</v>
      </c>
      <c r="V30" s="106">
        <f t="shared" si="0"/>
        <v>0</v>
      </c>
      <c r="W30" s="106">
        <f t="shared" si="0"/>
        <v>0</v>
      </c>
      <c r="X30" s="106">
        <f t="shared" si="0"/>
        <v>0</v>
      </c>
      <c r="Y30" s="106">
        <f t="shared" si="0"/>
        <v>37.507653999999995</v>
      </c>
      <c r="Z30" s="106">
        <f t="shared" si="1"/>
        <v>0</v>
      </c>
      <c r="AA30" s="106">
        <f t="shared" si="1"/>
        <v>2.3243380000000005</v>
      </c>
      <c r="AB30" s="107">
        <f t="shared" si="3"/>
        <v>39.831991999999993</v>
      </c>
      <c r="AC30" s="108">
        <f t="shared" si="4"/>
        <v>1.2198521651335151E-5</v>
      </c>
      <c r="AD30" s="98">
        <f t="shared" si="5"/>
        <v>1.1622751429392132E-5</v>
      </c>
      <c r="AF30" s="98">
        <f t="shared" si="6"/>
        <v>0</v>
      </c>
      <c r="AG30" s="97" t="s">
        <v>38</v>
      </c>
    </row>
    <row r="31" spans="1:33">
      <c r="A31" s="97" t="s">
        <v>39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>
        <v>7855.9900000000007</v>
      </c>
      <c r="L31" s="105"/>
      <c r="M31" s="105">
        <v>71752.089999999982</v>
      </c>
      <c r="N31" s="105">
        <v>79608.079999999987</v>
      </c>
      <c r="P31" s="106">
        <f t="shared" si="2"/>
        <v>0</v>
      </c>
      <c r="Q31" s="106">
        <f t="shared" si="0"/>
        <v>0</v>
      </c>
      <c r="R31" s="106">
        <f t="shared" si="0"/>
        <v>0</v>
      </c>
      <c r="S31" s="106">
        <f t="shared" si="0"/>
        <v>0</v>
      </c>
      <c r="T31" s="106">
        <f t="shared" si="0"/>
        <v>0</v>
      </c>
      <c r="U31" s="106">
        <f t="shared" si="0"/>
        <v>0</v>
      </c>
      <c r="V31" s="106">
        <f t="shared" si="0"/>
        <v>0</v>
      </c>
      <c r="W31" s="106">
        <f t="shared" si="0"/>
        <v>0</v>
      </c>
      <c r="X31" s="106">
        <f t="shared" si="0"/>
        <v>0</v>
      </c>
      <c r="Y31" s="106">
        <f t="shared" si="0"/>
        <v>1568.841203</v>
      </c>
      <c r="Z31" s="106">
        <f t="shared" si="1"/>
        <v>0</v>
      </c>
      <c r="AA31" s="106">
        <f t="shared" si="1"/>
        <v>2245.8404169999994</v>
      </c>
      <c r="AB31" s="107">
        <f t="shared" si="3"/>
        <v>3814.6816199999994</v>
      </c>
      <c r="AC31" s="110">
        <f t="shared" si="4"/>
        <v>1.1682437658282379E-3</v>
      </c>
      <c r="AD31" s="111">
        <f t="shared" si="5"/>
        <v>1.1131026600811451E-3</v>
      </c>
      <c r="AE31" s="112"/>
      <c r="AF31" s="111">
        <f t="shared" si="6"/>
        <v>1.1000000000000001E-3</v>
      </c>
      <c r="AG31" s="97" t="s">
        <v>39</v>
      </c>
    </row>
    <row r="32" spans="1:33">
      <c r="A32" s="97" t="s">
        <v>75</v>
      </c>
      <c r="B32" s="105">
        <v>5488582.1499999985</v>
      </c>
      <c r="C32" s="105">
        <v>819703.83000000007</v>
      </c>
      <c r="D32" s="105">
        <v>8927677</v>
      </c>
      <c r="E32" s="105">
        <v>2242788.4500000002</v>
      </c>
      <c r="F32" s="105">
        <v>7916311.2300000014</v>
      </c>
      <c r="G32" s="105">
        <v>1279651.1600000001</v>
      </c>
      <c r="H32" s="105">
        <v>1401555.4600000002</v>
      </c>
      <c r="I32" s="105">
        <v>2326419.4099999997</v>
      </c>
      <c r="J32" s="105">
        <v>2924304.7299999995</v>
      </c>
      <c r="K32" s="105">
        <v>5219506.1600000011</v>
      </c>
      <c r="L32" s="105">
        <v>2337577.9299999997</v>
      </c>
      <c r="M32" s="105">
        <v>6443899.6500000004</v>
      </c>
      <c r="N32" s="105">
        <v>47327977.160000004</v>
      </c>
      <c r="AB32" s="107">
        <f>SUM(AB6:AB31)</f>
        <v>3265313.0550159994</v>
      </c>
      <c r="AC32" s="108">
        <f>SUM(AC6:AC31)</f>
        <v>0.99999999999999989</v>
      </c>
      <c r="AD32" s="98">
        <f>SUM(AD6:AD31)</f>
        <v>0.95280000000000009</v>
      </c>
      <c r="AF32" s="98">
        <f>SUM(AF6:AF31)</f>
        <v>1</v>
      </c>
    </row>
  </sheetData>
  <pageMargins left="0.75" right="0.75" top="1" bottom="1" header="0.5" footer="0.5"/>
  <pageSetup scale="90" fitToWidth="3" orientation="landscape" r:id="rId1"/>
  <headerFooter alignWithMargins="0">
    <oddHeader>&amp;RKY PSC Case No. 2016-00162,
Attachment C to Staff Post Hearing Supp. DR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B56"/>
  <sheetViews>
    <sheetView zoomScale="80" zoomScaleNormal="80" workbookViewId="0">
      <selection sqref="A1:D1"/>
    </sheetView>
  </sheetViews>
  <sheetFormatPr defaultRowHeight="13.2"/>
  <cols>
    <col min="1" max="1" width="11.88671875" style="42" customWidth="1"/>
    <col min="2" max="2" width="31.88671875" style="42" customWidth="1"/>
    <col min="3" max="3" width="26.33203125" style="44" customWidth="1"/>
    <col min="4" max="4" width="10.6640625" style="44" customWidth="1"/>
    <col min="5" max="5" width="11.5546875" style="44" bestFit="1" customWidth="1"/>
    <col min="6" max="6" width="8.88671875" style="41"/>
    <col min="7" max="7" width="12.109375" style="41" customWidth="1"/>
    <col min="8" max="239" width="8.88671875" style="41"/>
    <col min="240" max="240" width="23.33203125" style="41" customWidth="1"/>
    <col min="241" max="241" width="24.109375" style="41" bestFit="1" customWidth="1"/>
    <col min="242" max="242" width="10.6640625" style="41" customWidth="1"/>
    <col min="243" max="243" width="11.5546875" style="41" bestFit="1" customWidth="1"/>
    <col min="244" max="244" width="1.6640625" style="41" bestFit="1" customWidth="1"/>
    <col min="245" max="245" width="11.5546875" style="41" customWidth="1"/>
    <col min="246" max="246" width="2.5546875" style="41" customWidth="1"/>
    <col min="247" max="249" width="8.88671875" style="41"/>
    <col min="250" max="250" width="12.6640625" style="41" customWidth="1"/>
    <col min="251" max="495" width="8.88671875" style="41"/>
    <col min="496" max="496" width="23.33203125" style="41" customWidth="1"/>
    <col min="497" max="497" width="24.109375" style="41" bestFit="1" customWidth="1"/>
    <col min="498" max="498" width="10.6640625" style="41" customWidth="1"/>
    <col min="499" max="499" width="11.5546875" style="41" bestFit="1" customWidth="1"/>
    <col min="500" max="500" width="1.6640625" style="41" bestFit="1" customWidth="1"/>
    <col min="501" max="501" width="11.5546875" style="41" customWidth="1"/>
    <col min="502" max="502" width="2.5546875" style="41" customWidth="1"/>
    <col min="503" max="505" width="8.88671875" style="41"/>
    <col min="506" max="506" width="12.6640625" style="41" customWidth="1"/>
    <col min="507" max="751" width="8.88671875" style="41"/>
    <col min="752" max="752" width="23.33203125" style="41" customWidth="1"/>
    <col min="753" max="753" width="24.109375" style="41" bestFit="1" customWidth="1"/>
    <col min="754" max="754" width="10.6640625" style="41" customWidth="1"/>
    <col min="755" max="755" width="11.5546875" style="41" bestFit="1" customWidth="1"/>
    <col min="756" max="756" width="1.6640625" style="41" bestFit="1" customWidth="1"/>
    <col min="757" max="757" width="11.5546875" style="41" customWidth="1"/>
    <col min="758" max="758" width="2.5546875" style="41" customWidth="1"/>
    <col min="759" max="761" width="8.88671875" style="41"/>
    <col min="762" max="762" width="12.6640625" style="41" customWidth="1"/>
    <col min="763" max="1007" width="8.88671875" style="41"/>
    <col min="1008" max="1008" width="23.33203125" style="41" customWidth="1"/>
    <col min="1009" max="1009" width="24.109375" style="41" bestFit="1" customWidth="1"/>
    <col min="1010" max="1010" width="10.6640625" style="41" customWidth="1"/>
    <col min="1011" max="1011" width="11.5546875" style="41" bestFit="1" customWidth="1"/>
    <col min="1012" max="1012" width="1.6640625" style="41" bestFit="1" customWidth="1"/>
    <col min="1013" max="1013" width="11.5546875" style="41" customWidth="1"/>
    <col min="1014" max="1014" width="2.5546875" style="41" customWidth="1"/>
    <col min="1015" max="1017" width="8.88671875" style="41"/>
    <col min="1018" max="1018" width="12.6640625" style="41" customWidth="1"/>
    <col min="1019" max="1263" width="8.88671875" style="41"/>
    <col min="1264" max="1264" width="23.33203125" style="41" customWidth="1"/>
    <col min="1265" max="1265" width="24.109375" style="41" bestFit="1" customWidth="1"/>
    <col min="1266" max="1266" width="10.6640625" style="41" customWidth="1"/>
    <col min="1267" max="1267" width="11.5546875" style="41" bestFit="1" customWidth="1"/>
    <col min="1268" max="1268" width="1.6640625" style="41" bestFit="1" customWidth="1"/>
    <col min="1269" max="1269" width="11.5546875" style="41" customWidth="1"/>
    <col min="1270" max="1270" width="2.5546875" style="41" customWidth="1"/>
    <col min="1271" max="1273" width="8.88671875" style="41"/>
    <col min="1274" max="1274" width="12.6640625" style="41" customWidth="1"/>
    <col min="1275" max="1519" width="8.88671875" style="41"/>
    <col min="1520" max="1520" width="23.33203125" style="41" customWidth="1"/>
    <col min="1521" max="1521" width="24.109375" style="41" bestFit="1" customWidth="1"/>
    <col min="1522" max="1522" width="10.6640625" style="41" customWidth="1"/>
    <col min="1523" max="1523" width="11.5546875" style="41" bestFit="1" customWidth="1"/>
    <col min="1524" max="1524" width="1.6640625" style="41" bestFit="1" customWidth="1"/>
    <col min="1525" max="1525" width="11.5546875" style="41" customWidth="1"/>
    <col min="1526" max="1526" width="2.5546875" style="41" customWidth="1"/>
    <col min="1527" max="1529" width="8.88671875" style="41"/>
    <col min="1530" max="1530" width="12.6640625" style="41" customWidth="1"/>
    <col min="1531" max="1775" width="8.88671875" style="41"/>
    <col min="1776" max="1776" width="23.33203125" style="41" customWidth="1"/>
    <col min="1777" max="1777" width="24.109375" style="41" bestFit="1" customWidth="1"/>
    <col min="1778" max="1778" width="10.6640625" style="41" customWidth="1"/>
    <col min="1779" max="1779" width="11.5546875" style="41" bestFit="1" customWidth="1"/>
    <col min="1780" max="1780" width="1.6640625" style="41" bestFit="1" customWidth="1"/>
    <col min="1781" max="1781" width="11.5546875" style="41" customWidth="1"/>
    <col min="1782" max="1782" width="2.5546875" style="41" customWidth="1"/>
    <col min="1783" max="1785" width="8.88671875" style="41"/>
    <col min="1786" max="1786" width="12.6640625" style="41" customWidth="1"/>
    <col min="1787" max="2031" width="8.88671875" style="41"/>
    <col min="2032" max="2032" width="23.33203125" style="41" customWidth="1"/>
    <col min="2033" max="2033" width="24.109375" style="41" bestFit="1" customWidth="1"/>
    <col min="2034" max="2034" width="10.6640625" style="41" customWidth="1"/>
    <col min="2035" max="2035" width="11.5546875" style="41" bestFit="1" customWidth="1"/>
    <col min="2036" max="2036" width="1.6640625" style="41" bestFit="1" customWidth="1"/>
    <col min="2037" max="2037" width="11.5546875" style="41" customWidth="1"/>
    <col min="2038" max="2038" width="2.5546875" style="41" customWidth="1"/>
    <col min="2039" max="2041" width="8.88671875" style="41"/>
    <col min="2042" max="2042" width="12.6640625" style="41" customWidth="1"/>
    <col min="2043" max="2287" width="8.88671875" style="41"/>
    <col min="2288" max="2288" width="23.33203125" style="41" customWidth="1"/>
    <col min="2289" max="2289" width="24.109375" style="41" bestFit="1" customWidth="1"/>
    <col min="2290" max="2290" width="10.6640625" style="41" customWidth="1"/>
    <col min="2291" max="2291" width="11.5546875" style="41" bestFit="1" customWidth="1"/>
    <col min="2292" max="2292" width="1.6640625" style="41" bestFit="1" customWidth="1"/>
    <col min="2293" max="2293" width="11.5546875" style="41" customWidth="1"/>
    <col min="2294" max="2294" width="2.5546875" style="41" customWidth="1"/>
    <col min="2295" max="2297" width="8.88671875" style="41"/>
    <col min="2298" max="2298" width="12.6640625" style="41" customWidth="1"/>
    <col min="2299" max="2543" width="8.88671875" style="41"/>
    <col min="2544" max="2544" width="23.33203125" style="41" customWidth="1"/>
    <col min="2545" max="2545" width="24.109375" style="41" bestFit="1" customWidth="1"/>
    <col min="2546" max="2546" width="10.6640625" style="41" customWidth="1"/>
    <col min="2547" max="2547" width="11.5546875" style="41" bestFit="1" customWidth="1"/>
    <col min="2548" max="2548" width="1.6640625" style="41" bestFit="1" customWidth="1"/>
    <col min="2549" max="2549" width="11.5546875" style="41" customWidth="1"/>
    <col min="2550" max="2550" width="2.5546875" style="41" customWidth="1"/>
    <col min="2551" max="2553" width="8.88671875" style="41"/>
    <col min="2554" max="2554" width="12.6640625" style="41" customWidth="1"/>
    <col min="2555" max="2799" width="8.88671875" style="41"/>
    <col min="2800" max="2800" width="23.33203125" style="41" customWidth="1"/>
    <col min="2801" max="2801" width="24.109375" style="41" bestFit="1" customWidth="1"/>
    <col min="2802" max="2802" width="10.6640625" style="41" customWidth="1"/>
    <col min="2803" max="2803" width="11.5546875" style="41" bestFit="1" customWidth="1"/>
    <col min="2804" max="2804" width="1.6640625" style="41" bestFit="1" customWidth="1"/>
    <col min="2805" max="2805" width="11.5546875" style="41" customWidth="1"/>
    <col min="2806" max="2806" width="2.5546875" style="41" customWidth="1"/>
    <col min="2807" max="2809" width="8.88671875" style="41"/>
    <col min="2810" max="2810" width="12.6640625" style="41" customWidth="1"/>
    <col min="2811" max="3055" width="8.88671875" style="41"/>
    <col min="3056" max="3056" width="23.33203125" style="41" customWidth="1"/>
    <col min="3057" max="3057" width="24.109375" style="41" bestFit="1" customWidth="1"/>
    <col min="3058" max="3058" width="10.6640625" style="41" customWidth="1"/>
    <col min="3059" max="3059" width="11.5546875" style="41" bestFit="1" customWidth="1"/>
    <col min="3060" max="3060" width="1.6640625" style="41" bestFit="1" customWidth="1"/>
    <col min="3061" max="3061" width="11.5546875" style="41" customWidth="1"/>
    <col min="3062" max="3062" width="2.5546875" style="41" customWidth="1"/>
    <col min="3063" max="3065" width="8.88671875" style="41"/>
    <col min="3066" max="3066" width="12.6640625" style="41" customWidth="1"/>
    <col min="3067" max="3311" width="8.88671875" style="41"/>
    <col min="3312" max="3312" width="23.33203125" style="41" customWidth="1"/>
    <col min="3313" max="3313" width="24.109375" style="41" bestFit="1" customWidth="1"/>
    <col min="3314" max="3314" width="10.6640625" style="41" customWidth="1"/>
    <col min="3315" max="3315" width="11.5546875" style="41" bestFit="1" customWidth="1"/>
    <col min="3316" max="3316" width="1.6640625" style="41" bestFit="1" customWidth="1"/>
    <col min="3317" max="3317" width="11.5546875" style="41" customWidth="1"/>
    <col min="3318" max="3318" width="2.5546875" style="41" customWidth="1"/>
    <col min="3319" max="3321" width="8.88671875" style="41"/>
    <col min="3322" max="3322" width="12.6640625" style="41" customWidth="1"/>
    <col min="3323" max="3567" width="8.88671875" style="41"/>
    <col min="3568" max="3568" width="23.33203125" style="41" customWidth="1"/>
    <col min="3569" max="3569" width="24.109375" style="41" bestFit="1" customWidth="1"/>
    <col min="3570" max="3570" width="10.6640625" style="41" customWidth="1"/>
    <col min="3571" max="3571" width="11.5546875" style="41" bestFit="1" customWidth="1"/>
    <col min="3572" max="3572" width="1.6640625" style="41" bestFit="1" customWidth="1"/>
    <col min="3573" max="3573" width="11.5546875" style="41" customWidth="1"/>
    <col min="3574" max="3574" width="2.5546875" style="41" customWidth="1"/>
    <col min="3575" max="3577" width="8.88671875" style="41"/>
    <col min="3578" max="3578" width="12.6640625" style="41" customWidth="1"/>
    <col min="3579" max="3823" width="8.88671875" style="41"/>
    <col min="3824" max="3824" width="23.33203125" style="41" customWidth="1"/>
    <col min="3825" max="3825" width="24.109375" style="41" bestFit="1" customWidth="1"/>
    <col min="3826" max="3826" width="10.6640625" style="41" customWidth="1"/>
    <col min="3827" max="3827" width="11.5546875" style="41" bestFit="1" customWidth="1"/>
    <col min="3828" max="3828" width="1.6640625" style="41" bestFit="1" customWidth="1"/>
    <col min="3829" max="3829" width="11.5546875" style="41" customWidth="1"/>
    <col min="3830" max="3830" width="2.5546875" style="41" customWidth="1"/>
    <col min="3831" max="3833" width="8.88671875" style="41"/>
    <col min="3834" max="3834" width="12.6640625" style="41" customWidth="1"/>
    <col min="3835" max="4079" width="8.88671875" style="41"/>
    <col min="4080" max="4080" width="23.33203125" style="41" customWidth="1"/>
    <col min="4081" max="4081" width="24.109375" style="41" bestFit="1" customWidth="1"/>
    <col min="4082" max="4082" width="10.6640625" style="41" customWidth="1"/>
    <col min="4083" max="4083" width="11.5546875" style="41" bestFit="1" customWidth="1"/>
    <col min="4084" max="4084" width="1.6640625" style="41" bestFit="1" customWidth="1"/>
    <col min="4085" max="4085" width="11.5546875" style="41" customWidth="1"/>
    <col min="4086" max="4086" width="2.5546875" style="41" customWidth="1"/>
    <col min="4087" max="4089" width="8.88671875" style="41"/>
    <col min="4090" max="4090" width="12.6640625" style="41" customWidth="1"/>
    <col min="4091" max="4335" width="8.88671875" style="41"/>
    <col min="4336" max="4336" width="23.33203125" style="41" customWidth="1"/>
    <col min="4337" max="4337" width="24.109375" style="41" bestFit="1" customWidth="1"/>
    <col min="4338" max="4338" width="10.6640625" style="41" customWidth="1"/>
    <col min="4339" max="4339" width="11.5546875" style="41" bestFit="1" customWidth="1"/>
    <col min="4340" max="4340" width="1.6640625" style="41" bestFit="1" customWidth="1"/>
    <col min="4341" max="4341" width="11.5546875" style="41" customWidth="1"/>
    <col min="4342" max="4342" width="2.5546875" style="41" customWidth="1"/>
    <col min="4343" max="4345" width="8.88671875" style="41"/>
    <col min="4346" max="4346" width="12.6640625" style="41" customWidth="1"/>
    <col min="4347" max="4591" width="8.88671875" style="41"/>
    <col min="4592" max="4592" width="23.33203125" style="41" customWidth="1"/>
    <col min="4593" max="4593" width="24.109375" style="41" bestFit="1" customWidth="1"/>
    <col min="4594" max="4594" width="10.6640625" style="41" customWidth="1"/>
    <col min="4595" max="4595" width="11.5546875" style="41" bestFit="1" customWidth="1"/>
    <col min="4596" max="4596" width="1.6640625" style="41" bestFit="1" customWidth="1"/>
    <col min="4597" max="4597" width="11.5546875" style="41" customWidth="1"/>
    <col min="4598" max="4598" width="2.5546875" style="41" customWidth="1"/>
    <col min="4599" max="4601" width="8.88671875" style="41"/>
    <col min="4602" max="4602" width="12.6640625" style="41" customWidth="1"/>
    <col min="4603" max="4847" width="8.88671875" style="41"/>
    <col min="4848" max="4848" width="23.33203125" style="41" customWidth="1"/>
    <col min="4849" max="4849" width="24.109375" style="41" bestFit="1" customWidth="1"/>
    <col min="4850" max="4850" width="10.6640625" style="41" customWidth="1"/>
    <col min="4851" max="4851" width="11.5546875" style="41" bestFit="1" customWidth="1"/>
    <col min="4852" max="4852" width="1.6640625" style="41" bestFit="1" customWidth="1"/>
    <col min="4853" max="4853" width="11.5546875" style="41" customWidth="1"/>
    <col min="4854" max="4854" width="2.5546875" style="41" customWidth="1"/>
    <col min="4855" max="4857" width="8.88671875" style="41"/>
    <col min="4858" max="4858" width="12.6640625" style="41" customWidth="1"/>
    <col min="4859" max="5103" width="8.88671875" style="41"/>
    <col min="5104" max="5104" width="23.33203125" style="41" customWidth="1"/>
    <col min="5105" max="5105" width="24.109375" style="41" bestFit="1" customWidth="1"/>
    <col min="5106" max="5106" width="10.6640625" style="41" customWidth="1"/>
    <col min="5107" max="5107" width="11.5546875" style="41" bestFit="1" customWidth="1"/>
    <col min="5108" max="5108" width="1.6640625" style="41" bestFit="1" customWidth="1"/>
    <col min="5109" max="5109" width="11.5546875" style="41" customWidth="1"/>
    <col min="5110" max="5110" width="2.5546875" style="41" customWidth="1"/>
    <col min="5111" max="5113" width="8.88671875" style="41"/>
    <col min="5114" max="5114" width="12.6640625" style="41" customWidth="1"/>
    <col min="5115" max="5359" width="8.88671875" style="41"/>
    <col min="5360" max="5360" width="23.33203125" style="41" customWidth="1"/>
    <col min="5361" max="5361" width="24.109375" style="41" bestFit="1" customWidth="1"/>
    <col min="5362" max="5362" width="10.6640625" style="41" customWidth="1"/>
    <col min="5363" max="5363" width="11.5546875" style="41" bestFit="1" customWidth="1"/>
    <col min="5364" max="5364" width="1.6640625" style="41" bestFit="1" customWidth="1"/>
    <col min="5365" max="5365" width="11.5546875" style="41" customWidth="1"/>
    <col min="5366" max="5366" width="2.5546875" style="41" customWidth="1"/>
    <col min="5367" max="5369" width="8.88671875" style="41"/>
    <col min="5370" max="5370" width="12.6640625" style="41" customWidth="1"/>
    <col min="5371" max="5615" width="8.88671875" style="41"/>
    <col min="5616" max="5616" width="23.33203125" style="41" customWidth="1"/>
    <col min="5617" max="5617" width="24.109375" style="41" bestFit="1" customWidth="1"/>
    <col min="5618" max="5618" width="10.6640625" style="41" customWidth="1"/>
    <col min="5619" max="5619" width="11.5546875" style="41" bestFit="1" customWidth="1"/>
    <col min="5620" max="5620" width="1.6640625" style="41" bestFit="1" customWidth="1"/>
    <col min="5621" max="5621" width="11.5546875" style="41" customWidth="1"/>
    <col min="5622" max="5622" width="2.5546875" style="41" customWidth="1"/>
    <col min="5623" max="5625" width="8.88671875" style="41"/>
    <col min="5626" max="5626" width="12.6640625" style="41" customWidth="1"/>
    <col min="5627" max="5871" width="8.88671875" style="41"/>
    <col min="5872" max="5872" width="23.33203125" style="41" customWidth="1"/>
    <col min="5873" max="5873" width="24.109375" style="41" bestFit="1" customWidth="1"/>
    <col min="5874" max="5874" width="10.6640625" style="41" customWidth="1"/>
    <col min="5875" max="5875" width="11.5546875" style="41" bestFit="1" customWidth="1"/>
    <col min="5876" max="5876" width="1.6640625" style="41" bestFit="1" customWidth="1"/>
    <col min="5877" max="5877" width="11.5546875" style="41" customWidth="1"/>
    <col min="5878" max="5878" width="2.5546875" style="41" customWidth="1"/>
    <col min="5879" max="5881" width="8.88671875" style="41"/>
    <col min="5882" max="5882" width="12.6640625" style="41" customWidth="1"/>
    <col min="5883" max="6127" width="8.88671875" style="41"/>
    <col min="6128" max="6128" width="23.33203125" style="41" customWidth="1"/>
    <col min="6129" max="6129" width="24.109375" style="41" bestFit="1" customWidth="1"/>
    <col min="6130" max="6130" width="10.6640625" style="41" customWidth="1"/>
    <col min="6131" max="6131" width="11.5546875" style="41" bestFit="1" customWidth="1"/>
    <col min="6132" max="6132" width="1.6640625" style="41" bestFit="1" customWidth="1"/>
    <col min="6133" max="6133" width="11.5546875" style="41" customWidth="1"/>
    <col min="6134" max="6134" width="2.5546875" style="41" customWidth="1"/>
    <col min="6135" max="6137" width="8.88671875" style="41"/>
    <col min="6138" max="6138" width="12.6640625" style="41" customWidth="1"/>
    <col min="6139" max="6383" width="8.88671875" style="41"/>
    <col min="6384" max="6384" width="23.33203125" style="41" customWidth="1"/>
    <col min="6385" max="6385" width="24.109375" style="41" bestFit="1" customWidth="1"/>
    <col min="6386" max="6386" width="10.6640625" style="41" customWidth="1"/>
    <col min="6387" max="6387" width="11.5546875" style="41" bestFit="1" customWidth="1"/>
    <col min="6388" max="6388" width="1.6640625" style="41" bestFit="1" customWidth="1"/>
    <col min="6389" max="6389" width="11.5546875" style="41" customWidth="1"/>
    <col min="6390" max="6390" width="2.5546875" style="41" customWidth="1"/>
    <col min="6391" max="6393" width="8.88671875" style="41"/>
    <col min="6394" max="6394" width="12.6640625" style="41" customWidth="1"/>
    <col min="6395" max="6639" width="8.88671875" style="41"/>
    <col min="6640" max="6640" width="23.33203125" style="41" customWidth="1"/>
    <col min="6641" max="6641" width="24.109375" style="41" bestFit="1" customWidth="1"/>
    <col min="6642" max="6642" width="10.6640625" style="41" customWidth="1"/>
    <col min="6643" max="6643" width="11.5546875" style="41" bestFit="1" customWidth="1"/>
    <col min="6644" max="6644" width="1.6640625" style="41" bestFit="1" customWidth="1"/>
    <col min="6645" max="6645" width="11.5546875" style="41" customWidth="1"/>
    <col min="6646" max="6646" width="2.5546875" style="41" customWidth="1"/>
    <col min="6647" max="6649" width="8.88671875" style="41"/>
    <col min="6650" max="6650" width="12.6640625" style="41" customWidth="1"/>
    <col min="6651" max="6895" width="8.88671875" style="41"/>
    <col min="6896" max="6896" width="23.33203125" style="41" customWidth="1"/>
    <col min="6897" max="6897" width="24.109375" style="41" bestFit="1" customWidth="1"/>
    <col min="6898" max="6898" width="10.6640625" style="41" customWidth="1"/>
    <col min="6899" max="6899" width="11.5546875" style="41" bestFit="1" customWidth="1"/>
    <col min="6900" max="6900" width="1.6640625" style="41" bestFit="1" customWidth="1"/>
    <col min="6901" max="6901" width="11.5546875" style="41" customWidth="1"/>
    <col min="6902" max="6902" width="2.5546875" style="41" customWidth="1"/>
    <col min="6903" max="6905" width="8.88671875" style="41"/>
    <col min="6906" max="6906" width="12.6640625" style="41" customWidth="1"/>
    <col min="6907" max="7151" width="8.88671875" style="41"/>
    <col min="7152" max="7152" width="23.33203125" style="41" customWidth="1"/>
    <col min="7153" max="7153" width="24.109375" style="41" bestFit="1" customWidth="1"/>
    <col min="7154" max="7154" width="10.6640625" style="41" customWidth="1"/>
    <col min="7155" max="7155" width="11.5546875" style="41" bestFit="1" customWidth="1"/>
    <col min="7156" max="7156" width="1.6640625" style="41" bestFit="1" customWidth="1"/>
    <col min="7157" max="7157" width="11.5546875" style="41" customWidth="1"/>
    <col min="7158" max="7158" width="2.5546875" style="41" customWidth="1"/>
    <col min="7159" max="7161" width="8.88671875" style="41"/>
    <col min="7162" max="7162" width="12.6640625" style="41" customWidth="1"/>
    <col min="7163" max="7407" width="8.88671875" style="41"/>
    <col min="7408" max="7408" width="23.33203125" style="41" customWidth="1"/>
    <col min="7409" max="7409" width="24.109375" style="41" bestFit="1" customWidth="1"/>
    <col min="7410" max="7410" width="10.6640625" style="41" customWidth="1"/>
    <col min="7411" max="7411" width="11.5546875" style="41" bestFit="1" customWidth="1"/>
    <col min="7412" max="7412" width="1.6640625" style="41" bestFit="1" customWidth="1"/>
    <col min="7413" max="7413" width="11.5546875" style="41" customWidth="1"/>
    <col min="7414" max="7414" width="2.5546875" style="41" customWidth="1"/>
    <col min="7415" max="7417" width="8.88671875" style="41"/>
    <col min="7418" max="7418" width="12.6640625" style="41" customWidth="1"/>
    <col min="7419" max="7663" width="8.88671875" style="41"/>
    <col min="7664" max="7664" width="23.33203125" style="41" customWidth="1"/>
    <col min="7665" max="7665" width="24.109375" style="41" bestFit="1" customWidth="1"/>
    <col min="7666" max="7666" width="10.6640625" style="41" customWidth="1"/>
    <col min="7667" max="7667" width="11.5546875" style="41" bestFit="1" customWidth="1"/>
    <col min="7668" max="7668" width="1.6640625" style="41" bestFit="1" customWidth="1"/>
    <col min="7669" max="7669" width="11.5546875" style="41" customWidth="1"/>
    <col min="7670" max="7670" width="2.5546875" style="41" customWidth="1"/>
    <col min="7671" max="7673" width="8.88671875" style="41"/>
    <col min="7674" max="7674" width="12.6640625" style="41" customWidth="1"/>
    <col min="7675" max="7919" width="8.88671875" style="41"/>
    <col min="7920" max="7920" width="23.33203125" style="41" customWidth="1"/>
    <col min="7921" max="7921" width="24.109375" style="41" bestFit="1" customWidth="1"/>
    <col min="7922" max="7922" width="10.6640625" style="41" customWidth="1"/>
    <col min="7923" max="7923" width="11.5546875" style="41" bestFit="1" customWidth="1"/>
    <col min="7924" max="7924" width="1.6640625" style="41" bestFit="1" customWidth="1"/>
    <col min="7925" max="7925" width="11.5546875" style="41" customWidth="1"/>
    <col min="7926" max="7926" width="2.5546875" style="41" customWidth="1"/>
    <col min="7927" max="7929" width="8.88671875" style="41"/>
    <col min="7930" max="7930" width="12.6640625" style="41" customWidth="1"/>
    <col min="7931" max="8175" width="8.88671875" style="41"/>
    <col min="8176" max="8176" width="23.33203125" style="41" customWidth="1"/>
    <col min="8177" max="8177" width="24.109375" style="41" bestFit="1" customWidth="1"/>
    <col min="8178" max="8178" width="10.6640625" style="41" customWidth="1"/>
    <col min="8179" max="8179" width="11.5546875" style="41" bestFit="1" customWidth="1"/>
    <col min="8180" max="8180" width="1.6640625" style="41" bestFit="1" customWidth="1"/>
    <col min="8181" max="8181" width="11.5546875" style="41" customWidth="1"/>
    <col min="8182" max="8182" width="2.5546875" style="41" customWidth="1"/>
    <col min="8183" max="8185" width="8.88671875" style="41"/>
    <col min="8186" max="8186" width="12.6640625" style="41" customWidth="1"/>
    <col min="8187" max="8431" width="8.88671875" style="41"/>
    <col min="8432" max="8432" width="23.33203125" style="41" customWidth="1"/>
    <col min="8433" max="8433" width="24.109375" style="41" bestFit="1" customWidth="1"/>
    <col min="8434" max="8434" width="10.6640625" style="41" customWidth="1"/>
    <col min="8435" max="8435" width="11.5546875" style="41" bestFit="1" customWidth="1"/>
    <col min="8436" max="8436" width="1.6640625" style="41" bestFit="1" customWidth="1"/>
    <col min="8437" max="8437" width="11.5546875" style="41" customWidth="1"/>
    <col min="8438" max="8438" width="2.5546875" style="41" customWidth="1"/>
    <col min="8439" max="8441" width="8.88671875" style="41"/>
    <col min="8442" max="8442" width="12.6640625" style="41" customWidth="1"/>
    <col min="8443" max="8687" width="8.88671875" style="41"/>
    <col min="8688" max="8688" width="23.33203125" style="41" customWidth="1"/>
    <col min="8689" max="8689" width="24.109375" style="41" bestFit="1" customWidth="1"/>
    <col min="8690" max="8690" width="10.6640625" style="41" customWidth="1"/>
    <col min="8691" max="8691" width="11.5546875" style="41" bestFit="1" customWidth="1"/>
    <col min="8692" max="8692" width="1.6640625" style="41" bestFit="1" customWidth="1"/>
    <col min="8693" max="8693" width="11.5546875" style="41" customWidth="1"/>
    <col min="8694" max="8694" width="2.5546875" style="41" customWidth="1"/>
    <col min="8695" max="8697" width="8.88671875" style="41"/>
    <col min="8698" max="8698" width="12.6640625" style="41" customWidth="1"/>
    <col min="8699" max="8943" width="8.88671875" style="41"/>
    <col min="8944" max="8944" width="23.33203125" style="41" customWidth="1"/>
    <col min="8945" max="8945" width="24.109375" style="41" bestFit="1" customWidth="1"/>
    <col min="8946" max="8946" width="10.6640625" style="41" customWidth="1"/>
    <col min="8947" max="8947" width="11.5546875" style="41" bestFit="1" customWidth="1"/>
    <col min="8948" max="8948" width="1.6640625" style="41" bestFit="1" customWidth="1"/>
    <col min="8949" max="8949" width="11.5546875" style="41" customWidth="1"/>
    <col min="8950" max="8950" width="2.5546875" style="41" customWidth="1"/>
    <col min="8951" max="8953" width="8.88671875" style="41"/>
    <col min="8954" max="8954" width="12.6640625" style="41" customWidth="1"/>
    <col min="8955" max="9199" width="8.88671875" style="41"/>
    <col min="9200" max="9200" width="23.33203125" style="41" customWidth="1"/>
    <col min="9201" max="9201" width="24.109375" style="41" bestFit="1" customWidth="1"/>
    <col min="9202" max="9202" width="10.6640625" style="41" customWidth="1"/>
    <col min="9203" max="9203" width="11.5546875" style="41" bestFit="1" customWidth="1"/>
    <col min="9204" max="9204" width="1.6640625" style="41" bestFit="1" customWidth="1"/>
    <col min="9205" max="9205" width="11.5546875" style="41" customWidth="1"/>
    <col min="9206" max="9206" width="2.5546875" style="41" customWidth="1"/>
    <col min="9207" max="9209" width="8.88671875" style="41"/>
    <col min="9210" max="9210" width="12.6640625" style="41" customWidth="1"/>
    <col min="9211" max="9455" width="8.88671875" style="41"/>
    <col min="9456" max="9456" width="23.33203125" style="41" customWidth="1"/>
    <col min="9457" max="9457" width="24.109375" style="41" bestFit="1" customWidth="1"/>
    <col min="9458" max="9458" width="10.6640625" style="41" customWidth="1"/>
    <col min="9459" max="9459" width="11.5546875" style="41" bestFit="1" customWidth="1"/>
    <col min="9460" max="9460" width="1.6640625" style="41" bestFit="1" customWidth="1"/>
    <col min="9461" max="9461" width="11.5546875" style="41" customWidth="1"/>
    <col min="9462" max="9462" width="2.5546875" style="41" customWidth="1"/>
    <col min="9463" max="9465" width="8.88671875" style="41"/>
    <col min="9466" max="9466" width="12.6640625" style="41" customWidth="1"/>
    <col min="9467" max="9711" width="8.88671875" style="41"/>
    <col min="9712" max="9712" width="23.33203125" style="41" customWidth="1"/>
    <col min="9713" max="9713" width="24.109375" style="41" bestFit="1" customWidth="1"/>
    <col min="9714" max="9714" width="10.6640625" style="41" customWidth="1"/>
    <col min="9715" max="9715" width="11.5546875" style="41" bestFit="1" customWidth="1"/>
    <col min="9716" max="9716" width="1.6640625" style="41" bestFit="1" customWidth="1"/>
    <col min="9717" max="9717" width="11.5546875" style="41" customWidth="1"/>
    <col min="9718" max="9718" width="2.5546875" style="41" customWidth="1"/>
    <col min="9719" max="9721" width="8.88671875" style="41"/>
    <col min="9722" max="9722" width="12.6640625" style="41" customWidth="1"/>
    <col min="9723" max="9967" width="8.88671875" style="41"/>
    <col min="9968" max="9968" width="23.33203125" style="41" customWidth="1"/>
    <col min="9969" max="9969" width="24.109375" style="41" bestFit="1" customWidth="1"/>
    <col min="9970" max="9970" width="10.6640625" style="41" customWidth="1"/>
    <col min="9971" max="9971" width="11.5546875" style="41" bestFit="1" customWidth="1"/>
    <col min="9972" max="9972" width="1.6640625" style="41" bestFit="1" customWidth="1"/>
    <col min="9973" max="9973" width="11.5546875" style="41" customWidth="1"/>
    <col min="9974" max="9974" width="2.5546875" style="41" customWidth="1"/>
    <col min="9975" max="9977" width="8.88671875" style="41"/>
    <col min="9978" max="9978" width="12.6640625" style="41" customWidth="1"/>
    <col min="9979" max="10223" width="8.88671875" style="41"/>
    <col min="10224" max="10224" width="23.33203125" style="41" customWidth="1"/>
    <col min="10225" max="10225" width="24.109375" style="41" bestFit="1" customWidth="1"/>
    <col min="10226" max="10226" width="10.6640625" style="41" customWidth="1"/>
    <col min="10227" max="10227" width="11.5546875" style="41" bestFit="1" customWidth="1"/>
    <col min="10228" max="10228" width="1.6640625" style="41" bestFit="1" customWidth="1"/>
    <col min="10229" max="10229" width="11.5546875" style="41" customWidth="1"/>
    <col min="10230" max="10230" width="2.5546875" style="41" customWidth="1"/>
    <col min="10231" max="10233" width="8.88671875" style="41"/>
    <col min="10234" max="10234" width="12.6640625" style="41" customWidth="1"/>
    <col min="10235" max="10479" width="8.88671875" style="41"/>
    <col min="10480" max="10480" width="23.33203125" style="41" customWidth="1"/>
    <col min="10481" max="10481" width="24.109375" style="41" bestFit="1" customWidth="1"/>
    <col min="10482" max="10482" width="10.6640625" style="41" customWidth="1"/>
    <col min="10483" max="10483" width="11.5546875" style="41" bestFit="1" customWidth="1"/>
    <col min="10484" max="10484" width="1.6640625" style="41" bestFit="1" customWidth="1"/>
    <col min="10485" max="10485" width="11.5546875" style="41" customWidth="1"/>
    <col min="10486" max="10486" width="2.5546875" style="41" customWidth="1"/>
    <col min="10487" max="10489" width="8.88671875" style="41"/>
    <col min="10490" max="10490" width="12.6640625" style="41" customWidth="1"/>
    <col min="10491" max="10735" width="8.88671875" style="41"/>
    <col min="10736" max="10736" width="23.33203125" style="41" customWidth="1"/>
    <col min="10737" max="10737" width="24.109375" style="41" bestFit="1" customWidth="1"/>
    <col min="10738" max="10738" width="10.6640625" style="41" customWidth="1"/>
    <col min="10739" max="10739" width="11.5546875" style="41" bestFit="1" customWidth="1"/>
    <col min="10740" max="10740" width="1.6640625" style="41" bestFit="1" customWidth="1"/>
    <col min="10741" max="10741" width="11.5546875" style="41" customWidth="1"/>
    <col min="10742" max="10742" width="2.5546875" style="41" customWidth="1"/>
    <col min="10743" max="10745" width="8.88671875" style="41"/>
    <col min="10746" max="10746" width="12.6640625" style="41" customWidth="1"/>
    <col min="10747" max="10991" width="8.88671875" style="41"/>
    <col min="10992" max="10992" width="23.33203125" style="41" customWidth="1"/>
    <col min="10993" max="10993" width="24.109375" style="41" bestFit="1" customWidth="1"/>
    <col min="10994" max="10994" width="10.6640625" style="41" customWidth="1"/>
    <col min="10995" max="10995" width="11.5546875" style="41" bestFit="1" customWidth="1"/>
    <col min="10996" max="10996" width="1.6640625" style="41" bestFit="1" customWidth="1"/>
    <col min="10997" max="10997" width="11.5546875" style="41" customWidth="1"/>
    <col min="10998" max="10998" width="2.5546875" style="41" customWidth="1"/>
    <col min="10999" max="11001" width="8.88671875" style="41"/>
    <col min="11002" max="11002" width="12.6640625" style="41" customWidth="1"/>
    <col min="11003" max="11247" width="8.88671875" style="41"/>
    <col min="11248" max="11248" width="23.33203125" style="41" customWidth="1"/>
    <col min="11249" max="11249" width="24.109375" style="41" bestFit="1" customWidth="1"/>
    <col min="11250" max="11250" width="10.6640625" style="41" customWidth="1"/>
    <col min="11251" max="11251" width="11.5546875" style="41" bestFit="1" customWidth="1"/>
    <col min="11252" max="11252" width="1.6640625" style="41" bestFit="1" customWidth="1"/>
    <col min="11253" max="11253" width="11.5546875" style="41" customWidth="1"/>
    <col min="11254" max="11254" width="2.5546875" style="41" customWidth="1"/>
    <col min="11255" max="11257" width="8.88671875" style="41"/>
    <col min="11258" max="11258" width="12.6640625" style="41" customWidth="1"/>
    <col min="11259" max="11503" width="8.88671875" style="41"/>
    <col min="11504" max="11504" width="23.33203125" style="41" customWidth="1"/>
    <col min="11505" max="11505" width="24.109375" style="41" bestFit="1" customWidth="1"/>
    <col min="11506" max="11506" width="10.6640625" style="41" customWidth="1"/>
    <col min="11507" max="11507" width="11.5546875" style="41" bestFit="1" customWidth="1"/>
    <col min="11508" max="11508" width="1.6640625" style="41" bestFit="1" customWidth="1"/>
    <col min="11509" max="11509" width="11.5546875" style="41" customWidth="1"/>
    <col min="11510" max="11510" width="2.5546875" style="41" customWidth="1"/>
    <col min="11511" max="11513" width="8.88671875" style="41"/>
    <col min="11514" max="11514" width="12.6640625" style="41" customWidth="1"/>
    <col min="11515" max="11759" width="8.88671875" style="41"/>
    <col min="11760" max="11760" width="23.33203125" style="41" customWidth="1"/>
    <col min="11761" max="11761" width="24.109375" style="41" bestFit="1" customWidth="1"/>
    <col min="11762" max="11762" width="10.6640625" style="41" customWidth="1"/>
    <col min="11763" max="11763" width="11.5546875" style="41" bestFit="1" customWidth="1"/>
    <col min="11764" max="11764" width="1.6640625" style="41" bestFit="1" customWidth="1"/>
    <col min="11765" max="11765" width="11.5546875" style="41" customWidth="1"/>
    <col min="11766" max="11766" width="2.5546875" style="41" customWidth="1"/>
    <col min="11767" max="11769" width="8.88671875" style="41"/>
    <col min="11770" max="11770" width="12.6640625" style="41" customWidth="1"/>
    <col min="11771" max="12015" width="8.88671875" style="41"/>
    <col min="12016" max="12016" width="23.33203125" style="41" customWidth="1"/>
    <col min="12017" max="12017" width="24.109375" style="41" bestFit="1" customWidth="1"/>
    <col min="12018" max="12018" width="10.6640625" style="41" customWidth="1"/>
    <col min="12019" max="12019" width="11.5546875" style="41" bestFit="1" customWidth="1"/>
    <col min="12020" max="12020" width="1.6640625" style="41" bestFit="1" customWidth="1"/>
    <col min="12021" max="12021" width="11.5546875" style="41" customWidth="1"/>
    <col min="12022" max="12022" width="2.5546875" style="41" customWidth="1"/>
    <col min="12023" max="12025" width="8.88671875" style="41"/>
    <col min="12026" max="12026" width="12.6640625" style="41" customWidth="1"/>
    <col min="12027" max="12271" width="8.88671875" style="41"/>
    <col min="12272" max="12272" width="23.33203125" style="41" customWidth="1"/>
    <col min="12273" max="12273" width="24.109375" style="41" bestFit="1" customWidth="1"/>
    <col min="12274" max="12274" width="10.6640625" style="41" customWidth="1"/>
    <col min="12275" max="12275" width="11.5546875" style="41" bestFit="1" customWidth="1"/>
    <col min="12276" max="12276" width="1.6640625" style="41" bestFit="1" customWidth="1"/>
    <col min="12277" max="12277" width="11.5546875" style="41" customWidth="1"/>
    <col min="12278" max="12278" width="2.5546875" style="41" customWidth="1"/>
    <col min="12279" max="12281" width="8.88671875" style="41"/>
    <col min="12282" max="12282" width="12.6640625" style="41" customWidth="1"/>
    <col min="12283" max="12527" width="8.88671875" style="41"/>
    <col min="12528" max="12528" width="23.33203125" style="41" customWidth="1"/>
    <col min="12529" max="12529" width="24.109375" style="41" bestFit="1" customWidth="1"/>
    <col min="12530" max="12530" width="10.6640625" style="41" customWidth="1"/>
    <col min="12531" max="12531" width="11.5546875" style="41" bestFit="1" customWidth="1"/>
    <col min="12532" max="12532" width="1.6640625" style="41" bestFit="1" customWidth="1"/>
    <col min="12533" max="12533" width="11.5546875" style="41" customWidth="1"/>
    <col min="12534" max="12534" width="2.5546875" style="41" customWidth="1"/>
    <col min="12535" max="12537" width="8.88671875" style="41"/>
    <col min="12538" max="12538" width="12.6640625" style="41" customWidth="1"/>
    <col min="12539" max="12783" width="8.88671875" style="41"/>
    <col min="12784" max="12784" width="23.33203125" style="41" customWidth="1"/>
    <col min="12785" max="12785" width="24.109375" style="41" bestFit="1" customWidth="1"/>
    <col min="12786" max="12786" width="10.6640625" style="41" customWidth="1"/>
    <col min="12787" max="12787" width="11.5546875" style="41" bestFit="1" customWidth="1"/>
    <col min="12788" max="12788" width="1.6640625" style="41" bestFit="1" customWidth="1"/>
    <col min="12789" max="12789" width="11.5546875" style="41" customWidth="1"/>
    <col min="12790" max="12790" width="2.5546875" style="41" customWidth="1"/>
    <col min="12791" max="12793" width="8.88671875" style="41"/>
    <col min="12794" max="12794" width="12.6640625" style="41" customWidth="1"/>
    <col min="12795" max="13039" width="8.88671875" style="41"/>
    <col min="13040" max="13040" width="23.33203125" style="41" customWidth="1"/>
    <col min="13041" max="13041" width="24.109375" style="41" bestFit="1" customWidth="1"/>
    <col min="13042" max="13042" width="10.6640625" style="41" customWidth="1"/>
    <col min="13043" max="13043" width="11.5546875" style="41" bestFit="1" customWidth="1"/>
    <col min="13044" max="13044" width="1.6640625" style="41" bestFit="1" customWidth="1"/>
    <col min="13045" max="13045" width="11.5546875" style="41" customWidth="1"/>
    <col min="13046" max="13046" width="2.5546875" style="41" customWidth="1"/>
    <col min="13047" max="13049" width="8.88671875" style="41"/>
    <col min="13050" max="13050" width="12.6640625" style="41" customWidth="1"/>
    <col min="13051" max="13295" width="8.88671875" style="41"/>
    <col min="13296" max="13296" width="23.33203125" style="41" customWidth="1"/>
    <col min="13297" max="13297" width="24.109375" style="41" bestFit="1" customWidth="1"/>
    <col min="13298" max="13298" width="10.6640625" style="41" customWidth="1"/>
    <col min="13299" max="13299" width="11.5546875" style="41" bestFit="1" customWidth="1"/>
    <col min="13300" max="13300" width="1.6640625" style="41" bestFit="1" customWidth="1"/>
    <col min="13301" max="13301" width="11.5546875" style="41" customWidth="1"/>
    <col min="13302" max="13302" width="2.5546875" style="41" customWidth="1"/>
    <col min="13303" max="13305" width="8.88671875" style="41"/>
    <col min="13306" max="13306" width="12.6640625" style="41" customWidth="1"/>
    <col min="13307" max="13551" width="8.88671875" style="41"/>
    <col min="13552" max="13552" width="23.33203125" style="41" customWidth="1"/>
    <col min="13553" max="13553" width="24.109375" style="41" bestFit="1" customWidth="1"/>
    <col min="13554" max="13554" width="10.6640625" style="41" customWidth="1"/>
    <col min="13555" max="13555" width="11.5546875" style="41" bestFit="1" customWidth="1"/>
    <col min="13556" max="13556" width="1.6640625" style="41" bestFit="1" customWidth="1"/>
    <col min="13557" max="13557" width="11.5546875" style="41" customWidth="1"/>
    <col min="13558" max="13558" width="2.5546875" style="41" customWidth="1"/>
    <col min="13559" max="13561" width="8.88671875" style="41"/>
    <col min="13562" max="13562" width="12.6640625" style="41" customWidth="1"/>
    <col min="13563" max="13807" width="8.88671875" style="41"/>
    <col min="13808" max="13808" width="23.33203125" style="41" customWidth="1"/>
    <col min="13809" max="13809" width="24.109375" style="41" bestFit="1" customWidth="1"/>
    <col min="13810" max="13810" width="10.6640625" style="41" customWidth="1"/>
    <col min="13811" max="13811" width="11.5546875" style="41" bestFit="1" customWidth="1"/>
    <col min="13812" max="13812" width="1.6640625" style="41" bestFit="1" customWidth="1"/>
    <col min="13813" max="13813" width="11.5546875" style="41" customWidth="1"/>
    <col min="13814" max="13814" width="2.5546875" style="41" customWidth="1"/>
    <col min="13815" max="13817" width="8.88671875" style="41"/>
    <col min="13818" max="13818" width="12.6640625" style="41" customWidth="1"/>
    <col min="13819" max="14063" width="8.88671875" style="41"/>
    <col min="14064" max="14064" width="23.33203125" style="41" customWidth="1"/>
    <col min="14065" max="14065" width="24.109375" style="41" bestFit="1" customWidth="1"/>
    <col min="14066" max="14066" width="10.6640625" style="41" customWidth="1"/>
    <col min="14067" max="14067" width="11.5546875" style="41" bestFit="1" customWidth="1"/>
    <col min="14068" max="14068" width="1.6640625" style="41" bestFit="1" customWidth="1"/>
    <col min="14069" max="14069" width="11.5546875" style="41" customWidth="1"/>
    <col min="14070" max="14070" width="2.5546875" style="41" customWidth="1"/>
    <col min="14071" max="14073" width="8.88671875" style="41"/>
    <col min="14074" max="14074" width="12.6640625" style="41" customWidth="1"/>
    <col min="14075" max="14319" width="8.88671875" style="41"/>
    <col min="14320" max="14320" width="23.33203125" style="41" customWidth="1"/>
    <col min="14321" max="14321" width="24.109375" style="41" bestFit="1" customWidth="1"/>
    <col min="14322" max="14322" width="10.6640625" style="41" customWidth="1"/>
    <col min="14323" max="14323" width="11.5546875" style="41" bestFit="1" customWidth="1"/>
    <col min="14324" max="14324" width="1.6640625" style="41" bestFit="1" customWidth="1"/>
    <col min="14325" max="14325" width="11.5546875" style="41" customWidth="1"/>
    <col min="14326" max="14326" width="2.5546875" style="41" customWidth="1"/>
    <col min="14327" max="14329" width="8.88671875" style="41"/>
    <col min="14330" max="14330" width="12.6640625" style="41" customWidth="1"/>
    <col min="14331" max="14575" width="8.88671875" style="41"/>
    <col min="14576" max="14576" width="23.33203125" style="41" customWidth="1"/>
    <col min="14577" max="14577" width="24.109375" style="41" bestFit="1" customWidth="1"/>
    <col min="14578" max="14578" width="10.6640625" style="41" customWidth="1"/>
    <col min="14579" max="14579" width="11.5546875" style="41" bestFit="1" customWidth="1"/>
    <col min="14580" max="14580" width="1.6640625" style="41" bestFit="1" customWidth="1"/>
    <col min="14581" max="14581" width="11.5546875" style="41" customWidth="1"/>
    <col min="14582" max="14582" width="2.5546875" style="41" customWidth="1"/>
    <col min="14583" max="14585" width="8.88671875" style="41"/>
    <col min="14586" max="14586" width="12.6640625" style="41" customWidth="1"/>
    <col min="14587" max="14831" width="8.88671875" style="41"/>
    <col min="14832" max="14832" width="23.33203125" style="41" customWidth="1"/>
    <col min="14833" max="14833" width="24.109375" style="41" bestFit="1" customWidth="1"/>
    <col min="14834" max="14834" width="10.6640625" style="41" customWidth="1"/>
    <col min="14835" max="14835" width="11.5546875" style="41" bestFit="1" customWidth="1"/>
    <col min="14836" max="14836" width="1.6640625" style="41" bestFit="1" customWidth="1"/>
    <col min="14837" max="14837" width="11.5546875" style="41" customWidth="1"/>
    <col min="14838" max="14838" width="2.5546875" style="41" customWidth="1"/>
    <col min="14839" max="14841" width="8.88671875" style="41"/>
    <col min="14842" max="14842" width="12.6640625" style="41" customWidth="1"/>
    <col min="14843" max="15087" width="8.88671875" style="41"/>
    <col min="15088" max="15088" width="23.33203125" style="41" customWidth="1"/>
    <col min="15089" max="15089" width="24.109375" style="41" bestFit="1" customWidth="1"/>
    <col min="15090" max="15090" width="10.6640625" style="41" customWidth="1"/>
    <col min="15091" max="15091" width="11.5546875" style="41" bestFit="1" customWidth="1"/>
    <col min="15092" max="15092" width="1.6640625" style="41" bestFit="1" customWidth="1"/>
    <col min="15093" max="15093" width="11.5546875" style="41" customWidth="1"/>
    <col min="15094" max="15094" width="2.5546875" style="41" customWidth="1"/>
    <col min="15095" max="15097" width="8.88671875" style="41"/>
    <col min="15098" max="15098" width="12.6640625" style="41" customWidth="1"/>
    <col min="15099" max="15343" width="8.88671875" style="41"/>
    <col min="15344" max="15344" width="23.33203125" style="41" customWidth="1"/>
    <col min="15345" max="15345" width="24.109375" style="41" bestFit="1" customWidth="1"/>
    <col min="15346" max="15346" width="10.6640625" style="41" customWidth="1"/>
    <col min="15347" max="15347" width="11.5546875" style="41" bestFit="1" customWidth="1"/>
    <col min="15348" max="15348" width="1.6640625" style="41" bestFit="1" customWidth="1"/>
    <col min="15349" max="15349" width="11.5546875" style="41" customWidth="1"/>
    <col min="15350" max="15350" width="2.5546875" style="41" customWidth="1"/>
    <col min="15351" max="15353" width="8.88671875" style="41"/>
    <col min="15354" max="15354" width="12.6640625" style="41" customWidth="1"/>
    <col min="15355" max="15599" width="8.88671875" style="41"/>
    <col min="15600" max="15600" width="23.33203125" style="41" customWidth="1"/>
    <col min="15601" max="15601" width="24.109375" style="41" bestFit="1" customWidth="1"/>
    <col min="15602" max="15602" width="10.6640625" style="41" customWidth="1"/>
    <col min="15603" max="15603" width="11.5546875" style="41" bestFit="1" customWidth="1"/>
    <col min="15604" max="15604" width="1.6640625" style="41" bestFit="1" customWidth="1"/>
    <col min="15605" max="15605" width="11.5546875" style="41" customWidth="1"/>
    <col min="15606" max="15606" width="2.5546875" style="41" customWidth="1"/>
    <col min="15607" max="15609" width="8.88671875" style="41"/>
    <col min="15610" max="15610" width="12.6640625" style="41" customWidth="1"/>
    <col min="15611" max="15855" width="8.88671875" style="41"/>
    <col min="15856" max="15856" width="23.33203125" style="41" customWidth="1"/>
    <col min="15857" max="15857" width="24.109375" style="41" bestFit="1" customWidth="1"/>
    <col min="15858" max="15858" width="10.6640625" style="41" customWidth="1"/>
    <col min="15859" max="15859" width="11.5546875" style="41" bestFit="1" customWidth="1"/>
    <col min="15860" max="15860" width="1.6640625" style="41" bestFit="1" customWidth="1"/>
    <col min="15861" max="15861" width="11.5546875" style="41" customWidth="1"/>
    <col min="15862" max="15862" width="2.5546875" style="41" customWidth="1"/>
    <col min="15863" max="15865" width="8.88671875" style="41"/>
    <col min="15866" max="15866" width="12.6640625" style="41" customWidth="1"/>
    <col min="15867" max="16111" width="8.88671875" style="41"/>
    <col min="16112" max="16112" width="23.33203125" style="41" customWidth="1"/>
    <col min="16113" max="16113" width="24.109375" style="41" bestFit="1" customWidth="1"/>
    <col min="16114" max="16114" width="10.6640625" style="41" customWidth="1"/>
    <col min="16115" max="16115" width="11.5546875" style="41" bestFit="1" customWidth="1"/>
    <col min="16116" max="16116" width="1.6640625" style="41" bestFit="1" customWidth="1"/>
    <col min="16117" max="16117" width="11.5546875" style="41" customWidth="1"/>
    <col min="16118" max="16118" width="2.5546875" style="41" customWidth="1"/>
    <col min="16119" max="16121" width="8.88671875" style="41"/>
    <col min="16122" max="16122" width="12.6640625" style="41" customWidth="1"/>
    <col min="16123" max="16377" width="8.88671875" style="41"/>
    <col min="16378" max="16384" width="8.88671875" style="41" customWidth="1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B4" s="43" t="s">
        <v>2</v>
      </c>
      <c r="C4" s="43" t="s">
        <v>3</v>
      </c>
      <c r="D4" s="43"/>
    </row>
    <row r="5" spans="1:5">
      <c r="B5" s="40" t="s">
        <v>133</v>
      </c>
      <c r="C5" s="43" t="s">
        <v>134</v>
      </c>
      <c r="D5" s="40" t="s">
        <v>6</v>
      </c>
    </row>
    <row r="6" spans="1:5">
      <c r="A6" s="46" t="s">
        <v>7</v>
      </c>
      <c r="B6" s="47">
        <v>2.0000000000000001E-4</v>
      </c>
      <c r="C6" s="47">
        <v>2.0000000000000001E-4</v>
      </c>
      <c r="D6" s="47">
        <f>C6-B6</f>
        <v>0</v>
      </c>
      <c r="E6" s="48"/>
    </row>
    <row r="7" spans="1:5">
      <c r="A7" s="49" t="s">
        <v>8</v>
      </c>
      <c r="B7" s="47">
        <v>9.1000000000000004E-3</v>
      </c>
      <c r="C7" s="47">
        <v>0.01</v>
      </c>
      <c r="D7" s="47">
        <f t="shared" ref="D7:D31" si="0">C7-B7</f>
        <v>8.9999999999999976E-4</v>
      </c>
      <c r="E7" s="48"/>
    </row>
    <row r="8" spans="1:5">
      <c r="A8" s="49" t="s">
        <v>10</v>
      </c>
      <c r="B8" s="47">
        <v>0</v>
      </c>
      <c r="C8" s="47">
        <v>0</v>
      </c>
      <c r="D8" s="47">
        <f t="shared" si="0"/>
        <v>0</v>
      </c>
      <c r="E8" s="48"/>
    </row>
    <row r="9" spans="1:5">
      <c r="A9" s="49" t="s">
        <v>11</v>
      </c>
      <c r="B9" s="47">
        <v>4.0000000000000002E-4</v>
      </c>
      <c r="C9" s="47">
        <v>5.0000000000000001E-4</v>
      </c>
      <c r="D9" s="47">
        <f t="shared" si="0"/>
        <v>9.9999999999999991E-5</v>
      </c>
      <c r="E9" s="51"/>
    </row>
    <row r="10" spans="1:5">
      <c r="A10" s="49" t="s">
        <v>12</v>
      </c>
      <c r="B10" s="47">
        <v>4.2999999999999997E-2</v>
      </c>
      <c r="C10" s="47">
        <v>3.78E-2</v>
      </c>
      <c r="D10" s="47">
        <f t="shared" si="0"/>
        <v>-5.1999999999999963E-3</v>
      </c>
      <c r="E10" s="52"/>
    </row>
    <row r="11" spans="1:5">
      <c r="A11" s="49" t="s">
        <v>13</v>
      </c>
      <c r="B11" s="47">
        <v>0.34210000000000002</v>
      </c>
      <c r="C11" s="47">
        <v>0.3125</v>
      </c>
      <c r="D11" s="47">
        <f t="shared" si="0"/>
        <v>-2.9600000000000015E-2</v>
      </c>
      <c r="E11" s="52" t="s">
        <v>129</v>
      </c>
    </row>
    <row r="12" spans="1:5">
      <c r="A12" s="49" t="s">
        <v>14</v>
      </c>
      <c r="B12" s="47">
        <v>1.0999999999999999E-2</v>
      </c>
      <c r="C12" s="47">
        <v>1.09E-2</v>
      </c>
      <c r="D12" s="47">
        <f t="shared" si="0"/>
        <v>-9.9999999999999395E-5</v>
      </c>
      <c r="E12" s="52"/>
    </row>
    <row r="13" spans="1:5">
      <c r="A13" s="49" t="s">
        <v>15</v>
      </c>
      <c r="B13" s="47">
        <v>0.14000000000000001</v>
      </c>
      <c r="C13" s="47">
        <v>0.13139999999999999</v>
      </c>
      <c r="D13" s="47">
        <f t="shared" si="0"/>
        <v>-8.6000000000000243E-3</v>
      </c>
      <c r="E13" s="52"/>
    </row>
    <row r="14" spans="1:5">
      <c r="A14" s="49" t="s">
        <v>16</v>
      </c>
      <c r="B14" s="47">
        <v>7.6700000000000004E-2</v>
      </c>
      <c r="C14" s="47">
        <v>7.7100000000000002E-2</v>
      </c>
      <c r="D14" s="47">
        <f t="shared" si="0"/>
        <v>3.9999999999999758E-4</v>
      </c>
      <c r="E14" s="52"/>
    </row>
    <row r="15" spans="1:5">
      <c r="A15" s="49" t="s">
        <v>17</v>
      </c>
      <c r="B15" s="47">
        <v>4.0000000000000002E-4</v>
      </c>
      <c r="C15" s="47">
        <v>4.0000000000000002E-4</v>
      </c>
      <c r="D15" s="47">
        <f t="shared" si="0"/>
        <v>0</v>
      </c>
      <c r="E15" s="52"/>
    </row>
    <row r="16" spans="1:5">
      <c r="A16" s="49" t="s">
        <v>18</v>
      </c>
      <c r="B16" s="47">
        <v>7.3499999999999996E-2</v>
      </c>
      <c r="C16" s="47">
        <v>8.0699999999999994E-2</v>
      </c>
      <c r="D16" s="47">
        <f t="shared" si="0"/>
        <v>7.1999999999999981E-3</v>
      </c>
      <c r="E16" s="52"/>
    </row>
    <row r="17" spans="1:5">
      <c r="A17" s="49" t="s">
        <v>19</v>
      </c>
      <c r="B17" s="47">
        <v>1E-4</v>
      </c>
      <c r="C17" s="47">
        <v>1E-4</v>
      </c>
      <c r="D17" s="47">
        <f t="shared" si="0"/>
        <v>0</v>
      </c>
      <c r="E17" s="52"/>
    </row>
    <row r="18" spans="1:5">
      <c r="A18" s="49" t="s">
        <v>20</v>
      </c>
      <c r="B18" s="47">
        <v>1.1000000000000001E-3</v>
      </c>
      <c r="C18" s="47">
        <v>6.9999999999999999E-4</v>
      </c>
      <c r="D18" s="47">
        <f t="shared" si="0"/>
        <v>-4.0000000000000007E-4</v>
      </c>
      <c r="E18" s="52"/>
    </row>
    <row r="19" spans="1:5">
      <c r="A19" s="49" t="s">
        <v>21</v>
      </c>
      <c r="B19" s="47">
        <v>0.1663</v>
      </c>
      <c r="C19" s="47">
        <v>0.1658</v>
      </c>
      <c r="D19" s="47">
        <f t="shared" si="0"/>
        <v>-5.0000000000000044E-4</v>
      </c>
      <c r="E19" s="52"/>
    </row>
    <row r="20" spans="1:5">
      <c r="A20" s="49" t="s">
        <v>22</v>
      </c>
      <c r="B20" s="47">
        <v>8.0000000000000004E-4</v>
      </c>
      <c r="C20" s="47">
        <v>8.0000000000000004E-4</v>
      </c>
      <c r="D20" s="47">
        <f t="shared" si="0"/>
        <v>0</v>
      </c>
      <c r="E20" s="52"/>
    </row>
    <row r="21" spans="1:5">
      <c r="A21" s="49" t="s">
        <v>23</v>
      </c>
      <c r="B21" s="47">
        <v>0</v>
      </c>
      <c r="C21" s="47">
        <v>0</v>
      </c>
      <c r="D21" s="47">
        <f t="shared" si="0"/>
        <v>0</v>
      </c>
      <c r="E21" s="52"/>
    </row>
    <row r="22" spans="1:5">
      <c r="A22" s="49" t="s">
        <v>26</v>
      </c>
      <c r="B22" s="47">
        <v>0</v>
      </c>
      <c r="C22" s="47">
        <v>0</v>
      </c>
      <c r="D22" s="47">
        <f t="shared" si="0"/>
        <v>0</v>
      </c>
      <c r="E22" s="52"/>
    </row>
    <row r="23" spans="1:5">
      <c r="A23" s="49">
        <v>74</v>
      </c>
      <c r="B23" s="47">
        <v>0</v>
      </c>
      <c r="C23" s="47">
        <v>0</v>
      </c>
      <c r="D23" s="47">
        <f t="shared" si="0"/>
        <v>0</v>
      </c>
      <c r="E23" s="45"/>
    </row>
    <row r="24" spans="1:5">
      <c r="A24" s="49" t="s">
        <v>29</v>
      </c>
      <c r="B24" s="47">
        <v>1E-4</v>
      </c>
      <c r="C24" s="47">
        <v>1E-4</v>
      </c>
      <c r="D24" s="47">
        <f t="shared" si="0"/>
        <v>0</v>
      </c>
      <c r="E24" s="45"/>
    </row>
    <row r="25" spans="1:5">
      <c r="A25" s="49" t="s">
        <v>30</v>
      </c>
      <c r="B25" s="47">
        <v>0</v>
      </c>
      <c r="C25" s="47">
        <v>0</v>
      </c>
      <c r="D25" s="47">
        <f t="shared" si="0"/>
        <v>0</v>
      </c>
      <c r="E25" s="45"/>
    </row>
    <row r="26" spans="1:5">
      <c r="A26" s="49" t="s">
        <v>31</v>
      </c>
      <c r="B26" s="47">
        <v>0.12720000000000001</v>
      </c>
      <c r="C26" s="47">
        <v>0.15490000000000001</v>
      </c>
      <c r="D26" s="47">
        <f t="shared" si="0"/>
        <v>2.7700000000000002E-2</v>
      </c>
      <c r="E26" s="41" t="s">
        <v>130</v>
      </c>
    </row>
    <row r="27" spans="1:5">
      <c r="A27" s="49" t="s">
        <v>32</v>
      </c>
      <c r="B27" s="47">
        <v>6.7999999999999996E-3</v>
      </c>
      <c r="C27" s="47">
        <v>7.4000000000000003E-3</v>
      </c>
      <c r="D27" s="47">
        <f t="shared" si="0"/>
        <v>6.0000000000000071E-4</v>
      </c>
      <c r="E27" s="45"/>
    </row>
    <row r="28" spans="1:5">
      <c r="A28" s="46" t="s">
        <v>36</v>
      </c>
      <c r="B28" s="47">
        <v>1E-4</v>
      </c>
      <c r="C28" s="47">
        <v>1.5E-3</v>
      </c>
      <c r="D28" s="47">
        <f t="shared" si="0"/>
        <v>1.4E-3</v>
      </c>
      <c r="E28" s="48"/>
    </row>
    <row r="29" spans="1:5">
      <c r="A29" s="46" t="s">
        <v>37</v>
      </c>
      <c r="B29" s="47">
        <v>0</v>
      </c>
      <c r="C29" s="47">
        <v>7.1000000000000004E-3</v>
      </c>
      <c r="D29" s="47">
        <f t="shared" si="0"/>
        <v>7.1000000000000004E-3</v>
      </c>
      <c r="E29" s="48"/>
    </row>
    <row r="30" spans="1:5">
      <c r="A30" s="46" t="s">
        <v>38</v>
      </c>
      <c r="B30" s="44">
        <v>0</v>
      </c>
      <c r="C30" s="44">
        <v>1E-4</v>
      </c>
      <c r="D30" s="47">
        <f t="shared" si="0"/>
        <v>1E-4</v>
      </c>
      <c r="E30" s="48"/>
    </row>
    <row r="31" spans="1:5">
      <c r="A31" s="46" t="s">
        <v>39</v>
      </c>
      <c r="B31" s="44">
        <v>1.1000000000000001E-3</v>
      </c>
      <c r="C31" s="44">
        <v>0</v>
      </c>
      <c r="D31" s="47">
        <f t="shared" si="0"/>
        <v>-1.1000000000000001E-3</v>
      </c>
      <c r="E31" s="48"/>
    </row>
    <row r="32" spans="1:5" ht="13.8" thickBot="1">
      <c r="A32" s="53" t="s">
        <v>40</v>
      </c>
      <c r="B32" s="54">
        <f>SUM(B6:B31)</f>
        <v>1</v>
      </c>
      <c r="C32" s="54">
        <f>SUM(C6:C31)</f>
        <v>1</v>
      </c>
      <c r="D32" s="54">
        <f>SUM(D6:D31)</f>
        <v>-3.6429192995512949E-17</v>
      </c>
    </row>
    <row r="33" spans="1:5" ht="13.8" thickTop="1"/>
    <row r="34" spans="1:5">
      <c r="C34" s="42"/>
      <c r="D34" s="42"/>
      <c r="E34" s="42"/>
    </row>
    <row r="35" spans="1:5">
      <c r="A35" s="55" t="s">
        <v>41</v>
      </c>
      <c r="B35" s="220" t="s">
        <v>135</v>
      </c>
      <c r="C35" s="220"/>
      <c r="D35" s="220"/>
      <c r="E35" s="42"/>
    </row>
    <row r="36" spans="1:5">
      <c r="A36" s="55"/>
      <c r="B36" s="220" t="s">
        <v>136</v>
      </c>
      <c r="C36" s="220"/>
      <c r="D36" s="220"/>
      <c r="E36" s="42"/>
    </row>
    <row r="37" spans="1:5">
      <c r="A37" s="55"/>
      <c r="B37" s="220" t="s">
        <v>44</v>
      </c>
      <c r="C37" s="220"/>
      <c r="D37" s="220"/>
      <c r="E37" s="42"/>
    </row>
    <row r="38" spans="1:5">
      <c r="A38" s="55" t="s">
        <v>41</v>
      </c>
      <c r="B38" s="218" t="s">
        <v>45</v>
      </c>
      <c r="C38" s="218"/>
      <c r="D38" s="218"/>
      <c r="E38" s="218"/>
    </row>
    <row r="39" spans="1:5">
      <c r="A39" s="55"/>
      <c r="B39" s="218" t="s">
        <v>46</v>
      </c>
      <c r="C39" s="218"/>
      <c r="D39" s="218"/>
      <c r="E39" s="218"/>
    </row>
    <row r="40" spans="1:5">
      <c r="A40" s="55" t="s">
        <v>41</v>
      </c>
      <c r="B40" s="218" t="s">
        <v>47</v>
      </c>
      <c r="C40" s="218"/>
      <c r="D40" s="218"/>
      <c r="E40" s="218"/>
    </row>
    <row r="41" spans="1:5">
      <c r="A41" s="55"/>
      <c r="B41" s="218" t="s">
        <v>48</v>
      </c>
      <c r="C41" s="218"/>
      <c r="D41" s="218"/>
      <c r="E41" s="218"/>
    </row>
    <row r="42" spans="1:5">
      <c r="A42" s="55" t="s">
        <v>41</v>
      </c>
      <c r="B42" s="218" t="s">
        <v>49</v>
      </c>
      <c r="C42" s="218"/>
      <c r="D42" s="218"/>
      <c r="E42" s="218"/>
    </row>
    <row r="43" spans="1:5">
      <c r="A43" s="55"/>
      <c r="B43" s="218" t="s">
        <v>50</v>
      </c>
      <c r="C43" s="218"/>
      <c r="D43" s="218"/>
      <c r="E43" s="218"/>
    </row>
    <row r="44" spans="1:5">
      <c r="A44" s="55" t="s">
        <v>41</v>
      </c>
      <c r="B44" s="218" t="s">
        <v>51</v>
      </c>
      <c r="C44" s="218"/>
      <c r="D44" s="218"/>
      <c r="E44" s="218"/>
    </row>
    <row r="45" spans="1:5">
      <c r="A45" s="55"/>
      <c r="B45" s="218" t="s">
        <v>52</v>
      </c>
      <c r="C45" s="218"/>
      <c r="D45" s="218"/>
      <c r="E45" s="218"/>
    </row>
    <row r="46" spans="1:5">
      <c r="A46" s="55" t="s">
        <v>41</v>
      </c>
      <c r="B46" s="80" t="s">
        <v>117</v>
      </c>
      <c r="C46" s="58"/>
      <c r="D46" s="58"/>
      <c r="E46" s="58"/>
    </row>
    <row r="47" spans="1:5">
      <c r="A47" s="55"/>
      <c r="B47" s="80" t="s">
        <v>118</v>
      </c>
      <c r="C47" s="58"/>
      <c r="D47" s="58"/>
      <c r="E47" s="58"/>
    </row>
    <row r="48" spans="1:5">
      <c r="A48" s="56" t="s">
        <v>41</v>
      </c>
      <c r="B48" s="81" t="s">
        <v>132</v>
      </c>
      <c r="C48" s="58"/>
      <c r="D48" s="58"/>
      <c r="E48" s="58"/>
    </row>
    <row r="49" spans="1:16122">
      <c r="A49" s="47"/>
      <c r="B49" s="81" t="s">
        <v>120</v>
      </c>
      <c r="C49" s="49"/>
      <c r="D49" s="49"/>
      <c r="E49" s="49"/>
    </row>
    <row r="50" spans="1:16122">
      <c r="A50" s="47"/>
      <c r="B50" s="81"/>
      <c r="C50" s="49"/>
      <c r="D50" s="49"/>
      <c r="E50" s="49"/>
    </row>
    <row r="51" spans="1:16122">
      <c r="A51" s="47"/>
      <c r="B51" s="81"/>
      <c r="C51" s="49"/>
      <c r="D51" s="49"/>
      <c r="E51" s="49"/>
    </row>
    <row r="52" spans="1:16122">
      <c r="A52" s="59" t="s">
        <v>57</v>
      </c>
      <c r="B52" s="60"/>
      <c r="C52" s="61"/>
      <c r="D52" s="49" t="s">
        <v>81</v>
      </c>
      <c r="E52" s="62"/>
    </row>
    <row r="53" spans="1:16122">
      <c r="A53" s="47"/>
      <c r="B53" s="49"/>
      <c r="C53" s="47"/>
      <c r="D53" s="47"/>
      <c r="E53" s="47"/>
    </row>
    <row r="54" spans="1:16122">
      <c r="A54" s="47"/>
      <c r="B54" s="49"/>
      <c r="C54" s="47"/>
      <c r="D54" s="47"/>
      <c r="E54" s="47"/>
    </row>
    <row r="55" spans="1:16122">
      <c r="A55" s="59" t="s">
        <v>58</v>
      </c>
      <c r="B55" s="60"/>
      <c r="C55" s="62"/>
      <c r="D55" s="47" t="s">
        <v>81</v>
      </c>
      <c r="E55" s="62"/>
    </row>
    <row r="56" spans="1:16122" s="44" customFormat="1">
      <c r="A56" s="49"/>
      <c r="B56" s="42"/>
      <c r="D56" s="47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  <c r="ALY56" s="41"/>
      <c r="ALZ56" s="41"/>
      <c r="AMA56" s="41"/>
      <c r="AMB56" s="41"/>
      <c r="AMC56" s="41"/>
      <c r="AMD56" s="41"/>
      <c r="AME56" s="41"/>
      <c r="AMF56" s="41"/>
      <c r="AMG56" s="41"/>
      <c r="AMH56" s="41"/>
      <c r="AMI56" s="41"/>
      <c r="AMJ56" s="41"/>
      <c r="AMK56" s="41"/>
      <c r="AML56" s="41"/>
      <c r="AMM56" s="41"/>
      <c r="AMN56" s="41"/>
      <c r="AMO56" s="41"/>
      <c r="AMP56" s="41"/>
      <c r="AMQ56" s="41"/>
      <c r="AMR56" s="41"/>
      <c r="AMS56" s="41"/>
      <c r="AMT56" s="41"/>
      <c r="AMU56" s="41"/>
      <c r="AMV56" s="41"/>
      <c r="AMW56" s="41"/>
      <c r="AMX56" s="41"/>
      <c r="AMY56" s="41"/>
      <c r="AMZ56" s="41"/>
      <c r="ANA56" s="41"/>
      <c r="ANB56" s="41"/>
      <c r="ANC56" s="41"/>
      <c r="AND56" s="41"/>
      <c r="ANE56" s="41"/>
      <c r="ANF56" s="41"/>
      <c r="ANG56" s="41"/>
      <c r="ANH56" s="41"/>
      <c r="ANI56" s="41"/>
      <c r="ANJ56" s="41"/>
      <c r="ANK56" s="41"/>
      <c r="ANL56" s="41"/>
      <c r="ANM56" s="41"/>
      <c r="ANN56" s="41"/>
      <c r="ANO56" s="41"/>
      <c r="ANP56" s="41"/>
      <c r="ANQ56" s="41"/>
      <c r="ANR56" s="41"/>
      <c r="ANS56" s="41"/>
      <c r="ANT56" s="41"/>
      <c r="ANU56" s="41"/>
      <c r="ANV56" s="41"/>
      <c r="ANW56" s="41"/>
      <c r="ANX56" s="41"/>
      <c r="ANY56" s="41"/>
      <c r="ANZ56" s="41"/>
      <c r="AOA56" s="41"/>
      <c r="AOB56" s="41"/>
      <c r="AOC56" s="41"/>
      <c r="AOD56" s="41"/>
      <c r="AOE56" s="41"/>
      <c r="AOF56" s="41"/>
      <c r="AOG56" s="41"/>
      <c r="AOH56" s="41"/>
      <c r="AOI56" s="41"/>
      <c r="AOJ56" s="41"/>
      <c r="AOK56" s="41"/>
      <c r="AOL56" s="41"/>
      <c r="AOM56" s="41"/>
      <c r="AON56" s="41"/>
      <c r="AOO56" s="41"/>
      <c r="AOP56" s="41"/>
      <c r="AOQ56" s="41"/>
      <c r="AOR56" s="41"/>
      <c r="AOS56" s="41"/>
      <c r="AOT56" s="41"/>
      <c r="AOU56" s="41"/>
      <c r="AOV56" s="41"/>
      <c r="AOW56" s="41"/>
      <c r="AOX56" s="41"/>
      <c r="AOY56" s="41"/>
      <c r="AOZ56" s="41"/>
      <c r="APA56" s="41"/>
      <c r="APB56" s="41"/>
      <c r="APC56" s="41"/>
      <c r="APD56" s="41"/>
      <c r="APE56" s="41"/>
      <c r="APF56" s="41"/>
      <c r="APG56" s="41"/>
      <c r="APH56" s="41"/>
      <c r="API56" s="41"/>
      <c r="APJ56" s="41"/>
      <c r="APK56" s="41"/>
      <c r="APL56" s="41"/>
      <c r="APM56" s="41"/>
      <c r="APN56" s="41"/>
      <c r="APO56" s="41"/>
      <c r="APP56" s="41"/>
      <c r="APQ56" s="41"/>
      <c r="APR56" s="41"/>
      <c r="APS56" s="41"/>
      <c r="APT56" s="41"/>
      <c r="APU56" s="41"/>
      <c r="APV56" s="41"/>
      <c r="APW56" s="41"/>
      <c r="APX56" s="41"/>
      <c r="APY56" s="41"/>
      <c r="APZ56" s="41"/>
      <c r="AQA56" s="41"/>
      <c r="AQB56" s="41"/>
      <c r="AQC56" s="41"/>
      <c r="AQD56" s="41"/>
      <c r="AQE56" s="41"/>
      <c r="AQF56" s="41"/>
      <c r="AQG56" s="41"/>
      <c r="AQH56" s="41"/>
      <c r="AQI56" s="41"/>
      <c r="AQJ56" s="41"/>
      <c r="AQK56" s="41"/>
      <c r="AQL56" s="41"/>
      <c r="AQM56" s="41"/>
      <c r="AQN56" s="41"/>
      <c r="AQO56" s="41"/>
      <c r="AQP56" s="41"/>
      <c r="AQQ56" s="41"/>
      <c r="AQR56" s="41"/>
      <c r="AQS56" s="41"/>
      <c r="AQT56" s="41"/>
      <c r="AQU56" s="41"/>
      <c r="AQV56" s="41"/>
      <c r="AQW56" s="41"/>
      <c r="AQX56" s="41"/>
      <c r="AQY56" s="41"/>
      <c r="AQZ56" s="41"/>
      <c r="ARA56" s="41"/>
      <c r="ARB56" s="41"/>
      <c r="ARC56" s="41"/>
      <c r="ARD56" s="41"/>
      <c r="ARE56" s="41"/>
      <c r="ARF56" s="41"/>
      <c r="ARG56" s="41"/>
      <c r="ARH56" s="41"/>
      <c r="ARI56" s="41"/>
      <c r="ARJ56" s="41"/>
      <c r="ARK56" s="41"/>
      <c r="ARL56" s="41"/>
      <c r="ARM56" s="41"/>
      <c r="ARN56" s="41"/>
      <c r="ARO56" s="41"/>
      <c r="ARP56" s="41"/>
      <c r="ARQ56" s="41"/>
      <c r="ARR56" s="41"/>
      <c r="ARS56" s="41"/>
      <c r="ART56" s="41"/>
      <c r="ARU56" s="41"/>
      <c r="ARV56" s="41"/>
      <c r="ARW56" s="41"/>
      <c r="ARX56" s="41"/>
      <c r="ARY56" s="41"/>
      <c r="ARZ56" s="41"/>
      <c r="ASA56" s="41"/>
      <c r="ASB56" s="41"/>
      <c r="ASC56" s="41"/>
      <c r="ASD56" s="41"/>
      <c r="ASE56" s="41"/>
      <c r="ASF56" s="41"/>
      <c r="ASG56" s="41"/>
      <c r="ASH56" s="41"/>
      <c r="ASI56" s="41"/>
      <c r="ASJ56" s="41"/>
      <c r="ASK56" s="41"/>
      <c r="ASL56" s="41"/>
      <c r="ASM56" s="41"/>
      <c r="ASN56" s="41"/>
      <c r="ASO56" s="41"/>
      <c r="ASP56" s="41"/>
      <c r="ASQ56" s="41"/>
      <c r="ASR56" s="41"/>
      <c r="ASS56" s="41"/>
      <c r="AST56" s="41"/>
      <c r="ASU56" s="41"/>
      <c r="ASV56" s="41"/>
      <c r="ASW56" s="41"/>
      <c r="ASX56" s="41"/>
      <c r="ASY56" s="41"/>
      <c r="ASZ56" s="41"/>
      <c r="ATA56" s="41"/>
      <c r="ATB56" s="41"/>
      <c r="ATC56" s="41"/>
      <c r="ATD56" s="41"/>
      <c r="ATE56" s="41"/>
      <c r="ATF56" s="41"/>
      <c r="ATG56" s="41"/>
      <c r="ATH56" s="41"/>
      <c r="ATI56" s="41"/>
      <c r="ATJ56" s="41"/>
      <c r="ATK56" s="41"/>
      <c r="ATL56" s="41"/>
      <c r="ATM56" s="41"/>
      <c r="ATN56" s="41"/>
      <c r="ATO56" s="41"/>
      <c r="ATP56" s="41"/>
      <c r="ATQ56" s="41"/>
      <c r="ATR56" s="41"/>
      <c r="ATS56" s="41"/>
      <c r="ATT56" s="41"/>
      <c r="ATU56" s="41"/>
      <c r="ATV56" s="41"/>
      <c r="ATW56" s="41"/>
      <c r="ATX56" s="41"/>
      <c r="ATY56" s="41"/>
      <c r="ATZ56" s="41"/>
      <c r="AUA56" s="41"/>
      <c r="AUB56" s="41"/>
      <c r="AUC56" s="41"/>
      <c r="AUD56" s="41"/>
      <c r="AUE56" s="41"/>
      <c r="AUF56" s="41"/>
      <c r="AUG56" s="41"/>
      <c r="AUH56" s="41"/>
      <c r="AUI56" s="41"/>
      <c r="AUJ56" s="41"/>
      <c r="AUK56" s="41"/>
      <c r="AUL56" s="41"/>
      <c r="AUM56" s="41"/>
      <c r="AUN56" s="41"/>
      <c r="AUO56" s="41"/>
      <c r="AUP56" s="41"/>
      <c r="AUQ56" s="41"/>
      <c r="AUR56" s="41"/>
      <c r="AUS56" s="41"/>
      <c r="AUT56" s="41"/>
      <c r="AUU56" s="41"/>
      <c r="AUV56" s="41"/>
      <c r="AUW56" s="41"/>
      <c r="AUX56" s="41"/>
      <c r="AUY56" s="41"/>
      <c r="AUZ56" s="41"/>
      <c r="AVA56" s="41"/>
      <c r="AVB56" s="41"/>
      <c r="AVC56" s="41"/>
      <c r="AVD56" s="41"/>
      <c r="AVE56" s="41"/>
      <c r="AVF56" s="41"/>
      <c r="AVG56" s="41"/>
      <c r="AVH56" s="41"/>
      <c r="AVI56" s="41"/>
      <c r="AVJ56" s="41"/>
      <c r="AVK56" s="41"/>
      <c r="AVL56" s="41"/>
      <c r="AVM56" s="41"/>
      <c r="AVN56" s="41"/>
      <c r="AVO56" s="41"/>
      <c r="AVP56" s="41"/>
      <c r="AVQ56" s="41"/>
      <c r="AVR56" s="41"/>
      <c r="AVS56" s="41"/>
      <c r="AVT56" s="41"/>
      <c r="AVU56" s="41"/>
      <c r="AVV56" s="41"/>
      <c r="AVW56" s="41"/>
      <c r="AVX56" s="41"/>
      <c r="AVY56" s="41"/>
      <c r="AVZ56" s="41"/>
      <c r="AWA56" s="41"/>
      <c r="AWB56" s="41"/>
      <c r="AWC56" s="41"/>
      <c r="AWD56" s="41"/>
      <c r="AWE56" s="41"/>
      <c r="AWF56" s="41"/>
      <c r="AWG56" s="41"/>
      <c r="AWH56" s="41"/>
      <c r="AWI56" s="41"/>
      <c r="AWJ56" s="41"/>
      <c r="AWK56" s="41"/>
      <c r="AWL56" s="41"/>
      <c r="AWM56" s="41"/>
      <c r="AWN56" s="41"/>
      <c r="AWO56" s="41"/>
      <c r="AWP56" s="41"/>
      <c r="AWQ56" s="41"/>
      <c r="AWR56" s="41"/>
      <c r="AWS56" s="41"/>
      <c r="AWT56" s="41"/>
      <c r="AWU56" s="41"/>
      <c r="AWV56" s="41"/>
      <c r="AWW56" s="41"/>
      <c r="AWX56" s="41"/>
      <c r="AWY56" s="41"/>
      <c r="AWZ56" s="41"/>
      <c r="AXA56" s="41"/>
      <c r="AXB56" s="41"/>
      <c r="AXC56" s="41"/>
      <c r="AXD56" s="41"/>
      <c r="AXE56" s="41"/>
      <c r="AXF56" s="41"/>
      <c r="AXG56" s="41"/>
      <c r="AXH56" s="41"/>
      <c r="AXI56" s="41"/>
      <c r="AXJ56" s="41"/>
      <c r="AXK56" s="41"/>
      <c r="AXL56" s="41"/>
      <c r="AXM56" s="41"/>
      <c r="AXN56" s="41"/>
      <c r="AXO56" s="41"/>
      <c r="AXP56" s="41"/>
      <c r="AXQ56" s="41"/>
      <c r="AXR56" s="41"/>
      <c r="AXS56" s="41"/>
      <c r="AXT56" s="41"/>
      <c r="AXU56" s="41"/>
      <c r="AXV56" s="41"/>
      <c r="AXW56" s="41"/>
      <c r="AXX56" s="41"/>
      <c r="AXY56" s="41"/>
      <c r="AXZ56" s="41"/>
      <c r="AYA56" s="41"/>
      <c r="AYB56" s="41"/>
      <c r="AYC56" s="41"/>
      <c r="AYD56" s="41"/>
      <c r="AYE56" s="41"/>
      <c r="AYF56" s="41"/>
      <c r="AYG56" s="41"/>
      <c r="AYH56" s="41"/>
      <c r="AYI56" s="41"/>
      <c r="AYJ56" s="41"/>
      <c r="AYK56" s="41"/>
      <c r="AYL56" s="41"/>
      <c r="AYM56" s="41"/>
      <c r="AYN56" s="41"/>
      <c r="AYO56" s="41"/>
      <c r="AYP56" s="41"/>
      <c r="AYQ56" s="41"/>
      <c r="AYR56" s="41"/>
      <c r="AYS56" s="41"/>
      <c r="AYT56" s="41"/>
      <c r="AYU56" s="41"/>
      <c r="AYV56" s="41"/>
      <c r="AYW56" s="41"/>
      <c r="AYX56" s="41"/>
      <c r="AYY56" s="41"/>
      <c r="AYZ56" s="41"/>
      <c r="AZA56" s="41"/>
      <c r="AZB56" s="41"/>
      <c r="AZC56" s="41"/>
      <c r="AZD56" s="41"/>
      <c r="AZE56" s="41"/>
      <c r="AZF56" s="41"/>
      <c r="AZG56" s="41"/>
      <c r="AZH56" s="41"/>
      <c r="AZI56" s="41"/>
      <c r="AZJ56" s="41"/>
      <c r="AZK56" s="41"/>
      <c r="AZL56" s="41"/>
      <c r="AZM56" s="41"/>
      <c r="AZN56" s="41"/>
      <c r="AZO56" s="41"/>
      <c r="AZP56" s="41"/>
      <c r="AZQ56" s="41"/>
      <c r="AZR56" s="41"/>
      <c r="AZS56" s="41"/>
      <c r="AZT56" s="41"/>
      <c r="AZU56" s="41"/>
      <c r="AZV56" s="41"/>
      <c r="AZW56" s="41"/>
      <c r="AZX56" s="41"/>
      <c r="AZY56" s="41"/>
      <c r="AZZ56" s="41"/>
      <c r="BAA56" s="41"/>
      <c r="BAB56" s="41"/>
      <c r="BAC56" s="41"/>
      <c r="BAD56" s="41"/>
      <c r="BAE56" s="41"/>
      <c r="BAF56" s="41"/>
      <c r="BAG56" s="41"/>
      <c r="BAH56" s="41"/>
      <c r="BAI56" s="41"/>
      <c r="BAJ56" s="41"/>
      <c r="BAK56" s="41"/>
      <c r="BAL56" s="41"/>
      <c r="BAM56" s="41"/>
      <c r="BAN56" s="41"/>
      <c r="BAO56" s="41"/>
      <c r="BAP56" s="41"/>
      <c r="BAQ56" s="41"/>
      <c r="BAR56" s="41"/>
      <c r="BAS56" s="41"/>
      <c r="BAT56" s="41"/>
      <c r="BAU56" s="41"/>
      <c r="BAV56" s="41"/>
      <c r="BAW56" s="41"/>
      <c r="BAX56" s="41"/>
      <c r="BAY56" s="41"/>
      <c r="BAZ56" s="41"/>
      <c r="BBA56" s="41"/>
      <c r="BBB56" s="41"/>
      <c r="BBC56" s="41"/>
      <c r="BBD56" s="41"/>
      <c r="BBE56" s="41"/>
      <c r="BBF56" s="41"/>
      <c r="BBG56" s="41"/>
      <c r="BBH56" s="41"/>
      <c r="BBI56" s="41"/>
      <c r="BBJ56" s="41"/>
      <c r="BBK56" s="41"/>
      <c r="BBL56" s="41"/>
      <c r="BBM56" s="41"/>
      <c r="BBN56" s="41"/>
      <c r="BBO56" s="41"/>
      <c r="BBP56" s="41"/>
      <c r="BBQ56" s="41"/>
      <c r="BBR56" s="41"/>
      <c r="BBS56" s="41"/>
      <c r="BBT56" s="41"/>
      <c r="BBU56" s="41"/>
      <c r="BBV56" s="41"/>
      <c r="BBW56" s="41"/>
      <c r="BBX56" s="41"/>
      <c r="BBY56" s="41"/>
      <c r="BBZ56" s="41"/>
      <c r="BCA56" s="41"/>
      <c r="BCB56" s="41"/>
      <c r="BCC56" s="41"/>
      <c r="BCD56" s="41"/>
      <c r="BCE56" s="41"/>
      <c r="BCF56" s="41"/>
      <c r="BCG56" s="41"/>
      <c r="BCH56" s="41"/>
      <c r="BCI56" s="41"/>
      <c r="BCJ56" s="41"/>
      <c r="BCK56" s="41"/>
      <c r="BCL56" s="41"/>
      <c r="BCM56" s="41"/>
      <c r="BCN56" s="41"/>
      <c r="BCO56" s="41"/>
      <c r="BCP56" s="41"/>
      <c r="BCQ56" s="41"/>
      <c r="BCR56" s="41"/>
      <c r="BCS56" s="41"/>
      <c r="BCT56" s="41"/>
      <c r="BCU56" s="41"/>
      <c r="BCV56" s="41"/>
      <c r="BCW56" s="41"/>
      <c r="BCX56" s="41"/>
      <c r="BCY56" s="41"/>
      <c r="BCZ56" s="41"/>
      <c r="BDA56" s="41"/>
      <c r="BDB56" s="41"/>
      <c r="BDC56" s="41"/>
      <c r="BDD56" s="41"/>
      <c r="BDE56" s="41"/>
      <c r="BDF56" s="41"/>
      <c r="BDG56" s="41"/>
      <c r="BDH56" s="41"/>
      <c r="BDI56" s="41"/>
      <c r="BDJ56" s="41"/>
      <c r="BDK56" s="41"/>
      <c r="BDL56" s="41"/>
      <c r="BDM56" s="41"/>
      <c r="BDN56" s="41"/>
      <c r="BDO56" s="41"/>
      <c r="BDP56" s="41"/>
      <c r="BDQ56" s="41"/>
      <c r="BDR56" s="41"/>
      <c r="BDS56" s="41"/>
      <c r="BDT56" s="41"/>
      <c r="BDU56" s="41"/>
      <c r="BDV56" s="41"/>
      <c r="BDW56" s="41"/>
      <c r="BDX56" s="41"/>
      <c r="BDY56" s="41"/>
      <c r="BDZ56" s="41"/>
      <c r="BEA56" s="41"/>
      <c r="BEB56" s="41"/>
      <c r="BEC56" s="41"/>
      <c r="BED56" s="41"/>
      <c r="BEE56" s="41"/>
      <c r="BEF56" s="41"/>
      <c r="BEG56" s="41"/>
      <c r="BEH56" s="41"/>
      <c r="BEI56" s="41"/>
      <c r="BEJ56" s="41"/>
      <c r="BEK56" s="41"/>
      <c r="BEL56" s="41"/>
      <c r="BEM56" s="41"/>
      <c r="BEN56" s="41"/>
      <c r="BEO56" s="41"/>
      <c r="BEP56" s="41"/>
      <c r="BEQ56" s="41"/>
      <c r="BER56" s="41"/>
      <c r="BES56" s="41"/>
      <c r="BET56" s="41"/>
      <c r="BEU56" s="41"/>
      <c r="BEV56" s="41"/>
      <c r="BEW56" s="41"/>
      <c r="BEX56" s="41"/>
      <c r="BEY56" s="41"/>
      <c r="BEZ56" s="41"/>
      <c r="BFA56" s="41"/>
      <c r="BFB56" s="41"/>
      <c r="BFC56" s="41"/>
      <c r="BFD56" s="41"/>
      <c r="BFE56" s="41"/>
      <c r="BFF56" s="41"/>
      <c r="BFG56" s="41"/>
      <c r="BFH56" s="41"/>
      <c r="BFI56" s="41"/>
      <c r="BFJ56" s="41"/>
      <c r="BFK56" s="41"/>
      <c r="BFL56" s="41"/>
      <c r="BFM56" s="41"/>
      <c r="BFN56" s="41"/>
      <c r="BFO56" s="41"/>
      <c r="BFP56" s="41"/>
      <c r="BFQ56" s="41"/>
      <c r="BFR56" s="41"/>
      <c r="BFS56" s="41"/>
      <c r="BFT56" s="41"/>
      <c r="BFU56" s="41"/>
      <c r="BFV56" s="41"/>
      <c r="BFW56" s="41"/>
      <c r="BFX56" s="41"/>
      <c r="BFY56" s="41"/>
      <c r="BFZ56" s="41"/>
      <c r="BGA56" s="41"/>
      <c r="BGB56" s="41"/>
      <c r="BGC56" s="41"/>
      <c r="BGD56" s="41"/>
      <c r="BGE56" s="41"/>
      <c r="BGF56" s="41"/>
      <c r="BGG56" s="41"/>
      <c r="BGH56" s="41"/>
      <c r="BGI56" s="41"/>
      <c r="BGJ56" s="41"/>
      <c r="BGK56" s="41"/>
      <c r="BGL56" s="41"/>
      <c r="BGM56" s="41"/>
      <c r="BGN56" s="41"/>
      <c r="BGO56" s="41"/>
      <c r="BGP56" s="41"/>
      <c r="BGQ56" s="41"/>
      <c r="BGR56" s="41"/>
      <c r="BGS56" s="41"/>
      <c r="BGT56" s="41"/>
      <c r="BGU56" s="41"/>
      <c r="BGV56" s="41"/>
      <c r="BGW56" s="41"/>
      <c r="BGX56" s="41"/>
      <c r="BGY56" s="41"/>
      <c r="BGZ56" s="41"/>
      <c r="BHA56" s="41"/>
      <c r="BHB56" s="41"/>
      <c r="BHC56" s="41"/>
      <c r="BHD56" s="41"/>
      <c r="BHE56" s="41"/>
      <c r="BHF56" s="41"/>
      <c r="BHG56" s="41"/>
      <c r="BHH56" s="41"/>
      <c r="BHI56" s="41"/>
      <c r="BHJ56" s="41"/>
      <c r="BHK56" s="41"/>
      <c r="BHL56" s="41"/>
      <c r="BHM56" s="41"/>
      <c r="BHN56" s="41"/>
      <c r="BHO56" s="41"/>
      <c r="BHP56" s="41"/>
      <c r="BHQ56" s="41"/>
      <c r="BHR56" s="41"/>
      <c r="BHS56" s="41"/>
      <c r="BHT56" s="41"/>
      <c r="BHU56" s="41"/>
      <c r="BHV56" s="41"/>
      <c r="BHW56" s="41"/>
      <c r="BHX56" s="41"/>
      <c r="BHY56" s="41"/>
      <c r="BHZ56" s="41"/>
      <c r="BIA56" s="41"/>
      <c r="BIB56" s="41"/>
      <c r="BIC56" s="41"/>
      <c r="BID56" s="41"/>
      <c r="BIE56" s="41"/>
      <c r="BIF56" s="41"/>
      <c r="BIG56" s="41"/>
      <c r="BIH56" s="41"/>
      <c r="BII56" s="41"/>
      <c r="BIJ56" s="41"/>
      <c r="BIK56" s="41"/>
      <c r="BIL56" s="41"/>
      <c r="BIM56" s="41"/>
      <c r="BIN56" s="41"/>
      <c r="BIO56" s="41"/>
      <c r="BIP56" s="41"/>
      <c r="BIQ56" s="41"/>
      <c r="BIR56" s="41"/>
      <c r="BIS56" s="41"/>
      <c r="BIT56" s="41"/>
      <c r="BIU56" s="41"/>
      <c r="BIV56" s="41"/>
      <c r="BIW56" s="41"/>
      <c r="BIX56" s="41"/>
      <c r="BIY56" s="41"/>
      <c r="BIZ56" s="41"/>
      <c r="BJA56" s="41"/>
      <c r="BJB56" s="41"/>
      <c r="BJC56" s="41"/>
      <c r="BJD56" s="41"/>
      <c r="BJE56" s="41"/>
      <c r="BJF56" s="41"/>
      <c r="BJG56" s="41"/>
      <c r="BJH56" s="41"/>
      <c r="BJI56" s="41"/>
      <c r="BJJ56" s="41"/>
      <c r="BJK56" s="41"/>
      <c r="BJL56" s="41"/>
      <c r="BJM56" s="41"/>
      <c r="BJN56" s="41"/>
      <c r="BJO56" s="41"/>
      <c r="BJP56" s="41"/>
      <c r="BJQ56" s="41"/>
      <c r="BJR56" s="41"/>
      <c r="BJS56" s="41"/>
      <c r="BJT56" s="41"/>
      <c r="BJU56" s="41"/>
      <c r="BJV56" s="41"/>
      <c r="BJW56" s="41"/>
      <c r="BJX56" s="41"/>
      <c r="BJY56" s="41"/>
      <c r="BJZ56" s="41"/>
      <c r="BKA56" s="41"/>
      <c r="BKB56" s="41"/>
      <c r="BKC56" s="41"/>
      <c r="BKD56" s="41"/>
      <c r="BKE56" s="41"/>
      <c r="BKF56" s="41"/>
      <c r="BKG56" s="41"/>
      <c r="BKH56" s="41"/>
      <c r="BKI56" s="41"/>
      <c r="BKJ56" s="41"/>
      <c r="BKK56" s="41"/>
      <c r="BKL56" s="41"/>
      <c r="BKM56" s="41"/>
      <c r="BKN56" s="41"/>
      <c r="BKO56" s="41"/>
      <c r="BKP56" s="41"/>
      <c r="BKQ56" s="41"/>
      <c r="BKR56" s="41"/>
      <c r="BKS56" s="41"/>
      <c r="BKT56" s="41"/>
      <c r="BKU56" s="41"/>
      <c r="BKV56" s="41"/>
      <c r="BKW56" s="41"/>
      <c r="BKX56" s="41"/>
      <c r="BKY56" s="41"/>
      <c r="BKZ56" s="41"/>
      <c r="BLA56" s="41"/>
      <c r="BLB56" s="41"/>
      <c r="BLC56" s="41"/>
      <c r="BLD56" s="41"/>
      <c r="BLE56" s="41"/>
      <c r="BLF56" s="41"/>
      <c r="BLG56" s="41"/>
      <c r="BLH56" s="41"/>
      <c r="BLI56" s="41"/>
      <c r="BLJ56" s="41"/>
      <c r="BLK56" s="41"/>
      <c r="BLL56" s="41"/>
      <c r="BLM56" s="41"/>
      <c r="BLN56" s="41"/>
      <c r="BLO56" s="41"/>
      <c r="BLP56" s="41"/>
      <c r="BLQ56" s="41"/>
      <c r="BLR56" s="41"/>
      <c r="BLS56" s="41"/>
      <c r="BLT56" s="41"/>
      <c r="BLU56" s="41"/>
      <c r="BLV56" s="41"/>
      <c r="BLW56" s="41"/>
      <c r="BLX56" s="41"/>
      <c r="BLY56" s="41"/>
      <c r="BLZ56" s="41"/>
      <c r="BMA56" s="41"/>
      <c r="BMB56" s="41"/>
      <c r="BMC56" s="41"/>
      <c r="BMD56" s="41"/>
      <c r="BME56" s="41"/>
      <c r="BMF56" s="41"/>
      <c r="BMG56" s="41"/>
      <c r="BMH56" s="41"/>
      <c r="BMI56" s="41"/>
      <c r="BMJ56" s="41"/>
      <c r="BMK56" s="41"/>
      <c r="BML56" s="41"/>
      <c r="BMM56" s="41"/>
      <c r="BMN56" s="41"/>
      <c r="BMO56" s="41"/>
      <c r="BMP56" s="41"/>
      <c r="BMQ56" s="41"/>
      <c r="BMR56" s="41"/>
      <c r="BMS56" s="41"/>
      <c r="BMT56" s="41"/>
      <c r="BMU56" s="41"/>
      <c r="BMV56" s="41"/>
      <c r="BMW56" s="41"/>
      <c r="BMX56" s="41"/>
      <c r="BMY56" s="41"/>
      <c r="BMZ56" s="41"/>
      <c r="BNA56" s="41"/>
      <c r="BNB56" s="41"/>
      <c r="BNC56" s="41"/>
      <c r="BND56" s="41"/>
      <c r="BNE56" s="41"/>
      <c r="BNF56" s="41"/>
      <c r="BNG56" s="41"/>
      <c r="BNH56" s="41"/>
      <c r="BNI56" s="41"/>
      <c r="BNJ56" s="41"/>
      <c r="BNK56" s="41"/>
      <c r="BNL56" s="41"/>
      <c r="BNM56" s="41"/>
      <c r="BNN56" s="41"/>
      <c r="BNO56" s="41"/>
      <c r="BNP56" s="41"/>
      <c r="BNQ56" s="41"/>
      <c r="BNR56" s="41"/>
      <c r="BNS56" s="41"/>
      <c r="BNT56" s="41"/>
      <c r="BNU56" s="41"/>
      <c r="BNV56" s="41"/>
      <c r="BNW56" s="41"/>
      <c r="BNX56" s="41"/>
      <c r="BNY56" s="41"/>
      <c r="BNZ56" s="41"/>
      <c r="BOA56" s="41"/>
      <c r="BOB56" s="41"/>
      <c r="BOC56" s="41"/>
      <c r="BOD56" s="41"/>
      <c r="BOE56" s="41"/>
      <c r="BOF56" s="41"/>
      <c r="BOG56" s="41"/>
      <c r="BOH56" s="41"/>
      <c r="BOI56" s="41"/>
      <c r="BOJ56" s="41"/>
      <c r="BOK56" s="41"/>
      <c r="BOL56" s="41"/>
      <c r="BOM56" s="41"/>
      <c r="BON56" s="41"/>
      <c r="BOO56" s="41"/>
      <c r="BOP56" s="41"/>
      <c r="BOQ56" s="41"/>
      <c r="BOR56" s="41"/>
      <c r="BOS56" s="41"/>
      <c r="BOT56" s="41"/>
      <c r="BOU56" s="41"/>
      <c r="BOV56" s="41"/>
      <c r="BOW56" s="41"/>
      <c r="BOX56" s="41"/>
      <c r="BOY56" s="41"/>
      <c r="BOZ56" s="41"/>
      <c r="BPA56" s="41"/>
      <c r="BPB56" s="41"/>
      <c r="BPC56" s="41"/>
      <c r="BPD56" s="41"/>
      <c r="BPE56" s="41"/>
      <c r="BPF56" s="41"/>
      <c r="BPG56" s="41"/>
      <c r="BPH56" s="41"/>
      <c r="BPI56" s="41"/>
      <c r="BPJ56" s="41"/>
      <c r="BPK56" s="41"/>
      <c r="BPL56" s="41"/>
      <c r="BPM56" s="41"/>
      <c r="BPN56" s="41"/>
      <c r="BPO56" s="41"/>
      <c r="BPP56" s="41"/>
      <c r="BPQ56" s="41"/>
      <c r="BPR56" s="41"/>
      <c r="BPS56" s="41"/>
      <c r="BPT56" s="41"/>
      <c r="BPU56" s="41"/>
      <c r="BPV56" s="41"/>
      <c r="BPW56" s="41"/>
      <c r="BPX56" s="41"/>
      <c r="BPY56" s="41"/>
      <c r="BPZ56" s="41"/>
      <c r="BQA56" s="41"/>
      <c r="BQB56" s="41"/>
      <c r="BQC56" s="41"/>
      <c r="BQD56" s="41"/>
      <c r="BQE56" s="41"/>
      <c r="BQF56" s="41"/>
      <c r="BQG56" s="41"/>
      <c r="BQH56" s="41"/>
      <c r="BQI56" s="41"/>
      <c r="BQJ56" s="41"/>
      <c r="BQK56" s="41"/>
      <c r="BQL56" s="41"/>
      <c r="BQM56" s="41"/>
      <c r="BQN56" s="41"/>
      <c r="BQO56" s="41"/>
      <c r="BQP56" s="41"/>
      <c r="BQQ56" s="41"/>
      <c r="BQR56" s="41"/>
      <c r="BQS56" s="41"/>
      <c r="BQT56" s="41"/>
      <c r="BQU56" s="41"/>
      <c r="BQV56" s="41"/>
      <c r="BQW56" s="41"/>
      <c r="BQX56" s="41"/>
      <c r="BQY56" s="41"/>
      <c r="BQZ56" s="41"/>
      <c r="BRA56" s="41"/>
      <c r="BRB56" s="41"/>
      <c r="BRC56" s="41"/>
      <c r="BRD56" s="41"/>
      <c r="BRE56" s="41"/>
      <c r="BRF56" s="41"/>
      <c r="BRG56" s="41"/>
      <c r="BRH56" s="41"/>
      <c r="BRI56" s="41"/>
      <c r="BRJ56" s="41"/>
      <c r="BRK56" s="41"/>
      <c r="BRL56" s="41"/>
      <c r="BRM56" s="41"/>
      <c r="BRN56" s="41"/>
      <c r="BRO56" s="41"/>
      <c r="BRP56" s="41"/>
      <c r="BRQ56" s="41"/>
      <c r="BRR56" s="41"/>
      <c r="BRS56" s="41"/>
      <c r="BRT56" s="41"/>
      <c r="BRU56" s="41"/>
      <c r="BRV56" s="41"/>
      <c r="BRW56" s="41"/>
      <c r="BRX56" s="41"/>
      <c r="BRY56" s="41"/>
      <c r="BRZ56" s="41"/>
      <c r="BSA56" s="41"/>
      <c r="BSB56" s="41"/>
      <c r="BSC56" s="41"/>
      <c r="BSD56" s="41"/>
      <c r="BSE56" s="41"/>
      <c r="BSF56" s="41"/>
      <c r="BSG56" s="41"/>
      <c r="BSH56" s="41"/>
      <c r="BSI56" s="41"/>
      <c r="BSJ56" s="41"/>
      <c r="BSK56" s="41"/>
      <c r="BSL56" s="41"/>
      <c r="BSM56" s="41"/>
      <c r="BSN56" s="41"/>
      <c r="BSO56" s="41"/>
      <c r="BSP56" s="41"/>
      <c r="BSQ56" s="41"/>
      <c r="BSR56" s="41"/>
      <c r="BSS56" s="41"/>
      <c r="BST56" s="41"/>
      <c r="BSU56" s="41"/>
      <c r="BSV56" s="41"/>
      <c r="BSW56" s="41"/>
      <c r="BSX56" s="41"/>
      <c r="BSY56" s="41"/>
      <c r="BSZ56" s="41"/>
      <c r="BTA56" s="41"/>
      <c r="BTB56" s="41"/>
      <c r="BTC56" s="41"/>
      <c r="BTD56" s="41"/>
      <c r="BTE56" s="41"/>
      <c r="BTF56" s="41"/>
      <c r="BTG56" s="41"/>
      <c r="BTH56" s="41"/>
      <c r="BTI56" s="41"/>
      <c r="BTJ56" s="41"/>
      <c r="BTK56" s="41"/>
      <c r="BTL56" s="41"/>
      <c r="BTM56" s="41"/>
      <c r="BTN56" s="41"/>
      <c r="BTO56" s="41"/>
      <c r="BTP56" s="41"/>
      <c r="BTQ56" s="41"/>
      <c r="BTR56" s="41"/>
      <c r="BTS56" s="41"/>
      <c r="BTT56" s="41"/>
      <c r="BTU56" s="41"/>
      <c r="BTV56" s="41"/>
      <c r="BTW56" s="41"/>
      <c r="BTX56" s="41"/>
      <c r="BTY56" s="41"/>
      <c r="BTZ56" s="41"/>
      <c r="BUA56" s="41"/>
      <c r="BUB56" s="41"/>
      <c r="BUC56" s="41"/>
      <c r="BUD56" s="41"/>
      <c r="BUE56" s="41"/>
      <c r="BUF56" s="41"/>
      <c r="BUG56" s="41"/>
      <c r="BUH56" s="41"/>
      <c r="BUI56" s="41"/>
      <c r="BUJ56" s="41"/>
      <c r="BUK56" s="41"/>
      <c r="BUL56" s="41"/>
      <c r="BUM56" s="41"/>
      <c r="BUN56" s="41"/>
      <c r="BUO56" s="41"/>
      <c r="BUP56" s="41"/>
      <c r="BUQ56" s="41"/>
      <c r="BUR56" s="41"/>
      <c r="BUS56" s="41"/>
      <c r="BUT56" s="41"/>
      <c r="BUU56" s="41"/>
      <c r="BUV56" s="41"/>
      <c r="BUW56" s="41"/>
      <c r="BUX56" s="41"/>
      <c r="BUY56" s="41"/>
      <c r="BUZ56" s="41"/>
      <c r="BVA56" s="41"/>
      <c r="BVB56" s="41"/>
      <c r="BVC56" s="41"/>
      <c r="BVD56" s="41"/>
      <c r="BVE56" s="41"/>
      <c r="BVF56" s="41"/>
      <c r="BVG56" s="41"/>
      <c r="BVH56" s="41"/>
      <c r="BVI56" s="41"/>
      <c r="BVJ56" s="41"/>
      <c r="BVK56" s="41"/>
      <c r="BVL56" s="41"/>
      <c r="BVM56" s="41"/>
      <c r="BVN56" s="41"/>
      <c r="BVO56" s="41"/>
      <c r="BVP56" s="41"/>
      <c r="BVQ56" s="41"/>
      <c r="BVR56" s="41"/>
      <c r="BVS56" s="41"/>
      <c r="BVT56" s="41"/>
      <c r="BVU56" s="41"/>
      <c r="BVV56" s="41"/>
      <c r="BVW56" s="41"/>
      <c r="BVX56" s="41"/>
      <c r="BVY56" s="41"/>
      <c r="BVZ56" s="41"/>
      <c r="BWA56" s="41"/>
      <c r="BWB56" s="41"/>
      <c r="BWC56" s="41"/>
      <c r="BWD56" s="41"/>
      <c r="BWE56" s="41"/>
      <c r="BWF56" s="41"/>
      <c r="BWG56" s="41"/>
      <c r="BWH56" s="41"/>
      <c r="BWI56" s="41"/>
      <c r="BWJ56" s="41"/>
      <c r="BWK56" s="41"/>
      <c r="BWL56" s="41"/>
      <c r="BWM56" s="41"/>
      <c r="BWN56" s="41"/>
      <c r="BWO56" s="41"/>
      <c r="BWP56" s="41"/>
      <c r="BWQ56" s="41"/>
      <c r="BWR56" s="41"/>
      <c r="BWS56" s="41"/>
      <c r="BWT56" s="41"/>
      <c r="BWU56" s="41"/>
      <c r="BWV56" s="41"/>
      <c r="BWW56" s="41"/>
      <c r="BWX56" s="41"/>
      <c r="BWY56" s="41"/>
      <c r="BWZ56" s="41"/>
      <c r="BXA56" s="41"/>
      <c r="BXB56" s="41"/>
      <c r="BXC56" s="41"/>
      <c r="BXD56" s="41"/>
      <c r="BXE56" s="41"/>
      <c r="BXF56" s="41"/>
      <c r="BXG56" s="41"/>
      <c r="BXH56" s="41"/>
      <c r="BXI56" s="41"/>
      <c r="BXJ56" s="41"/>
      <c r="BXK56" s="41"/>
      <c r="BXL56" s="41"/>
      <c r="BXM56" s="41"/>
      <c r="BXN56" s="41"/>
      <c r="BXO56" s="41"/>
      <c r="BXP56" s="41"/>
      <c r="BXQ56" s="41"/>
      <c r="BXR56" s="41"/>
      <c r="BXS56" s="41"/>
      <c r="BXT56" s="41"/>
      <c r="BXU56" s="41"/>
      <c r="BXV56" s="41"/>
      <c r="BXW56" s="41"/>
      <c r="BXX56" s="41"/>
      <c r="BXY56" s="41"/>
      <c r="BXZ56" s="41"/>
      <c r="BYA56" s="41"/>
      <c r="BYB56" s="41"/>
      <c r="BYC56" s="41"/>
      <c r="BYD56" s="41"/>
      <c r="BYE56" s="41"/>
      <c r="BYF56" s="41"/>
      <c r="BYG56" s="41"/>
      <c r="BYH56" s="41"/>
      <c r="BYI56" s="41"/>
      <c r="BYJ56" s="41"/>
      <c r="BYK56" s="41"/>
      <c r="BYL56" s="41"/>
      <c r="BYM56" s="41"/>
      <c r="BYN56" s="41"/>
      <c r="BYO56" s="41"/>
      <c r="BYP56" s="41"/>
      <c r="BYQ56" s="41"/>
      <c r="BYR56" s="41"/>
      <c r="BYS56" s="41"/>
      <c r="BYT56" s="41"/>
      <c r="BYU56" s="41"/>
      <c r="BYV56" s="41"/>
      <c r="BYW56" s="41"/>
      <c r="BYX56" s="41"/>
      <c r="BYY56" s="41"/>
      <c r="BYZ56" s="41"/>
      <c r="BZA56" s="41"/>
      <c r="BZB56" s="41"/>
      <c r="BZC56" s="41"/>
      <c r="BZD56" s="41"/>
      <c r="BZE56" s="41"/>
      <c r="BZF56" s="41"/>
      <c r="BZG56" s="41"/>
      <c r="BZH56" s="41"/>
      <c r="BZI56" s="41"/>
      <c r="BZJ56" s="41"/>
      <c r="BZK56" s="41"/>
      <c r="BZL56" s="41"/>
      <c r="BZM56" s="41"/>
      <c r="BZN56" s="41"/>
      <c r="BZO56" s="41"/>
      <c r="BZP56" s="41"/>
      <c r="BZQ56" s="41"/>
      <c r="BZR56" s="41"/>
      <c r="BZS56" s="41"/>
      <c r="BZT56" s="41"/>
      <c r="BZU56" s="41"/>
      <c r="BZV56" s="41"/>
      <c r="BZW56" s="41"/>
      <c r="BZX56" s="41"/>
      <c r="BZY56" s="41"/>
      <c r="BZZ56" s="41"/>
      <c r="CAA56" s="41"/>
      <c r="CAB56" s="41"/>
      <c r="CAC56" s="41"/>
      <c r="CAD56" s="41"/>
      <c r="CAE56" s="41"/>
      <c r="CAF56" s="41"/>
      <c r="CAG56" s="41"/>
      <c r="CAH56" s="41"/>
      <c r="CAI56" s="41"/>
      <c r="CAJ56" s="41"/>
      <c r="CAK56" s="41"/>
      <c r="CAL56" s="41"/>
      <c r="CAM56" s="41"/>
      <c r="CAN56" s="41"/>
      <c r="CAO56" s="41"/>
      <c r="CAP56" s="41"/>
      <c r="CAQ56" s="41"/>
      <c r="CAR56" s="41"/>
      <c r="CAS56" s="41"/>
      <c r="CAT56" s="41"/>
      <c r="CAU56" s="41"/>
      <c r="CAV56" s="41"/>
      <c r="CAW56" s="41"/>
      <c r="CAX56" s="41"/>
      <c r="CAY56" s="41"/>
      <c r="CAZ56" s="41"/>
      <c r="CBA56" s="41"/>
      <c r="CBB56" s="41"/>
      <c r="CBC56" s="41"/>
      <c r="CBD56" s="41"/>
      <c r="CBE56" s="41"/>
      <c r="CBF56" s="41"/>
      <c r="CBG56" s="41"/>
      <c r="CBH56" s="41"/>
      <c r="CBI56" s="41"/>
      <c r="CBJ56" s="41"/>
      <c r="CBK56" s="41"/>
      <c r="CBL56" s="41"/>
      <c r="CBM56" s="41"/>
      <c r="CBN56" s="41"/>
      <c r="CBO56" s="41"/>
      <c r="CBP56" s="41"/>
      <c r="CBQ56" s="41"/>
      <c r="CBR56" s="41"/>
      <c r="CBS56" s="41"/>
      <c r="CBT56" s="41"/>
      <c r="CBU56" s="41"/>
      <c r="CBV56" s="41"/>
      <c r="CBW56" s="41"/>
      <c r="CBX56" s="41"/>
      <c r="CBY56" s="41"/>
      <c r="CBZ56" s="41"/>
      <c r="CCA56" s="41"/>
      <c r="CCB56" s="41"/>
      <c r="CCC56" s="41"/>
      <c r="CCD56" s="41"/>
      <c r="CCE56" s="41"/>
      <c r="CCF56" s="41"/>
      <c r="CCG56" s="41"/>
      <c r="CCH56" s="41"/>
      <c r="CCI56" s="41"/>
      <c r="CCJ56" s="41"/>
      <c r="CCK56" s="41"/>
      <c r="CCL56" s="41"/>
      <c r="CCM56" s="41"/>
      <c r="CCN56" s="41"/>
      <c r="CCO56" s="41"/>
      <c r="CCP56" s="41"/>
      <c r="CCQ56" s="41"/>
      <c r="CCR56" s="41"/>
      <c r="CCS56" s="41"/>
      <c r="CCT56" s="41"/>
      <c r="CCU56" s="41"/>
      <c r="CCV56" s="41"/>
      <c r="CCW56" s="41"/>
      <c r="CCX56" s="41"/>
      <c r="CCY56" s="41"/>
      <c r="CCZ56" s="41"/>
      <c r="CDA56" s="41"/>
      <c r="CDB56" s="41"/>
      <c r="CDC56" s="41"/>
      <c r="CDD56" s="41"/>
      <c r="CDE56" s="41"/>
      <c r="CDF56" s="41"/>
      <c r="CDG56" s="41"/>
      <c r="CDH56" s="41"/>
      <c r="CDI56" s="41"/>
      <c r="CDJ56" s="41"/>
      <c r="CDK56" s="41"/>
      <c r="CDL56" s="41"/>
      <c r="CDM56" s="41"/>
      <c r="CDN56" s="41"/>
      <c r="CDO56" s="41"/>
      <c r="CDP56" s="41"/>
      <c r="CDQ56" s="41"/>
      <c r="CDR56" s="41"/>
      <c r="CDS56" s="41"/>
      <c r="CDT56" s="41"/>
      <c r="CDU56" s="41"/>
      <c r="CDV56" s="41"/>
      <c r="CDW56" s="41"/>
      <c r="CDX56" s="41"/>
      <c r="CDY56" s="41"/>
      <c r="CDZ56" s="41"/>
      <c r="CEA56" s="41"/>
      <c r="CEB56" s="41"/>
      <c r="CEC56" s="41"/>
      <c r="CED56" s="41"/>
      <c r="CEE56" s="41"/>
      <c r="CEF56" s="41"/>
      <c r="CEG56" s="41"/>
      <c r="CEH56" s="41"/>
      <c r="CEI56" s="41"/>
      <c r="CEJ56" s="41"/>
      <c r="CEK56" s="41"/>
      <c r="CEL56" s="41"/>
      <c r="CEM56" s="41"/>
      <c r="CEN56" s="41"/>
      <c r="CEO56" s="41"/>
      <c r="CEP56" s="41"/>
      <c r="CEQ56" s="41"/>
      <c r="CER56" s="41"/>
      <c r="CES56" s="41"/>
      <c r="CET56" s="41"/>
      <c r="CEU56" s="41"/>
      <c r="CEV56" s="41"/>
      <c r="CEW56" s="41"/>
      <c r="CEX56" s="41"/>
      <c r="CEY56" s="41"/>
      <c r="CEZ56" s="41"/>
      <c r="CFA56" s="41"/>
      <c r="CFB56" s="41"/>
      <c r="CFC56" s="41"/>
      <c r="CFD56" s="41"/>
      <c r="CFE56" s="41"/>
      <c r="CFF56" s="41"/>
      <c r="CFG56" s="41"/>
      <c r="CFH56" s="41"/>
      <c r="CFI56" s="41"/>
      <c r="CFJ56" s="41"/>
      <c r="CFK56" s="41"/>
      <c r="CFL56" s="41"/>
      <c r="CFM56" s="41"/>
      <c r="CFN56" s="41"/>
      <c r="CFO56" s="41"/>
      <c r="CFP56" s="41"/>
      <c r="CFQ56" s="41"/>
      <c r="CFR56" s="41"/>
      <c r="CFS56" s="41"/>
      <c r="CFT56" s="41"/>
      <c r="CFU56" s="41"/>
      <c r="CFV56" s="41"/>
      <c r="CFW56" s="41"/>
      <c r="CFX56" s="41"/>
      <c r="CFY56" s="41"/>
      <c r="CFZ56" s="41"/>
      <c r="CGA56" s="41"/>
      <c r="CGB56" s="41"/>
      <c r="CGC56" s="41"/>
      <c r="CGD56" s="41"/>
      <c r="CGE56" s="41"/>
      <c r="CGF56" s="41"/>
      <c r="CGG56" s="41"/>
      <c r="CGH56" s="41"/>
      <c r="CGI56" s="41"/>
      <c r="CGJ56" s="41"/>
      <c r="CGK56" s="41"/>
      <c r="CGL56" s="41"/>
      <c r="CGM56" s="41"/>
      <c r="CGN56" s="41"/>
      <c r="CGO56" s="41"/>
      <c r="CGP56" s="41"/>
      <c r="CGQ56" s="41"/>
      <c r="CGR56" s="41"/>
      <c r="CGS56" s="41"/>
      <c r="CGT56" s="41"/>
      <c r="CGU56" s="41"/>
      <c r="CGV56" s="41"/>
      <c r="CGW56" s="41"/>
      <c r="CGX56" s="41"/>
      <c r="CGY56" s="41"/>
      <c r="CGZ56" s="41"/>
      <c r="CHA56" s="41"/>
      <c r="CHB56" s="41"/>
      <c r="CHC56" s="41"/>
      <c r="CHD56" s="41"/>
      <c r="CHE56" s="41"/>
      <c r="CHF56" s="41"/>
      <c r="CHG56" s="41"/>
      <c r="CHH56" s="41"/>
      <c r="CHI56" s="41"/>
      <c r="CHJ56" s="41"/>
      <c r="CHK56" s="41"/>
      <c r="CHL56" s="41"/>
      <c r="CHM56" s="41"/>
      <c r="CHN56" s="41"/>
      <c r="CHO56" s="41"/>
      <c r="CHP56" s="41"/>
      <c r="CHQ56" s="41"/>
      <c r="CHR56" s="41"/>
      <c r="CHS56" s="41"/>
      <c r="CHT56" s="41"/>
      <c r="CHU56" s="41"/>
      <c r="CHV56" s="41"/>
      <c r="CHW56" s="41"/>
      <c r="CHX56" s="41"/>
      <c r="CHY56" s="41"/>
      <c r="CHZ56" s="41"/>
      <c r="CIA56" s="41"/>
      <c r="CIB56" s="41"/>
      <c r="CIC56" s="41"/>
      <c r="CID56" s="41"/>
      <c r="CIE56" s="41"/>
      <c r="CIF56" s="41"/>
      <c r="CIG56" s="41"/>
      <c r="CIH56" s="41"/>
      <c r="CII56" s="41"/>
      <c r="CIJ56" s="41"/>
      <c r="CIK56" s="41"/>
      <c r="CIL56" s="41"/>
      <c r="CIM56" s="41"/>
      <c r="CIN56" s="41"/>
      <c r="CIO56" s="41"/>
      <c r="CIP56" s="41"/>
      <c r="CIQ56" s="41"/>
      <c r="CIR56" s="41"/>
      <c r="CIS56" s="41"/>
      <c r="CIT56" s="41"/>
      <c r="CIU56" s="41"/>
      <c r="CIV56" s="41"/>
      <c r="CIW56" s="41"/>
      <c r="CIX56" s="41"/>
      <c r="CIY56" s="41"/>
      <c r="CIZ56" s="41"/>
      <c r="CJA56" s="41"/>
      <c r="CJB56" s="41"/>
      <c r="CJC56" s="41"/>
      <c r="CJD56" s="41"/>
      <c r="CJE56" s="41"/>
      <c r="CJF56" s="41"/>
      <c r="CJG56" s="41"/>
      <c r="CJH56" s="41"/>
      <c r="CJI56" s="41"/>
      <c r="CJJ56" s="41"/>
      <c r="CJK56" s="41"/>
      <c r="CJL56" s="41"/>
      <c r="CJM56" s="41"/>
      <c r="CJN56" s="41"/>
      <c r="CJO56" s="41"/>
      <c r="CJP56" s="41"/>
      <c r="CJQ56" s="41"/>
      <c r="CJR56" s="41"/>
      <c r="CJS56" s="41"/>
      <c r="CJT56" s="41"/>
      <c r="CJU56" s="41"/>
      <c r="CJV56" s="41"/>
      <c r="CJW56" s="41"/>
      <c r="CJX56" s="41"/>
      <c r="CJY56" s="41"/>
      <c r="CJZ56" s="41"/>
      <c r="CKA56" s="41"/>
      <c r="CKB56" s="41"/>
      <c r="CKC56" s="41"/>
      <c r="CKD56" s="41"/>
      <c r="CKE56" s="41"/>
      <c r="CKF56" s="41"/>
      <c r="CKG56" s="41"/>
      <c r="CKH56" s="41"/>
      <c r="CKI56" s="41"/>
      <c r="CKJ56" s="41"/>
      <c r="CKK56" s="41"/>
      <c r="CKL56" s="41"/>
      <c r="CKM56" s="41"/>
      <c r="CKN56" s="41"/>
      <c r="CKO56" s="41"/>
      <c r="CKP56" s="41"/>
      <c r="CKQ56" s="41"/>
      <c r="CKR56" s="41"/>
      <c r="CKS56" s="41"/>
      <c r="CKT56" s="41"/>
      <c r="CKU56" s="41"/>
      <c r="CKV56" s="41"/>
      <c r="CKW56" s="41"/>
      <c r="CKX56" s="41"/>
      <c r="CKY56" s="41"/>
      <c r="CKZ56" s="41"/>
      <c r="CLA56" s="41"/>
      <c r="CLB56" s="41"/>
      <c r="CLC56" s="41"/>
      <c r="CLD56" s="41"/>
      <c r="CLE56" s="41"/>
      <c r="CLF56" s="41"/>
      <c r="CLG56" s="41"/>
      <c r="CLH56" s="41"/>
      <c r="CLI56" s="41"/>
      <c r="CLJ56" s="41"/>
      <c r="CLK56" s="41"/>
      <c r="CLL56" s="41"/>
      <c r="CLM56" s="41"/>
      <c r="CLN56" s="41"/>
      <c r="CLO56" s="41"/>
      <c r="CLP56" s="41"/>
      <c r="CLQ56" s="41"/>
      <c r="CLR56" s="41"/>
      <c r="CLS56" s="41"/>
      <c r="CLT56" s="41"/>
      <c r="CLU56" s="41"/>
      <c r="CLV56" s="41"/>
      <c r="CLW56" s="41"/>
      <c r="CLX56" s="41"/>
      <c r="CLY56" s="41"/>
      <c r="CLZ56" s="41"/>
      <c r="CMA56" s="41"/>
      <c r="CMB56" s="41"/>
      <c r="CMC56" s="41"/>
      <c r="CMD56" s="41"/>
      <c r="CME56" s="41"/>
      <c r="CMF56" s="41"/>
      <c r="CMG56" s="41"/>
      <c r="CMH56" s="41"/>
      <c r="CMI56" s="41"/>
      <c r="CMJ56" s="41"/>
      <c r="CMK56" s="41"/>
      <c r="CML56" s="41"/>
      <c r="CMM56" s="41"/>
      <c r="CMN56" s="41"/>
      <c r="CMO56" s="41"/>
      <c r="CMP56" s="41"/>
      <c r="CMQ56" s="41"/>
      <c r="CMR56" s="41"/>
      <c r="CMS56" s="41"/>
      <c r="CMT56" s="41"/>
      <c r="CMU56" s="41"/>
      <c r="CMV56" s="41"/>
      <c r="CMW56" s="41"/>
      <c r="CMX56" s="41"/>
      <c r="CMY56" s="41"/>
      <c r="CMZ56" s="41"/>
      <c r="CNA56" s="41"/>
      <c r="CNB56" s="41"/>
      <c r="CNC56" s="41"/>
      <c r="CND56" s="41"/>
      <c r="CNE56" s="41"/>
      <c r="CNF56" s="41"/>
      <c r="CNG56" s="41"/>
      <c r="CNH56" s="41"/>
      <c r="CNI56" s="41"/>
      <c r="CNJ56" s="41"/>
      <c r="CNK56" s="41"/>
      <c r="CNL56" s="41"/>
      <c r="CNM56" s="41"/>
      <c r="CNN56" s="41"/>
      <c r="CNO56" s="41"/>
      <c r="CNP56" s="41"/>
      <c r="CNQ56" s="41"/>
      <c r="CNR56" s="41"/>
      <c r="CNS56" s="41"/>
      <c r="CNT56" s="41"/>
      <c r="CNU56" s="41"/>
      <c r="CNV56" s="41"/>
      <c r="CNW56" s="41"/>
      <c r="CNX56" s="41"/>
      <c r="CNY56" s="41"/>
      <c r="CNZ56" s="41"/>
      <c r="COA56" s="41"/>
      <c r="COB56" s="41"/>
      <c r="COC56" s="41"/>
      <c r="COD56" s="41"/>
      <c r="COE56" s="41"/>
      <c r="COF56" s="41"/>
      <c r="COG56" s="41"/>
      <c r="COH56" s="41"/>
      <c r="COI56" s="41"/>
      <c r="COJ56" s="41"/>
      <c r="COK56" s="41"/>
      <c r="COL56" s="41"/>
      <c r="COM56" s="41"/>
      <c r="CON56" s="41"/>
      <c r="COO56" s="41"/>
      <c r="COP56" s="41"/>
      <c r="COQ56" s="41"/>
      <c r="COR56" s="41"/>
      <c r="COS56" s="41"/>
      <c r="COT56" s="41"/>
      <c r="COU56" s="41"/>
      <c r="COV56" s="41"/>
      <c r="COW56" s="41"/>
      <c r="COX56" s="41"/>
      <c r="COY56" s="41"/>
      <c r="COZ56" s="41"/>
      <c r="CPA56" s="41"/>
      <c r="CPB56" s="41"/>
      <c r="CPC56" s="41"/>
      <c r="CPD56" s="41"/>
      <c r="CPE56" s="41"/>
      <c r="CPF56" s="41"/>
      <c r="CPG56" s="41"/>
      <c r="CPH56" s="41"/>
      <c r="CPI56" s="41"/>
      <c r="CPJ56" s="41"/>
      <c r="CPK56" s="41"/>
      <c r="CPL56" s="41"/>
      <c r="CPM56" s="41"/>
      <c r="CPN56" s="41"/>
      <c r="CPO56" s="41"/>
      <c r="CPP56" s="41"/>
      <c r="CPQ56" s="41"/>
      <c r="CPR56" s="41"/>
      <c r="CPS56" s="41"/>
      <c r="CPT56" s="41"/>
      <c r="CPU56" s="41"/>
      <c r="CPV56" s="41"/>
      <c r="CPW56" s="41"/>
      <c r="CPX56" s="41"/>
      <c r="CPY56" s="41"/>
      <c r="CPZ56" s="41"/>
      <c r="CQA56" s="41"/>
      <c r="CQB56" s="41"/>
      <c r="CQC56" s="41"/>
      <c r="CQD56" s="41"/>
      <c r="CQE56" s="41"/>
      <c r="CQF56" s="41"/>
      <c r="CQG56" s="41"/>
      <c r="CQH56" s="41"/>
      <c r="CQI56" s="41"/>
      <c r="CQJ56" s="41"/>
      <c r="CQK56" s="41"/>
      <c r="CQL56" s="41"/>
      <c r="CQM56" s="41"/>
      <c r="CQN56" s="41"/>
      <c r="CQO56" s="41"/>
      <c r="CQP56" s="41"/>
      <c r="CQQ56" s="41"/>
      <c r="CQR56" s="41"/>
      <c r="CQS56" s="41"/>
      <c r="CQT56" s="41"/>
      <c r="CQU56" s="41"/>
      <c r="CQV56" s="41"/>
      <c r="CQW56" s="41"/>
      <c r="CQX56" s="41"/>
      <c r="CQY56" s="41"/>
      <c r="CQZ56" s="41"/>
      <c r="CRA56" s="41"/>
      <c r="CRB56" s="41"/>
      <c r="CRC56" s="41"/>
      <c r="CRD56" s="41"/>
      <c r="CRE56" s="41"/>
      <c r="CRF56" s="41"/>
      <c r="CRG56" s="41"/>
      <c r="CRH56" s="41"/>
      <c r="CRI56" s="41"/>
      <c r="CRJ56" s="41"/>
      <c r="CRK56" s="41"/>
      <c r="CRL56" s="41"/>
      <c r="CRM56" s="41"/>
      <c r="CRN56" s="41"/>
      <c r="CRO56" s="41"/>
      <c r="CRP56" s="41"/>
      <c r="CRQ56" s="41"/>
      <c r="CRR56" s="41"/>
      <c r="CRS56" s="41"/>
      <c r="CRT56" s="41"/>
      <c r="CRU56" s="41"/>
      <c r="CRV56" s="41"/>
      <c r="CRW56" s="41"/>
      <c r="CRX56" s="41"/>
      <c r="CRY56" s="41"/>
      <c r="CRZ56" s="41"/>
      <c r="CSA56" s="41"/>
      <c r="CSB56" s="41"/>
      <c r="CSC56" s="41"/>
      <c r="CSD56" s="41"/>
      <c r="CSE56" s="41"/>
      <c r="CSF56" s="41"/>
      <c r="CSG56" s="41"/>
      <c r="CSH56" s="41"/>
      <c r="CSI56" s="41"/>
      <c r="CSJ56" s="41"/>
      <c r="CSK56" s="41"/>
      <c r="CSL56" s="41"/>
      <c r="CSM56" s="41"/>
      <c r="CSN56" s="41"/>
      <c r="CSO56" s="41"/>
      <c r="CSP56" s="41"/>
      <c r="CSQ56" s="41"/>
      <c r="CSR56" s="41"/>
      <c r="CSS56" s="41"/>
      <c r="CST56" s="41"/>
      <c r="CSU56" s="41"/>
      <c r="CSV56" s="41"/>
      <c r="CSW56" s="41"/>
      <c r="CSX56" s="41"/>
      <c r="CSY56" s="41"/>
      <c r="CSZ56" s="41"/>
      <c r="CTA56" s="41"/>
      <c r="CTB56" s="41"/>
      <c r="CTC56" s="41"/>
      <c r="CTD56" s="41"/>
      <c r="CTE56" s="41"/>
      <c r="CTF56" s="41"/>
      <c r="CTG56" s="41"/>
      <c r="CTH56" s="41"/>
      <c r="CTI56" s="41"/>
      <c r="CTJ56" s="41"/>
      <c r="CTK56" s="41"/>
      <c r="CTL56" s="41"/>
      <c r="CTM56" s="41"/>
      <c r="CTN56" s="41"/>
      <c r="CTO56" s="41"/>
      <c r="CTP56" s="41"/>
      <c r="CTQ56" s="41"/>
      <c r="CTR56" s="41"/>
      <c r="CTS56" s="41"/>
      <c r="CTT56" s="41"/>
      <c r="CTU56" s="41"/>
      <c r="CTV56" s="41"/>
      <c r="CTW56" s="41"/>
      <c r="CTX56" s="41"/>
      <c r="CTY56" s="41"/>
      <c r="CTZ56" s="41"/>
      <c r="CUA56" s="41"/>
      <c r="CUB56" s="41"/>
      <c r="CUC56" s="41"/>
      <c r="CUD56" s="41"/>
      <c r="CUE56" s="41"/>
      <c r="CUF56" s="41"/>
      <c r="CUG56" s="41"/>
      <c r="CUH56" s="41"/>
      <c r="CUI56" s="41"/>
      <c r="CUJ56" s="41"/>
      <c r="CUK56" s="41"/>
      <c r="CUL56" s="41"/>
      <c r="CUM56" s="41"/>
      <c r="CUN56" s="41"/>
      <c r="CUO56" s="41"/>
      <c r="CUP56" s="41"/>
      <c r="CUQ56" s="41"/>
      <c r="CUR56" s="41"/>
      <c r="CUS56" s="41"/>
      <c r="CUT56" s="41"/>
      <c r="CUU56" s="41"/>
      <c r="CUV56" s="41"/>
      <c r="CUW56" s="41"/>
      <c r="CUX56" s="41"/>
      <c r="CUY56" s="41"/>
      <c r="CUZ56" s="41"/>
      <c r="CVA56" s="41"/>
      <c r="CVB56" s="41"/>
      <c r="CVC56" s="41"/>
      <c r="CVD56" s="41"/>
      <c r="CVE56" s="41"/>
      <c r="CVF56" s="41"/>
      <c r="CVG56" s="41"/>
      <c r="CVH56" s="41"/>
      <c r="CVI56" s="41"/>
      <c r="CVJ56" s="41"/>
      <c r="CVK56" s="41"/>
      <c r="CVL56" s="41"/>
      <c r="CVM56" s="41"/>
      <c r="CVN56" s="41"/>
      <c r="CVO56" s="41"/>
      <c r="CVP56" s="41"/>
      <c r="CVQ56" s="41"/>
      <c r="CVR56" s="41"/>
      <c r="CVS56" s="41"/>
      <c r="CVT56" s="41"/>
      <c r="CVU56" s="41"/>
      <c r="CVV56" s="41"/>
      <c r="CVW56" s="41"/>
      <c r="CVX56" s="41"/>
      <c r="CVY56" s="41"/>
      <c r="CVZ56" s="41"/>
      <c r="CWA56" s="41"/>
      <c r="CWB56" s="41"/>
      <c r="CWC56" s="41"/>
      <c r="CWD56" s="41"/>
      <c r="CWE56" s="41"/>
      <c r="CWF56" s="41"/>
      <c r="CWG56" s="41"/>
      <c r="CWH56" s="41"/>
      <c r="CWI56" s="41"/>
      <c r="CWJ56" s="41"/>
      <c r="CWK56" s="41"/>
      <c r="CWL56" s="41"/>
      <c r="CWM56" s="41"/>
      <c r="CWN56" s="41"/>
      <c r="CWO56" s="41"/>
      <c r="CWP56" s="41"/>
      <c r="CWQ56" s="41"/>
      <c r="CWR56" s="41"/>
      <c r="CWS56" s="41"/>
      <c r="CWT56" s="41"/>
      <c r="CWU56" s="41"/>
      <c r="CWV56" s="41"/>
      <c r="CWW56" s="41"/>
      <c r="CWX56" s="41"/>
      <c r="CWY56" s="41"/>
      <c r="CWZ56" s="41"/>
      <c r="CXA56" s="41"/>
      <c r="CXB56" s="41"/>
      <c r="CXC56" s="41"/>
      <c r="CXD56" s="41"/>
      <c r="CXE56" s="41"/>
      <c r="CXF56" s="41"/>
      <c r="CXG56" s="41"/>
      <c r="CXH56" s="41"/>
      <c r="CXI56" s="41"/>
      <c r="CXJ56" s="41"/>
      <c r="CXK56" s="41"/>
      <c r="CXL56" s="41"/>
      <c r="CXM56" s="41"/>
      <c r="CXN56" s="41"/>
      <c r="CXO56" s="41"/>
      <c r="CXP56" s="41"/>
      <c r="CXQ56" s="41"/>
      <c r="CXR56" s="41"/>
      <c r="CXS56" s="41"/>
      <c r="CXT56" s="41"/>
      <c r="CXU56" s="41"/>
      <c r="CXV56" s="41"/>
      <c r="CXW56" s="41"/>
      <c r="CXX56" s="41"/>
      <c r="CXY56" s="41"/>
      <c r="CXZ56" s="41"/>
      <c r="CYA56" s="41"/>
      <c r="CYB56" s="41"/>
      <c r="CYC56" s="41"/>
      <c r="CYD56" s="41"/>
      <c r="CYE56" s="41"/>
      <c r="CYF56" s="41"/>
      <c r="CYG56" s="41"/>
      <c r="CYH56" s="41"/>
      <c r="CYI56" s="41"/>
      <c r="CYJ56" s="41"/>
      <c r="CYK56" s="41"/>
      <c r="CYL56" s="41"/>
      <c r="CYM56" s="41"/>
      <c r="CYN56" s="41"/>
      <c r="CYO56" s="41"/>
      <c r="CYP56" s="41"/>
      <c r="CYQ56" s="41"/>
      <c r="CYR56" s="41"/>
      <c r="CYS56" s="41"/>
      <c r="CYT56" s="41"/>
      <c r="CYU56" s="41"/>
      <c r="CYV56" s="41"/>
      <c r="CYW56" s="41"/>
      <c r="CYX56" s="41"/>
      <c r="CYY56" s="41"/>
      <c r="CYZ56" s="41"/>
      <c r="CZA56" s="41"/>
      <c r="CZB56" s="41"/>
      <c r="CZC56" s="41"/>
      <c r="CZD56" s="41"/>
      <c r="CZE56" s="41"/>
      <c r="CZF56" s="41"/>
      <c r="CZG56" s="41"/>
      <c r="CZH56" s="41"/>
      <c r="CZI56" s="41"/>
      <c r="CZJ56" s="41"/>
      <c r="CZK56" s="41"/>
      <c r="CZL56" s="41"/>
      <c r="CZM56" s="41"/>
      <c r="CZN56" s="41"/>
      <c r="CZO56" s="41"/>
      <c r="CZP56" s="41"/>
      <c r="CZQ56" s="41"/>
      <c r="CZR56" s="41"/>
      <c r="CZS56" s="41"/>
      <c r="CZT56" s="41"/>
      <c r="CZU56" s="41"/>
      <c r="CZV56" s="41"/>
      <c r="CZW56" s="41"/>
      <c r="CZX56" s="41"/>
      <c r="CZY56" s="41"/>
      <c r="CZZ56" s="41"/>
      <c r="DAA56" s="41"/>
      <c r="DAB56" s="41"/>
      <c r="DAC56" s="41"/>
      <c r="DAD56" s="41"/>
      <c r="DAE56" s="41"/>
      <c r="DAF56" s="41"/>
      <c r="DAG56" s="41"/>
      <c r="DAH56" s="41"/>
      <c r="DAI56" s="41"/>
      <c r="DAJ56" s="41"/>
      <c r="DAK56" s="41"/>
      <c r="DAL56" s="41"/>
      <c r="DAM56" s="41"/>
      <c r="DAN56" s="41"/>
      <c r="DAO56" s="41"/>
      <c r="DAP56" s="41"/>
      <c r="DAQ56" s="41"/>
      <c r="DAR56" s="41"/>
      <c r="DAS56" s="41"/>
      <c r="DAT56" s="41"/>
      <c r="DAU56" s="41"/>
      <c r="DAV56" s="41"/>
      <c r="DAW56" s="41"/>
      <c r="DAX56" s="41"/>
      <c r="DAY56" s="41"/>
      <c r="DAZ56" s="41"/>
      <c r="DBA56" s="41"/>
      <c r="DBB56" s="41"/>
      <c r="DBC56" s="41"/>
      <c r="DBD56" s="41"/>
      <c r="DBE56" s="41"/>
      <c r="DBF56" s="41"/>
      <c r="DBG56" s="41"/>
      <c r="DBH56" s="41"/>
      <c r="DBI56" s="41"/>
      <c r="DBJ56" s="41"/>
      <c r="DBK56" s="41"/>
      <c r="DBL56" s="41"/>
      <c r="DBM56" s="41"/>
      <c r="DBN56" s="41"/>
      <c r="DBO56" s="41"/>
      <c r="DBP56" s="41"/>
      <c r="DBQ56" s="41"/>
      <c r="DBR56" s="41"/>
      <c r="DBS56" s="41"/>
      <c r="DBT56" s="41"/>
      <c r="DBU56" s="41"/>
      <c r="DBV56" s="41"/>
      <c r="DBW56" s="41"/>
      <c r="DBX56" s="41"/>
      <c r="DBY56" s="41"/>
      <c r="DBZ56" s="41"/>
      <c r="DCA56" s="41"/>
      <c r="DCB56" s="41"/>
      <c r="DCC56" s="41"/>
      <c r="DCD56" s="41"/>
      <c r="DCE56" s="41"/>
      <c r="DCF56" s="41"/>
      <c r="DCG56" s="41"/>
      <c r="DCH56" s="41"/>
      <c r="DCI56" s="41"/>
      <c r="DCJ56" s="41"/>
      <c r="DCK56" s="41"/>
      <c r="DCL56" s="41"/>
      <c r="DCM56" s="41"/>
      <c r="DCN56" s="41"/>
      <c r="DCO56" s="41"/>
      <c r="DCP56" s="41"/>
      <c r="DCQ56" s="41"/>
      <c r="DCR56" s="41"/>
      <c r="DCS56" s="41"/>
      <c r="DCT56" s="41"/>
      <c r="DCU56" s="41"/>
      <c r="DCV56" s="41"/>
      <c r="DCW56" s="41"/>
      <c r="DCX56" s="41"/>
      <c r="DCY56" s="41"/>
      <c r="DCZ56" s="41"/>
      <c r="DDA56" s="41"/>
      <c r="DDB56" s="41"/>
      <c r="DDC56" s="41"/>
      <c r="DDD56" s="41"/>
      <c r="DDE56" s="41"/>
      <c r="DDF56" s="41"/>
      <c r="DDG56" s="41"/>
      <c r="DDH56" s="41"/>
      <c r="DDI56" s="41"/>
      <c r="DDJ56" s="41"/>
      <c r="DDK56" s="41"/>
      <c r="DDL56" s="41"/>
      <c r="DDM56" s="41"/>
      <c r="DDN56" s="41"/>
      <c r="DDO56" s="41"/>
      <c r="DDP56" s="41"/>
      <c r="DDQ56" s="41"/>
      <c r="DDR56" s="41"/>
      <c r="DDS56" s="41"/>
      <c r="DDT56" s="41"/>
      <c r="DDU56" s="41"/>
      <c r="DDV56" s="41"/>
      <c r="DDW56" s="41"/>
      <c r="DDX56" s="41"/>
      <c r="DDY56" s="41"/>
      <c r="DDZ56" s="41"/>
      <c r="DEA56" s="41"/>
      <c r="DEB56" s="41"/>
      <c r="DEC56" s="41"/>
      <c r="DED56" s="41"/>
      <c r="DEE56" s="41"/>
      <c r="DEF56" s="41"/>
      <c r="DEG56" s="41"/>
      <c r="DEH56" s="41"/>
      <c r="DEI56" s="41"/>
      <c r="DEJ56" s="41"/>
      <c r="DEK56" s="41"/>
      <c r="DEL56" s="41"/>
      <c r="DEM56" s="41"/>
      <c r="DEN56" s="41"/>
      <c r="DEO56" s="41"/>
      <c r="DEP56" s="41"/>
      <c r="DEQ56" s="41"/>
      <c r="DER56" s="41"/>
      <c r="DES56" s="41"/>
      <c r="DET56" s="41"/>
      <c r="DEU56" s="41"/>
      <c r="DEV56" s="41"/>
      <c r="DEW56" s="41"/>
      <c r="DEX56" s="41"/>
      <c r="DEY56" s="41"/>
      <c r="DEZ56" s="41"/>
      <c r="DFA56" s="41"/>
      <c r="DFB56" s="41"/>
      <c r="DFC56" s="41"/>
      <c r="DFD56" s="41"/>
      <c r="DFE56" s="41"/>
      <c r="DFF56" s="41"/>
      <c r="DFG56" s="41"/>
      <c r="DFH56" s="41"/>
      <c r="DFI56" s="41"/>
      <c r="DFJ56" s="41"/>
      <c r="DFK56" s="41"/>
      <c r="DFL56" s="41"/>
      <c r="DFM56" s="41"/>
      <c r="DFN56" s="41"/>
      <c r="DFO56" s="41"/>
      <c r="DFP56" s="41"/>
      <c r="DFQ56" s="41"/>
      <c r="DFR56" s="41"/>
      <c r="DFS56" s="41"/>
      <c r="DFT56" s="41"/>
      <c r="DFU56" s="41"/>
      <c r="DFV56" s="41"/>
      <c r="DFW56" s="41"/>
      <c r="DFX56" s="41"/>
      <c r="DFY56" s="41"/>
      <c r="DFZ56" s="41"/>
      <c r="DGA56" s="41"/>
      <c r="DGB56" s="41"/>
      <c r="DGC56" s="41"/>
      <c r="DGD56" s="41"/>
      <c r="DGE56" s="41"/>
      <c r="DGF56" s="41"/>
      <c r="DGG56" s="41"/>
      <c r="DGH56" s="41"/>
      <c r="DGI56" s="41"/>
      <c r="DGJ56" s="41"/>
      <c r="DGK56" s="41"/>
      <c r="DGL56" s="41"/>
      <c r="DGM56" s="41"/>
      <c r="DGN56" s="41"/>
      <c r="DGO56" s="41"/>
      <c r="DGP56" s="41"/>
      <c r="DGQ56" s="41"/>
      <c r="DGR56" s="41"/>
      <c r="DGS56" s="41"/>
      <c r="DGT56" s="41"/>
      <c r="DGU56" s="41"/>
      <c r="DGV56" s="41"/>
      <c r="DGW56" s="41"/>
      <c r="DGX56" s="41"/>
      <c r="DGY56" s="41"/>
      <c r="DGZ56" s="41"/>
      <c r="DHA56" s="41"/>
      <c r="DHB56" s="41"/>
      <c r="DHC56" s="41"/>
      <c r="DHD56" s="41"/>
      <c r="DHE56" s="41"/>
      <c r="DHF56" s="41"/>
      <c r="DHG56" s="41"/>
      <c r="DHH56" s="41"/>
      <c r="DHI56" s="41"/>
      <c r="DHJ56" s="41"/>
      <c r="DHK56" s="41"/>
      <c r="DHL56" s="41"/>
      <c r="DHM56" s="41"/>
      <c r="DHN56" s="41"/>
      <c r="DHO56" s="41"/>
      <c r="DHP56" s="41"/>
      <c r="DHQ56" s="41"/>
      <c r="DHR56" s="41"/>
      <c r="DHS56" s="41"/>
      <c r="DHT56" s="41"/>
      <c r="DHU56" s="41"/>
      <c r="DHV56" s="41"/>
      <c r="DHW56" s="41"/>
      <c r="DHX56" s="41"/>
      <c r="DHY56" s="41"/>
      <c r="DHZ56" s="41"/>
      <c r="DIA56" s="41"/>
      <c r="DIB56" s="41"/>
      <c r="DIC56" s="41"/>
      <c r="DID56" s="41"/>
      <c r="DIE56" s="41"/>
      <c r="DIF56" s="41"/>
      <c r="DIG56" s="41"/>
      <c r="DIH56" s="41"/>
      <c r="DII56" s="41"/>
      <c r="DIJ56" s="41"/>
      <c r="DIK56" s="41"/>
      <c r="DIL56" s="41"/>
      <c r="DIM56" s="41"/>
      <c r="DIN56" s="41"/>
      <c r="DIO56" s="41"/>
      <c r="DIP56" s="41"/>
      <c r="DIQ56" s="41"/>
      <c r="DIR56" s="41"/>
      <c r="DIS56" s="41"/>
      <c r="DIT56" s="41"/>
      <c r="DIU56" s="41"/>
      <c r="DIV56" s="41"/>
      <c r="DIW56" s="41"/>
      <c r="DIX56" s="41"/>
      <c r="DIY56" s="41"/>
      <c r="DIZ56" s="41"/>
      <c r="DJA56" s="41"/>
      <c r="DJB56" s="41"/>
      <c r="DJC56" s="41"/>
      <c r="DJD56" s="41"/>
      <c r="DJE56" s="41"/>
      <c r="DJF56" s="41"/>
      <c r="DJG56" s="41"/>
      <c r="DJH56" s="41"/>
      <c r="DJI56" s="41"/>
      <c r="DJJ56" s="41"/>
      <c r="DJK56" s="41"/>
      <c r="DJL56" s="41"/>
      <c r="DJM56" s="41"/>
      <c r="DJN56" s="41"/>
      <c r="DJO56" s="41"/>
      <c r="DJP56" s="41"/>
      <c r="DJQ56" s="41"/>
      <c r="DJR56" s="41"/>
      <c r="DJS56" s="41"/>
      <c r="DJT56" s="41"/>
      <c r="DJU56" s="41"/>
      <c r="DJV56" s="41"/>
      <c r="DJW56" s="41"/>
      <c r="DJX56" s="41"/>
      <c r="DJY56" s="41"/>
      <c r="DJZ56" s="41"/>
      <c r="DKA56" s="41"/>
      <c r="DKB56" s="41"/>
      <c r="DKC56" s="41"/>
      <c r="DKD56" s="41"/>
      <c r="DKE56" s="41"/>
      <c r="DKF56" s="41"/>
      <c r="DKG56" s="41"/>
      <c r="DKH56" s="41"/>
      <c r="DKI56" s="41"/>
      <c r="DKJ56" s="41"/>
      <c r="DKK56" s="41"/>
      <c r="DKL56" s="41"/>
      <c r="DKM56" s="41"/>
      <c r="DKN56" s="41"/>
      <c r="DKO56" s="41"/>
      <c r="DKP56" s="41"/>
      <c r="DKQ56" s="41"/>
      <c r="DKR56" s="41"/>
      <c r="DKS56" s="41"/>
      <c r="DKT56" s="41"/>
      <c r="DKU56" s="41"/>
      <c r="DKV56" s="41"/>
      <c r="DKW56" s="41"/>
      <c r="DKX56" s="41"/>
      <c r="DKY56" s="41"/>
      <c r="DKZ56" s="41"/>
      <c r="DLA56" s="41"/>
      <c r="DLB56" s="41"/>
      <c r="DLC56" s="41"/>
      <c r="DLD56" s="41"/>
      <c r="DLE56" s="41"/>
      <c r="DLF56" s="41"/>
      <c r="DLG56" s="41"/>
      <c r="DLH56" s="41"/>
      <c r="DLI56" s="41"/>
      <c r="DLJ56" s="41"/>
      <c r="DLK56" s="41"/>
      <c r="DLL56" s="41"/>
      <c r="DLM56" s="41"/>
      <c r="DLN56" s="41"/>
      <c r="DLO56" s="41"/>
      <c r="DLP56" s="41"/>
      <c r="DLQ56" s="41"/>
      <c r="DLR56" s="41"/>
      <c r="DLS56" s="41"/>
      <c r="DLT56" s="41"/>
      <c r="DLU56" s="41"/>
      <c r="DLV56" s="41"/>
      <c r="DLW56" s="41"/>
      <c r="DLX56" s="41"/>
      <c r="DLY56" s="41"/>
      <c r="DLZ56" s="41"/>
      <c r="DMA56" s="41"/>
      <c r="DMB56" s="41"/>
      <c r="DMC56" s="41"/>
      <c r="DMD56" s="41"/>
      <c r="DME56" s="41"/>
      <c r="DMF56" s="41"/>
      <c r="DMG56" s="41"/>
      <c r="DMH56" s="41"/>
      <c r="DMI56" s="41"/>
      <c r="DMJ56" s="41"/>
      <c r="DMK56" s="41"/>
      <c r="DML56" s="41"/>
      <c r="DMM56" s="41"/>
      <c r="DMN56" s="41"/>
      <c r="DMO56" s="41"/>
      <c r="DMP56" s="41"/>
      <c r="DMQ56" s="41"/>
      <c r="DMR56" s="41"/>
      <c r="DMS56" s="41"/>
      <c r="DMT56" s="41"/>
      <c r="DMU56" s="41"/>
      <c r="DMV56" s="41"/>
      <c r="DMW56" s="41"/>
      <c r="DMX56" s="41"/>
      <c r="DMY56" s="41"/>
      <c r="DMZ56" s="41"/>
      <c r="DNA56" s="41"/>
      <c r="DNB56" s="41"/>
      <c r="DNC56" s="41"/>
      <c r="DND56" s="41"/>
      <c r="DNE56" s="41"/>
      <c r="DNF56" s="41"/>
      <c r="DNG56" s="41"/>
      <c r="DNH56" s="41"/>
      <c r="DNI56" s="41"/>
      <c r="DNJ56" s="41"/>
      <c r="DNK56" s="41"/>
      <c r="DNL56" s="41"/>
      <c r="DNM56" s="41"/>
      <c r="DNN56" s="41"/>
      <c r="DNO56" s="41"/>
      <c r="DNP56" s="41"/>
      <c r="DNQ56" s="41"/>
      <c r="DNR56" s="41"/>
      <c r="DNS56" s="41"/>
      <c r="DNT56" s="41"/>
      <c r="DNU56" s="41"/>
      <c r="DNV56" s="41"/>
      <c r="DNW56" s="41"/>
      <c r="DNX56" s="41"/>
      <c r="DNY56" s="41"/>
      <c r="DNZ56" s="41"/>
      <c r="DOA56" s="41"/>
      <c r="DOB56" s="41"/>
      <c r="DOC56" s="41"/>
      <c r="DOD56" s="41"/>
      <c r="DOE56" s="41"/>
      <c r="DOF56" s="41"/>
      <c r="DOG56" s="41"/>
      <c r="DOH56" s="41"/>
      <c r="DOI56" s="41"/>
      <c r="DOJ56" s="41"/>
      <c r="DOK56" s="41"/>
      <c r="DOL56" s="41"/>
      <c r="DOM56" s="41"/>
      <c r="DON56" s="41"/>
      <c r="DOO56" s="41"/>
      <c r="DOP56" s="41"/>
      <c r="DOQ56" s="41"/>
      <c r="DOR56" s="41"/>
      <c r="DOS56" s="41"/>
      <c r="DOT56" s="41"/>
      <c r="DOU56" s="41"/>
      <c r="DOV56" s="41"/>
      <c r="DOW56" s="41"/>
      <c r="DOX56" s="41"/>
      <c r="DOY56" s="41"/>
      <c r="DOZ56" s="41"/>
      <c r="DPA56" s="41"/>
      <c r="DPB56" s="41"/>
      <c r="DPC56" s="41"/>
      <c r="DPD56" s="41"/>
      <c r="DPE56" s="41"/>
      <c r="DPF56" s="41"/>
      <c r="DPG56" s="41"/>
      <c r="DPH56" s="41"/>
      <c r="DPI56" s="41"/>
      <c r="DPJ56" s="41"/>
      <c r="DPK56" s="41"/>
      <c r="DPL56" s="41"/>
      <c r="DPM56" s="41"/>
      <c r="DPN56" s="41"/>
      <c r="DPO56" s="41"/>
      <c r="DPP56" s="41"/>
      <c r="DPQ56" s="41"/>
      <c r="DPR56" s="41"/>
      <c r="DPS56" s="41"/>
      <c r="DPT56" s="41"/>
      <c r="DPU56" s="41"/>
      <c r="DPV56" s="41"/>
      <c r="DPW56" s="41"/>
      <c r="DPX56" s="41"/>
      <c r="DPY56" s="41"/>
      <c r="DPZ56" s="41"/>
      <c r="DQA56" s="41"/>
      <c r="DQB56" s="41"/>
      <c r="DQC56" s="41"/>
      <c r="DQD56" s="41"/>
      <c r="DQE56" s="41"/>
      <c r="DQF56" s="41"/>
      <c r="DQG56" s="41"/>
      <c r="DQH56" s="41"/>
      <c r="DQI56" s="41"/>
      <c r="DQJ56" s="41"/>
      <c r="DQK56" s="41"/>
      <c r="DQL56" s="41"/>
      <c r="DQM56" s="41"/>
      <c r="DQN56" s="41"/>
      <c r="DQO56" s="41"/>
      <c r="DQP56" s="41"/>
      <c r="DQQ56" s="41"/>
      <c r="DQR56" s="41"/>
      <c r="DQS56" s="41"/>
      <c r="DQT56" s="41"/>
      <c r="DQU56" s="41"/>
      <c r="DQV56" s="41"/>
      <c r="DQW56" s="41"/>
      <c r="DQX56" s="41"/>
      <c r="DQY56" s="41"/>
      <c r="DQZ56" s="41"/>
      <c r="DRA56" s="41"/>
      <c r="DRB56" s="41"/>
      <c r="DRC56" s="41"/>
      <c r="DRD56" s="41"/>
      <c r="DRE56" s="41"/>
      <c r="DRF56" s="41"/>
      <c r="DRG56" s="41"/>
      <c r="DRH56" s="41"/>
      <c r="DRI56" s="41"/>
      <c r="DRJ56" s="41"/>
      <c r="DRK56" s="41"/>
      <c r="DRL56" s="41"/>
      <c r="DRM56" s="41"/>
      <c r="DRN56" s="41"/>
      <c r="DRO56" s="41"/>
      <c r="DRP56" s="41"/>
      <c r="DRQ56" s="41"/>
      <c r="DRR56" s="41"/>
      <c r="DRS56" s="41"/>
      <c r="DRT56" s="41"/>
      <c r="DRU56" s="41"/>
      <c r="DRV56" s="41"/>
      <c r="DRW56" s="41"/>
      <c r="DRX56" s="41"/>
      <c r="DRY56" s="41"/>
      <c r="DRZ56" s="41"/>
      <c r="DSA56" s="41"/>
      <c r="DSB56" s="41"/>
      <c r="DSC56" s="41"/>
      <c r="DSD56" s="41"/>
      <c r="DSE56" s="41"/>
      <c r="DSF56" s="41"/>
      <c r="DSG56" s="41"/>
      <c r="DSH56" s="41"/>
      <c r="DSI56" s="41"/>
      <c r="DSJ56" s="41"/>
      <c r="DSK56" s="41"/>
      <c r="DSL56" s="41"/>
      <c r="DSM56" s="41"/>
      <c r="DSN56" s="41"/>
      <c r="DSO56" s="41"/>
      <c r="DSP56" s="41"/>
      <c r="DSQ56" s="41"/>
      <c r="DSR56" s="41"/>
      <c r="DSS56" s="41"/>
      <c r="DST56" s="41"/>
      <c r="DSU56" s="41"/>
      <c r="DSV56" s="41"/>
      <c r="DSW56" s="41"/>
      <c r="DSX56" s="41"/>
      <c r="DSY56" s="41"/>
      <c r="DSZ56" s="41"/>
      <c r="DTA56" s="41"/>
      <c r="DTB56" s="41"/>
      <c r="DTC56" s="41"/>
      <c r="DTD56" s="41"/>
      <c r="DTE56" s="41"/>
      <c r="DTF56" s="41"/>
      <c r="DTG56" s="41"/>
      <c r="DTH56" s="41"/>
      <c r="DTI56" s="41"/>
      <c r="DTJ56" s="41"/>
      <c r="DTK56" s="41"/>
      <c r="DTL56" s="41"/>
      <c r="DTM56" s="41"/>
      <c r="DTN56" s="41"/>
      <c r="DTO56" s="41"/>
      <c r="DTP56" s="41"/>
      <c r="DTQ56" s="41"/>
      <c r="DTR56" s="41"/>
      <c r="DTS56" s="41"/>
      <c r="DTT56" s="41"/>
      <c r="DTU56" s="41"/>
      <c r="DTV56" s="41"/>
      <c r="DTW56" s="41"/>
      <c r="DTX56" s="41"/>
      <c r="DTY56" s="41"/>
      <c r="DTZ56" s="41"/>
      <c r="DUA56" s="41"/>
      <c r="DUB56" s="41"/>
      <c r="DUC56" s="41"/>
      <c r="DUD56" s="41"/>
      <c r="DUE56" s="41"/>
      <c r="DUF56" s="41"/>
      <c r="DUG56" s="41"/>
      <c r="DUH56" s="41"/>
      <c r="DUI56" s="41"/>
      <c r="DUJ56" s="41"/>
      <c r="DUK56" s="41"/>
      <c r="DUL56" s="41"/>
      <c r="DUM56" s="41"/>
      <c r="DUN56" s="41"/>
      <c r="DUO56" s="41"/>
      <c r="DUP56" s="41"/>
      <c r="DUQ56" s="41"/>
      <c r="DUR56" s="41"/>
      <c r="DUS56" s="41"/>
      <c r="DUT56" s="41"/>
      <c r="DUU56" s="41"/>
      <c r="DUV56" s="41"/>
      <c r="DUW56" s="41"/>
      <c r="DUX56" s="41"/>
      <c r="DUY56" s="41"/>
      <c r="DUZ56" s="41"/>
      <c r="DVA56" s="41"/>
      <c r="DVB56" s="41"/>
      <c r="DVC56" s="41"/>
      <c r="DVD56" s="41"/>
      <c r="DVE56" s="41"/>
      <c r="DVF56" s="41"/>
      <c r="DVG56" s="41"/>
      <c r="DVH56" s="41"/>
      <c r="DVI56" s="41"/>
      <c r="DVJ56" s="41"/>
      <c r="DVK56" s="41"/>
      <c r="DVL56" s="41"/>
      <c r="DVM56" s="41"/>
      <c r="DVN56" s="41"/>
      <c r="DVO56" s="41"/>
      <c r="DVP56" s="41"/>
      <c r="DVQ56" s="41"/>
      <c r="DVR56" s="41"/>
      <c r="DVS56" s="41"/>
      <c r="DVT56" s="41"/>
      <c r="DVU56" s="41"/>
      <c r="DVV56" s="41"/>
      <c r="DVW56" s="41"/>
      <c r="DVX56" s="41"/>
      <c r="DVY56" s="41"/>
      <c r="DVZ56" s="41"/>
      <c r="DWA56" s="41"/>
      <c r="DWB56" s="41"/>
      <c r="DWC56" s="41"/>
      <c r="DWD56" s="41"/>
      <c r="DWE56" s="41"/>
      <c r="DWF56" s="41"/>
      <c r="DWG56" s="41"/>
      <c r="DWH56" s="41"/>
      <c r="DWI56" s="41"/>
      <c r="DWJ56" s="41"/>
      <c r="DWK56" s="41"/>
      <c r="DWL56" s="41"/>
      <c r="DWM56" s="41"/>
      <c r="DWN56" s="41"/>
      <c r="DWO56" s="41"/>
      <c r="DWP56" s="41"/>
      <c r="DWQ56" s="41"/>
      <c r="DWR56" s="41"/>
      <c r="DWS56" s="41"/>
      <c r="DWT56" s="41"/>
      <c r="DWU56" s="41"/>
      <c r="DWV56" s="41"/>
      <c r="DWW56" s="41"/>
      <c r="DWX56" s="41"/>
      <c r="DWY56" s="41"/>
      <c r="DWZ56" s="41"/>
      <c r="DXA56" s="41"/>
      <c r="DXB56" s="41"/>
      <c r="DXC56" s="41"/>
      <c r="DXD56" s="41"/>
      <c r="DXE56" s="41"/>
      <c r="DXF56" s="41"/>
      <c r="DXG56" s="41"/>
      <c r="DXH56" s="41"/>
      <c r="DXI56" s="41"/>
      <c r="DXJ56" s="41"/>
      <c r="DXK56" s="41"/>
      <c r="DXL56" s="41"/>
      <c r="DXM56" s="41"/>
      <c r="DXN56" s="41"/>
      <c r="DXO56" s="41"/>
      <c r="DXP56" s="41"/>
      <c r="DXQ56" s="41"/>
      <c r="DXR56" s="41"/>
      <c r="DXS56" s="41"/>
      <c r="DXT56" s="41"/>
      <c r="DXU56" s="41"/>
      <c r="DXV56" s="41"/>
      <c r="DXW56" s="41"/>
      <c r="DXX56" s="41"/>
      <c r="DXY56" s="41"/>
      <c r="DXZ56" s="41"/>
      <c r="DYA56" s="41"/>
      <c r="DYB56" s="41"/>
      <c r="DYC56" s="41"/>
      <c r="DYD56" s="41"/>
      <c r="DYE56" s="41"/>
      <c r="DYF56" s="41"/>
      <c r="DYG56" s="41"/>
      <c r="DYH56" s="41"/>
      <c r="DYI56" s="41"/>
      <c r="DYJ56" s="41"/>
      <c r="DYK56" s="41"/>
      <c r="DYL56" s="41"/>
      <c r="DYM56" s="41"/>
      <c r="DYN56" s="41"/>
      <c r="DYO56" s="41"/>
      <c r="DYP56" s="41"/>
      <c r="DYQ56" s="41"/>
      <c r="DYR56" s="41"/>
      <c r="DYS56" s="41"/>
      <c r="DYT56" s="41"/>
      <c r="DYU56" s="41"/>
      <c r="DYV56" s="41"/>
      <c r="DYW56" s="41"/>
      <c r="DYX56" s="41"/>
      <c r="DYY56" s="41"/>
      <c r="DYZ56" s="41"/>
      <c r="DZA56" s="41"/>
      <c r="DZB56" s="41"/>
      <c r="DZC56" s="41"/>
      <c r="DZD56" s="41"/>
      <c r="DZE56" s="41"/>
      <c r="DZF56" s="41"/>
      <c r="DZG56" s="41"/>
      <c r="DZH56" s="41"/>
      <c r="DZI56" s="41"/>
      <c r="DZJ56" s="41"/>
      <c r="DZK56" s="41"/>
      <c r="DZL56" s="41"/>
      <c r="DZM56" s="41"/>
      <c r="DZN56" s="41"/>
      <c r="DZO56" s="41"/>
      <c r="DZP56" s="41"/>
      <c r="DZQ56" s="41"/>
      <c r="DZR56" s="41"/>
      <c r="DZS56" s="41"/>
      <c r="DZT56" s="41"/>
      <c r="DZU56" s="41"/>
      <c r="DZV56" s="41"/>
      <c r="DZW56" s="41"/>
      <c r="DZX56" s="41"/>
      <c r="DZY56" s="41"/>
      <c r="DZZ56" s="41"/>
      <c r="EAA56" s="41"/>
      <c r="EAB56" s="41"/>
      <c r="EAC56" s="41"/>
      <c r="EAD56" s="41"/>
      <c r="EAE56" s="41"/>
      <c r="EAF56" s="41"/>
      <c r="EAG56" s="41"/>
      <c r="EAH56" s="41"/>
      <c r="EAI56" s="41"/>
      <c r="EAJ56" s="41"/>
      <c r="EAK56" s="41"/>
      <c r="EAL56" s="41"/>
      <c r="EAM56" s="41"/>
      <c r="EAN56" s="41"/>
      <c r="EAO56" s="41"/>
      <c r="EAP56" s="41"/>
      <c r="EAQ56" s="41"/>
      <c r="EAR56" s="41"/>
      <c r="EAS56" s="41"/>
      <c r="EAT56" s="41"/>
      <c r="EAU56" s="41"/>
      <c r="EAV56" s="41"/>
      <c r="EAW56" s="41"/>
      <c r="EAX56" s="41"/>
      <c r="EAY56" s="41"/>
      <c r="EAZ56" s="41"/>
      <c r="EBA56" s="41"/>
      <c r="EBB56" s="41"/>
      <c r="EBC56" s="41"/>
      <c r="EBD56" s="41"/>
      <c r="EBE56" s="41"/>
      <c r="EBF56" s="41"/>
      <c r="EBG56" s="41"/>
      <c r="EBH56" s="41"/>
      <c r="EBI56" s="41"/>
      <c r="EBJ56" s="41"/>
      <c r="EBK56" s="41"/>
      <c r="EBL56" s="41"/>
      <c r="EBM56" s="41"/>
      <c r="EBN56" s="41"/>
      <c r="EBO56" s="41"/>
      <c r="EBP56" s="41"/>
      <c r="EBQ56" s="41"/>
      <c r="EBR56" s="41"/>
      <c r="EBS56" s="41"/>
      <c r="EBT56" s="41"/>
      <c r="EBU56" s="41"/>
      <c r="EBV56" s="41"/>
      <c r="EBW56" s="41"/>
      <c r="EBX56" s="41"/>
      <c r="EBY56" s="41"/>
      <c r="EBZ56" s="41"/>
      <c r="ECA56" s="41"/>
      <c r="ECB56" s="41"/>
      <c r="ECC56" s="41"/>
      <c r="ECD56" s="41"/>
      <c r="ECE56" s="41"/>
      <c r="ECF56" s="41"/>
      <c r="ECG56" s="41"/>
      <c r="ECH56" s="41"/>
      <c r="ECI56" s="41"/>
      <c r="ECJ56" s="41"/>
      <c r="ECK56" s="41"/>
      <c r="ECL56" s="41"/>
      <c r="ECM56" s="41"/>
      <c r="ECN56" s="41"/>
      <c r="ECO56" s="41"/>
      <c r="ECP56" s="41"/>
      <c r="ECQ56" s="41"/>
      <c r="ECR56" s="41"/>
      <c r="ECS56" s="41"/>
      <c r="ECT56" s="41"/>
      <c r="ECU56" s="41"/>
      <c r="ECV56" s="41"/>
      <c r="ECW56" s="41"/>
      <c r="ECX56" s="41"/>
      <c r="ECY56" s="41"/>
      <c r="ECZ56" s="41"/>
      <c r="EDA56" s="41"/>
      <c r="EDB56" s="41"/>
      <c r="EDC56" s="41"/>
      <c r="EDD56" s="41"/>
      <c r="EDE56" s="41"/>
      <c r="EDF56" s="41"/>
      <c r="EDG56" s="41"/>
      <c r="EDH56" s="41"/>
      <c r="EDI56" s="41"/>
      <c r="EDJ56" s="41"/>
      <c r="EDK56" s="41"/>
      <c r="EDL56" s="41"/>
      <c r="EDM56" s="41"/>
      <c r="EDN56" s="41"/>
      <c r="EDO56" s="41"/>
      <c r="EDP56" s="41"/>
      <c r="EDQ56" s="41"/>
      <c r="EDR56" s="41"/>
      <c r="EDS56" s="41"/>
      <c r="EDT56" s="41"/>
      <c r="EDU56" s="41"/>
      <c r="EDV56" s="41"/>
      <c r="EDW56" s="41"/>
      <c r="EDX56" s="41"/>
      <c r="EDY56" s="41"/>
      <c r="EDZ56" s="41"/>
      <c r="EEA56" s="41"/>
      <c r="EEB56" s="41"/>
      <c r="EEC56" s="41"/>
      <c r="EED56" s="41"/>
      <c r="EEE56" s="41"/>
      <c r="EEF56" s="41"/>
      <c r="EEG56" s="41"/>
      <c r="EEH56" s="41"/>
      <c r="EEI56" s="41"/>
      <c r="EEJ56" s="41"/>
      <c r="EEK56" s="41"/>
      <c r="EEL56" s="41"/>
      <c r="EEM56" s="41"/>
      <c r="EEN56" s="41"/>
      <c r="EEO56" s="41"/>
      <c r="EEP56" s="41"/>
      <c r="EEQ56" s="41"/>
      <c r="EER56" s="41"/>
      <c r="EES56" s="41"/>
      <c r="EET56" s="41"/>
      <c r="EEU56" s="41"/>
      <c r="EEV56" s="41"/>
      <c r="EEW56" s="41"/>
      <c r="EEX56" s="41"/>
      <c r="EEY56" s="41"/>
      <c r="EEZ56" s="41"/>
      <c r="EFA56" s="41"/>
      <c r="EFB56" s="41"/>
      <c r="EFC56" s="41"/>
      <c r="EFD56" s="41"/>
      <c r="EFE56" s="41"/>
      <c r="EFF56" s="41"/>
      <c r="EFG56" s="41"/>
      <c r="EFH56" s="41"/>
      <c r="EFI56" s="41"/>
      <c r="EFJ56" s="41"/>
      <c r="EFK56" s="41"/>
      <c r="EFL56" s="41"/>
      <c r="EFM56" s="41"/>
      <c r="EFN56" s="41"/>
      <c r="EFO56" s="41"/>
      <c r="EFP56" s="41"/>
      <c r="EFQ56" s="41"/>
      <c r="EFR56" s="41"/>
      <c r="EFS56" s="41"/>
      <c r="EFT56" s="41"/>
      <c r="EFU56" s="41"/>
      <c r="EFV56" s="41"/>
      <c r="EFW56" s="41"/>
      <c r="EFX56" s="41"/>
      <c r="EFY56" s="41"/>
      <c r="EFZ56" s="41"/>
      <c r="EGA56" s="41"/>
      <c r="EGB56" s="41"/>
      <c r="EGC56" s="41"/>
      <c r="EGD56" s="41"/>
      <c r="EGE56" s="41"/>
      <c r="EGF56" s="41"/>
      <c r="EGG56" s="41"/>
      <c r="EGH56" s="41"/>
      <c r="EGI56" s="41"/>
      <c r="EGJ56" s="41"/>
      <c r="EGK56" s="41"/>
      <c r="EGL56" s="41"/>
      <c r="EGM56" s="41"/>
      <c r="EGN56" s="41"/>
      <c r="EGO56" s="41"/>
      <c r="EGP56" s="41"/>
      <c r="EGQ56" s="41"/>
      <c r="EGR56" s="41"/>
      <c r="EGS56" s="41"/>
      <c r="EGT56" s="41"/>
      <c r="EGU56" s="41"/>
      <c r="EGV56" s="41"/>
      <c r="EGW56" s="41"/>
      <c r="EGX56" s="41"/>
      <c r="EGY56" s="41"/>
      <c r="EGZ56" s="41"/>
      <c r="EHA56" s="41"/>
      <c r="EHB56" s="41"/>
      <c r="EHC56" s="41"/>
      <c r="EHD56" s="41"/>
      <c r="EHE56" s="41"/>
      <c r="EHF56" s="41"/>
      <c r="EHG56" s="41"/>
      <c r="EHH56" s="41"/>
      <c r="EHI56" s="41"/>
      <c r="EHJ56" s="41"/>
      <c r="EHK56" s="41"/>
      <c r="EHL56" s="41"/>
      <c r="EHM56" s="41"/>
      <c r="EHN56" s="41"/>
      <c r="EHO56" s="41"/>
      <c r="EHP56" s="41"/>
      <c r="EHQ56" s="41"/>
      <c r="EHR56" s="41"/>
      <c r="EHS56" s="41"/>
      <c r="EHT56" s="41"/>
      <c r="EHU56" s="41"/>
      <c r="EHV56" s="41"/>
      <c r="EHW56" s="41"/>
      <c r="EHX56" s="41"/>
      <c r="EHY56" s="41"/>
      <c r="EHZ56" s="41"/>
      <c r="EIA56" s="41"/>
      <c r="EIB56" s="41"/>
      <c r="EIC56" s="41"/>
      <c r="EID56" s="41"/>
      <c r="EIE56" s="41"/>
      <c r="EIF56" s="41"/>
      <c r="EIG56" s="41"/>
      <c r="EIH56" s="41"/>
      <c r="EII56" s="41"/>
      <c r="EIJ56" s="41"/>
      <c r="EIK56" s="41"/>
      <c r="EIL56" s="41"/>
      <c r="EIM56" s="41"/>
      <c r="EIN56" s="41"/>
      <c r="EIO56" s="41"/>
      <c r="EIP56" s="41"/>
      <c r="EIQ56" s="41"/>
      <c r="EIR56" s="41"/>
      <c r="EIS56" s="41"/>
      <c r="EIT56" s="41"/>
      <c r="EIU56" s="41"/>
      <c r="EIV56" s="41"/>
      <c r="EIW56" s="41"/>
      <c r="EIX56" s="41"/>
      <c r="EIY56" s="41"/>
      <c r="EIZ56" s="41"/>
      <c r="EJA56" s="41"/>
      <c r="EJB56" s="41"/>
      <c r="EJC56" s="41"/>
      <c r="EJD56" s="41"/>
      <c r="EJE56" s="41"/>
      <c r="EJF56" s="41"/>
      <c r="EJG56" s="41"/>
      <c r="EJH56" s="41"/>
      <c r="EJI56" s="41"/>
      <c r="EJJ56" s="41"/>
      <c r="EJK56" s="41"/>
      <c r="EJL56" s="41"/>
      <c r="EJM56" s="41"/>
      <c r="EJN56" s="41"/>
      <c r="EJO56" s="41"/>
      <c r="EJP56" s="41"/>
      <c r="EJQ56" s="41"/>
      <c r="EJR56" s="41"/>
      <c r="EJS56" s="41"/>
      <c r="EJT56" s="41"/>
      <c r="EJU56" s="41"/>
      <c r="EJV56" s="41"/>
      <c r="EJW56" s="41"/>
      <c r="EJX56" s="41"/>
      <c r="EJY56" s="41"/>
      <c r="EJZ56" s="41"/>
      <c r="EKA56" s="41"/>
      <c r="EKB56" s="41"/>
      <c r="EKC56" s="41"/>
      <c r="EKD56" s="41"/>
      <c r="EKE56" s="41"/>
      <c r="EKF56" s="41"/>
      <c r="EKG56" s="41"/>
      <c r="EKH56" s="41"/>
      <c r="EKI56" s="41"/>
      <c r="EKJ56" s="41"/>
      <c r="EKK56" s="41"/>
      <c r="EKL56" s="41"/>
      <c r="EKM56" s="41"/>
      <c r="EKN56" s="41"/>
      <c r="EKO56" s="41"/>
      <c r="EKP56" s="41"/>
      <c r="EKQ56" s="41"/>
      <c r="EKR56" s="41"/>
      <c r="EKS56" s="41"/>
      <c r="EKT56" s="41"/>
      <c r="EKU56" s="41"/>
      <c r="EKV56" s="41"/>
      <c r="EKW56" s="41"/>
      <c r="EKX56" s="41"/>
      <c r="EKY56" s="41"/>
      <c r="EKZ56" s="41"/>
      <c r="ELA56" s="41"/>
      <c r="ELB56" s="41"/>
      <c r="ELC56" s="41"/>
      <c r="ELD56" s="41"/>
      <c r="ELE56" s="41"/>
      <c r="ELF56" s="41"/>
      <c r="ELG56" s="41"/>
      <c r="ELH56" s="41"/>
      <c r="ELI56" s="41"/>
      <c r="ELJ56" s="41"/>
      <c r="ELK56" s="41"/>
      <c r="ELL56" s="41"/>
      <c r="ELM56" s="41"/>
      <c r="ELN56" s="41"/>
      <c r="ELO56" s="41"/>
      <c r="ELP56" s="41"/>
      <c r="ELQ56" s="41"/>
      <c r="ELR56" s="41"/>
      <c r="ELS56" s="41"/>
      <c r="ELT56" s="41"/>
      <c r="ELU56" s="41"/>
      <c r="ELV56" s="41"/>
      <c r="ELW56" s="41"/>
      <c r="ELX56" s="41"/>
      <c r="ELY56" s="41"/>
      <c r="ELZ56" s="41"/>
      <c r="EMA56" s="41"/>
      <c r="EMB56" s="41"/>
      <c r="EMC56" s="41"/>
      <c r="EMD56" s="41"/>
      <c r="EME56" s="41"/>
      <c r="EMF56" s="41"/>
      <c r="EMG56" s="41"/>
      <c r="EMH56" s="41"/>
      <c r="EMI56" s="41"/>
      <c r="EMJ56" s="41"/>
      <c r="EMK56" s="41"/>
      <c r="EML56" s="41"/>
      <c r="EMM56" s="41"/>
      <c r="EMN56" s="41"/>
      <c r="EMO56" s="41"/>
      <c r="EMP56" s="41"/>
      <c r="EMQ56" s="41"/>
      <c r="EMR56" s="41"/>
      <c r="EMS56" s="41"/>
      <c r="EMT56" s="41"/>
      <c r="EMU56" s="41"/>
      <c r="EMV56" s="41"/>
      <c r="EMW56" s="41"/>
      <c r="EMX56" s="41"/>
      <c r="EMY56" s="41"/>
      <c r="EMZ56" s="41"/>
      <c r="ENA56" s="41"/>
      <c r="ENB56" s="41"/>
      <c r="ENC56" s="41"/>
      <c r="END56" s="41"/>
      <c r="ENE56" s="41"/>
      <c r="ENF56" s="41"/>
      <c r="ENG56" s="41"/>
      <c r="ENH56" s="41"/>
      <c r="ENI56" s="41"/>
      <c r="ENJ56" s="41"/>
      <c r="ENK56" s="41"/>
      <c r="ENL56" s="41"/>
      <c r="ENM56" s="41"/>
      <c r="ENN56" s="41"/>
      <c r="ENO56" s="41"/>
      <c r="ENP56" s="41"/>
      <c r="ENQ56" s="41"/>
      <c r="ENR56" s="41"/>
      <c r="ENS56" s="41"/>
      <c r="ENT56" s="41"/>
      <c r="ENU56" s="41"/>
      <c r="ENV56" s="41"/>
      <c r="ENW56" s="41"/>
      <c r="ENX56" s="41"/>
      <c r="ENY56" s="41"/>
      <c r="ENZ56" s="41"/>
      <c r="EOA56" s="41"/>
      <c r="EOB56" s="41"/>
      <c r="EOC56" s="41"/>
      <c r="EOD56" s="41"/>
      <c r="EOE56" s="41"/>
      <c r="EOF56" s="41"/>
      <c r="EOG56" s="41"/>
      <c r="EOH56" s="41"/>
      <c r="EOI56" s="41"/>
      <c r="EOJ56" s="41"/>
      <c r="EOK56" s="41"/>
      <c r="EOL56" s="41"/>
      <c r="EOM56" s="41"/>
      <c r="EON56" s="41"/>
      <c r="EOO56" s="41"/>
      <c r="EOP56" s="41"/>
      <c r="EOQ56" s="41"/>
      <c r="EOR56" s="41"/>
      <c r="EOS56" s="41"/>
      <c r="EOT56" s="41"/>
      <c r="EOU56" s="41"/>
      <c r="EOV56" s="41"/>
      <c r="EOW56" s="41"/>
      <c r="EOX56" s="41"/>
      <c r="EOY56" s="41"/>
      <c r="EOZ56" s="41"/>
      <c r="EPA56" s="41"/>
      <c r="EPB56" s="41"/>
      <c r="EPC56" s="41"/>
      <c r="EPD56" s="41"/>
      <c r="EPE56" s="41"/>
      <c r="EPF56" s="41"/>
      <c r="EPG56" s="41"/>
      <c r="EPH56" s="41"/>
      <c r="EPI56" s="41"/>
      <c r="EPJ56" s="41"/>
      <c r="EPK56" s="41"/>
      <c r="EPL56" s="41"/>
      <c r="EPM56" s="41"/>
      <c r="EPN56" s="41"/>
      <c r="EPO56" s="41"/>
      <c r="EPP56" s="41"/>
      <c r="EPQ56" s="41"/>
      <c r="EPR56" s="41"/>
      <c r="EPS56" s="41"/>
      <c r="EPT56" s="41"/>
      <c r="EPU56" s="41"/>
      <c r="EPV56" s="41"/>
      <c r="EPW56" s="41"/>
      <c r="EPX56" s="41"/>
      <c r="EPY56" s="41"/>
      <c r="EPZ56" s="41"/>
      <c r="EQA56" s="41"/>
      <c r="EQB56" s="41"/>
      <c r="EQC56" s="41"/>
      <c r="EQD56" s="41"/>
      <c r="EQE56" s="41"/>
      <c r="EQF56" s="41"/>
      <c r="EQG56" s="41"/>
      <c r="EQH56" s="41"/>
      <c r="EQI56" s="41"/>
      <c r="EQJ56" s="41"/>
      <c r="EQK56" s="41"/>
      <c r="EQL56" s="41"/>
      <c r="EQM56" s="41"/>
      <c r="EQN56" s="41"/>
      <c r="EQO56" s="41"/>
      <c r="EQP56" s="41"/>
      <c r="EQQ56" s="41"/>
      <c r="EQR56" s="41"/>
      <c r="EQS56" s="41"/>
      <c r="EQT56" s="41"/>
      <c r="EQU56" s="41"/>
      <c r="EQV56" s="41"/>
      <c r="EQW56" s="41"/>
      <c r="EQX56" s="41"/>
      <c r="EQY56" s="41"/>
      <c r="EQZ56" s="41"/>
      <c r="ERA56" s="41"/>
      <c r="ERB56" s="41"/>
      <c r="ERC56" s="41"/>
      <c r="ERD56" s="41"/>
      <c r="ERE56" s="41"/>
      <c r="ERF56" s="41"/>
      <c r="ERG56" s="41"/>
      <c r="ERH56" s="41"/>
      <c r="ERI56" s="41"/>
      <c r="ERJ56" s="41"/>
      <c r="ERK56" s="41"/>
      <c r="ERL56" s="41"/>
      <c r="ERM56" s="41"/>
      <c r="ERN56" s="41"/>
      <c r="ERO56" s="41"/>
      <c r="ERP56" s="41"/>
      <c r="ERQ56" s="41"/>
      <c r="ERR56" s="41"/>
      <c r="ERS56" s="41"/>
      <c r="ERT56" s="41"/>
      <c r="ERU56" s="41"/>
      <c r="ERV56" s="41"/>
      <c r="ERW56" s="41"/>
      <c r="ERX56" s="41"/>
      <c r="ERY56" s="41"/>
      <c r="ERZ56" s="41"/>
      <c r="ESA56" s="41"/>
      <c r="ESB56" s="41"/>
      <c r="ESC56" s="41"/>
      <c r="ESD56" s="41"/>
      <c r="ESE56" s="41"/>
      <c r="ESF56" s="41"/>
      <c r="ESG56" s="41"/>
      <c r="ESH56" s="41"/>
      <c r="ESI56" s="41"/>
      <c r="ESJ56" s="41"/>
      <c r="ESK56" s="41"/>
      <c r="ESL56" s="41"/>
      <c r="ESM56" s="41"/>
      <c r="ESN56" s="41"/>
      <c r="ESO56" s="41"/>
      <c r="ESP56" s="41"/>
      <c r="ESQ56" s="41"/>
      <c r="ESR56" s="41"/>
      <c r="ESS56" s="41"/>
      <c r="EST56" s="41"/>
      <c r="ESU56" s="41"/>
      <c r="ESV56" s="41"/>
      <c r="ESW56" s="41"/>
      <c r="ESX56" s="41"/>
      <c r="ESY56" s="41"/>
      <c r="ESZ56" s="41"/>
      <c r="ETA56" s="41"/>
      <c r="ETB56" s="41"/>
      <c r="ETC56" s="41"/>
      <c r="ETD56" s="41"/>
      <c r="ETE56" s="41"/>
      <c r="ETF56" s="41"/>
      <c r="ETG56" s="41"/>
      <c r="ETH56" s="41"/>
      <c r="ETI56" s="41"/>
      <c r="ETJ56" s="41"/>
      <c r="ETK56" s="41"/>
      <c r="ETL56" s="41"/>
      <c r="ETM56" s="41"/>
      <c r="ETN56" s="41"/>
      <c r="ETO56" s="41"/>
      <c r="ETP56" s="41"/>
      <c r="ETQ56" s="41"/>
      <c r="ETR56" s="41"/>
      <c r="ETS56" s="41"/>
      <c r="ETT56" s="41"/>
      <c r="ETU56" s="41"/>
      <c r="ETV56" s="41"/>
      <c r="ETW56" s="41"/>
      <c r="ETX56" s="41"/>
      <c r="ETY56" s="41"/>
      <c r="ETZ56" s="41"/>
      <c r="EUA56" s="41"/>
      <c r="EUB56" s="41"/>
      <c r="EUC56" s="41"/>
      <c r="EUD56" s="41"/>
      <c r="EUE56" s="41"/>
      <c r="EUF56" s="41"/>
      <c r="EUG56" s="41"/>
      <c r="EUH56" s="41"/>
      <c r="EUI56" s="41"/>
      <c r="EUJ56" s="41"/>
      <c r="EUK56" s="41"/>
      <c r="EUL56" s="41"/>
      <c r="EUM56" s="41"/>
      <c r="EUN56" s="41"/>
      <c r="EUO56" s="41"/>
      <c r="EUP56" s="41"/>
      <c r="EUQ56" s="41"/>
      <c r="EUR56" s="41"/>
      <c r="EUS56" s="41"/>
      <c r="EUT56" s="41"/>
      <c r="EUU56" s="41"/>
      <c r="EUV56" s="41"/>
      <c r="EUW56" s="41"/>
      <c r="EUX56" s="41"/>
      <c r="EUY56" s="41"/>
      <c r="EUZ56" s="41"/>
      <c r="EVA56" s="41"/>
      <c r="EVB56" s="41"/>
      <c r="EVC56" s="41"/>
      <c r="EVD56" s="41"/>
      <c r="EVE56" s="41"/>
      <c r="EVF56" s="41"/>
      <c r="EVG56" s="41"/>
      <c r="EVH56" s="41"/>
      <c r="EVI56" s="41"/>
      <c r="EVJ56" s="41"/>
      <c r="EVK56" s="41"/>
      <c r="EVL56" s="41"/>
      <c r="EVM56" s="41"/>
      <c r="EVN56" s="41"/>
      <c r="EVO56" s="41"/>
      <c r="EVP56" s="41"/>
      <c r="EVQ56" s="41"/>
      <c r="EVR56" s="41"/>
      <c r="EVS56" s="41"/>
      <c r="EVT56" s="41"/>
      <c r="EVU56" s="41"/>
      <c r="EVV56" s="41"/>
      <c r="EVW56" s="41"/>
      <c r="EVX56" s="41"/>
      <c r="EVY56" s="41"/>
      <c r="EVZ56" s="41"/>
      <c r="EWA56" s="41"/>
      <c r="EWB56" s="41"/>
      <c r="EWC56" s="41"/>
      <c r="EWD56" s="41"/>
      <c r="EWE56" s="41"/>
      <c r="EWF56" s="41"/>
      <c r="EWG56" s="41"/>
      <c r="EWH56" s="41"/>
      <c r="EWI56" s="41"/>
      <c r="EWJ56" s="41"/>
      <c r="EWK56" s="41"/>
      <c r="EWL56" s="41"/>
      <c r="EWM56" s="41"/>
      <c r="EWN56" s="41"/>
      <c r="EWO56" s="41"/>
      <c r="EWP56" s="41"/>
      <c r="EWQ56" s="41"/>
      <c r="EWR56" s="41"/>
      <c r="EWS56" s="41"/>
      <c r="EWT56" s="41"/>
      <c r="EWU56" s="41"/>
      <c r="EWV56" s="41"/>
      <c r="EWW56" s="41"/>
      <c r="EWX56" s="41"/>
      <c r="EWY56" s="41"/>
      <c r="EWZ56" s="41"/>
      <c r="EXA56" s="41"/>
      <c r="EXB56" s="41"/>
      <c r="EXC56" s="41"/>
      <c r="EXD56" s="41"/>
      <c r="EXE56" s="41"/>
      <c r="EXF56" s="41"/>
      <c r="EXG56" s="41"/>
      <c r="EXH56" s="41"/>
      <c r="EXI56" s="41"/>
      <c r="EXJ56" s="41"/>
      <c r="EXK56" s="41"/>
      <c r="EXL56" s="41"/>
      <c r="EXM56" s="41"/>
      <c r="EXN56" s="41"/>
      <c r="EXO56" s="41"/>
      <c r="EXP56" s="41"/>
      <c r="EXQ56" s="41"/>
      <c r="EXR56" s="41"/>
      <c r="EXS56" s="41"/>
      <c r="EXT56" s="41"/>
      <c r="EXU56" s="41"/>
      <c r="EXV56" s="41"/>
      <c r="EXW56" s="41"/>
      <c r="EXX56" s="41"/>
      <c r="EXY56" s="41"/>
      <c r="EXZ56" s="41"/>
      <c r="EYA56" s="41"/>
      <c r="EYB56" s="41"/>
      <c r="EYC56" s="41"/>
      <c r="EYD56" s="41"/>
      <c r="EYE56" s="41"/>
      <c r="EYF56" s="41"/>
      <c r="EYG56" s="41"/>
      <c r="EYH56" s="41"/>
      <c r="EYI56" s="41"/>
      <c r="EYJ56" s="41"/>
      <c r="EYK56" s="41"/>
      <c r="EYL56" s="41"/>
      <c r="EYM56" s="41"/>
      <c r="EYN56" s="41"/>
      <c r="EYO56" s="41"/>
      <c r="EYP56" s="41"/>
      <c r="EYQ56" s="41"/>
      <c r="EYR56" s="41"/>
      <c r="EYS56" s="41"/>
      <c r="EYT56" s="41"/>
      <c r="EYU56" s="41"/>
      <c r="EYV56" s="41"/>
      <c r="EYW56" s="41"/>
      <c r="EYX56" s="41"/>
      <c r="EYY56" s="41"/>
      <c r="EYZ56" s="41"/>
      <c r="EZA56" s="41"/>
      <c r="EZB56" s="41"/>
      <c r="EZC56" s="41"/>
      <c r="EZD56" s="41"/>
      <c r="EZE56" s="41"/>
      <c r="EZF56" s="41"/>
      <c r="EZG56" s="41"/>
      <c r="EZH56" s="41"/>
      <c r="EZI56" s="41"/>
      <c r="EZJ56" s="41"/>
      <c r="EZK56" s="41"/>
      <c r="EZL56" s="41"/>
      <c r="EZM56" s="41"/>
      <c r="EZN56" s="41"/>
      <c r="EZO56" s="41"/>
      <c r="EZP56" s="41"/>
      <c r="EZQ56" s="41"/>
      <c r="EZR56" s="41"/>
      <c r="EZS56" s="41"/>
      <c r="EZT56" s="41"/>
      <c r="EZU56" s="41"/>
      <c r="EZV56" s="41"/>
      <c r="EZW56" s="41"/>
      <c r="EZX56" s="41"/>
      <c r="EZY56" s="41"/>
      <c r="EZZ56" s="41"/>
      <c r="FAA56" s="41"/>
      <c r="FAB56" s="41"/>
      <c r="FAC56" s="41"/>
      <c r="FAD56" s="41"/>
      <c r="FAE56" s="41"/>
      <c r="FAF56" s="41"/>
      <c r="FAG56" s="41"/>
      <c r="FAH56" s="41"/>
      <c r="FAI56" s="41"/>
      <c r="FAJ56" s="41"/>
      <c r="FAK56" s="41"/>
      <c r="FAL56" s="41"/>
      <c r="FAM56" s="41"/>
      <c r="FAN56" s="41"/>
      <c r="FAO56" s="41"/>
      <c r="FAP56" s="41"/>
      <c r="FAQ56" s="41"/>
      <c r="FAR56" s="41"/>
      <c r="FAS56" s="41"/>
      <c r="FAT56" s="41"/>
      <c r="FAU56" s="41"/>
      <c r="FAV56" s="41"/>
      <c r="FAW56" s="41"/>
      <c r="FAX56" s="41"/>
      <c r="FAY56" s="41"/>
      <c r="FAZ56" s="41"/>
      <c r="FBA56" s="41"/>
      <c r="FBB56" s="41"/>
      <c r="FBC56" s="41"/>
      <c r="FBD56" s="41"/>
      <c r="FBE56" s="41"/>
      <c r="FBF56" s="41"/>
      <c r="FBG56" s="41"/>
      <c r="FBH56" s="41"/>
      <c r="FBI56" s="41"/>
      <c r="FBJ56" s="41"/>
      <c r="FBK56" s="41"/>
      <c r="FBL56" s="41"/>
      <c r="FBM56" s="41"/>
      <c r="FBN56" s="41"/>
      <c r="FBO56" s="41"/>
      <c r="FBP56" s="41"/>
      <c r="FBQ56" s="41"/>
      <c r="FBR56" s="41"/>
      <c r="FBS56" s="41"/>
      <c r="FBT56" s="41"/>
      <c r="FBU56" s="41"/>
      <c r="FBV56" s="41"/>
      <c r="FBW56" s="41"/>
      <c r="FBX56" s="41"/>
      <c r="FBY56" s="41"/>
      <c r="FBZ56" s="41"/>
      <c r="FCA56" s="41"/>
      <c r="FCB56" s="41"/>
      <c r="FCC56" s="41"/>
      <c r="FCD56" s="41"/>
      <c r="FCE56" s="41"/>
      <c r="FCF56" s="41"/>
      <c r="FCG56" s="41"/>
      <c r="FCH56" s="41"/>
      <c r="FCI56" s="41"/>
      <c r="FCJ56" s="41"/>
      <c r="FCK56" s="41"/>
      <c r="FCL56" s="41"/>
      <c r="FCM56" s="41"/>
      <c r="FCN56" s="41"/>
      <c r="FCO56" s="41"/>
      <c r="FCP56" s="41"/>
      <c r="FCQ56" s="41"/>
      <c r="FCR56" s="41"/>
      <c r="FCS56" s="41"/>
      <c r="FCT56" s="41"/>
      <c r="FCU56" s="41"/>
      <c r="FCV56" s="41"/>
      <c r="FCW56" s="41"/>
      <c r="FCX56" s="41"/>
      <c r="FCY56" s="41"/>
      <c r="FCZ56" s="41"/>
      <c r="FDA56" s="41"/>
      <c r="FDB56" s="41"/>
      <c r="FDC56" s="41"/>
      <c r="FDD56" s="41"/>
      <c r="FDE56" s="41"/>
      <c r="FDF56" s="41"/>
      <c r="FDG56" s="41"/>
      <c r="FDH56" s="41"/>
      <c r="FDI56" s="41"/>
      <c r="FDJ56" s="41"/>
      <c r="FDK56" s="41"/>
      <c r="FDL56" s="41"/>
      <c r="FDM56" s="41"/>
      <c r="FDN56" s="41"/>
      <c r="FDO56" s="41"/>
      <c r="FDP56" s="41"/>
      <c r="FDQ56" s="41"/>
      <c r="FDR56" s="41"/>
      <c r="FDS56" s="41"/>
      <c r="FDT56" s="41"/>
      <c r="FDU56" s="41"/>
      <c r="FDV56" s="41"/>
      <c r="FDW56" s="41"/>
      <c r="FDX56" s="41"/>
      <c r="FDY56" s="41"/>
      <c r="FDZ56" s="41"/>
      <c r="FEA56" s="41"/>
      <c r="FEB56" s="41"/>
      <c r="FEC56" s="41"/>
      <c r="FED56" s="41"/>
      <c r="FEE56" s="41"/>
      <c r="FEF56" s="41"/>
      <c r="FEG56" s="41"/>
      <c r="FEH56" s="41"/>
      <c r="FEI56" s="41"/>
      <c r="FEJ56" s="41"/>
      <c r="FEK56" s="41"/>
      <c r="FEL56" s="41"/>
      <c r="FEM56" s="41"/>
      <c r="FEN56" s="41"/>
      <c r="FEO56" s="41"/>
      <c r="FEP56" s="41"/>
      <c r="FEQ56" s="41"/>
      <c r="FER56" s="41"/>
      <c r="FES56" s="41"/>
      <c r="FET56" s="41"/>
      <c r="FEU56" s="41"/>
      <c r="FEV56" s="41"/>
      <c r="FEW56" s="41"/>
      <c r="FEX56" s="41"/>
      <c r="FEY56" s="41"/>
      <c r="FEZ56" s="41"/>
      <c r="FFA56" s="41"/>
      <c r="FFB56" s="41"/>
      <c r="FFC56" s="41"/>
      <c r="FFD56" s="41"/>
      <c r="FFE56" s="41"/>
      <c r="FFF56" s="41"/>
      <c r="FFG56" s="41"/>
      <c r="FFH56" s="41"/>
      <c r="FFI56" s="41"/>
      <c r="FFJ56" s="41"/>
      <c r="FFK56" s="41"/>
      <c r="FFL56" s="41"/>
      <c r="FFM56" s="41"/>
      <c r="FFN56" s="41"/>
      <c r="FFO56" s="41"/>
      <c r="FFP56" s="41"/>
      <c r="FFQ56" s="41"/>
      <c r="FFR56" s="41"/>
      <c r="FFS56" s="41"/>
      <c r="FFT56" s="41"/>
      <c r="FFU56" s="41"/>
      <c r="FFV56" s="41"/>
      <c r="FFW56" s="41"/>
      <c r="FFX56" s="41"/>
      <c r="FFY56" s="41"/>
      <c r="FFZ56" s="41"/>
      <c r="FGA56" s="41"/>
      <c r="FGB56" s="41"/>
      <c r="FGC56" s="41"/>
      <c r="FGD56" s="41"/>
      <c r="FGE56" s="41"/>
      <c r="FGF56" s="41"/>
      <c r="FGG56" s="41"/>
      <c r="FGH56" s="41"/>
      <c r="FGI56" s="41"/>
      <c r="FGJ56" s="41"/>
      <c r="FGK56" s="41"/>
      <c r="FGL56" s="41"/>
      <c r="FGM56" s="41"/>
      <c r="FGN56" s="41"/>
      <c r="FGO56" s="41"/>
      <c r="FGP56" s="41"/>
      <c r="FGQ56" s="41"/>
      <c r="FGR56" s="41"/>
      <c r="FGS56" s="41"/>
      <c r="FGT56" s="41"/>
      <c r="FGU56" s="41"/>
      <c r="FGV56" s="41"/>
      <c r="FGW56" s="41"/>
      <c r="FGX56" s="41"/>
      <c r="FGY56" s="41"/>
      <c r="FGZ56" s="41"/>
      <c r="FHA56" s="41"/>
      <c r="FHB56" s="41"/>
      <c r="FHC56" s="41"/>
      <c r="FHD56" s="41"/>
      <c r="FHE56" s="41"/>
      <c r="FHF56" s="41"/>
      <c r="FHG56" s="41"/>
      <c r="FHH56" s="41"/>
      <c r="FHI56" s="41"/>
      <c r="FHJ56" s="41"/>
      <c r="FHK56" s="41"/>
      <c r="FHL56" s="41"/>
      <c r="FHM56" s="41"/>
      <c r="FHN56" s="41"/>
      <c r="FHO56" s="41"/>
      <c r="FHP56" s="41"/>
      <c r="FHQ56" s="41"/>
      <c r="FHR56" s="41"/>
      <c r="FHS56" s="41"/>
      <c r="FHT56" s="41"/>
      <c r="FHU56" s="41"/>
      <c r="FHV56" s="41"/>
      <c r="FHW56" s="41"/>
      <c r="FHX56" s="41"/>
      <c r="FHY56" s="41"/>
      <c r="FHZ56" s="41"/>
      <c r="FIA56" s="41"/>
      <c r="FIB56" s="41"/>
      <c r="FIC56" s="41"/>
      <c r="FID56" s="41"/>
      <c r="FIE56" s="41"/>
      <c r="FIF56" s="41"/>
      <c r="FIG56" s="41"/>
      <c r="FIH56" s="41"/>
      <c r="FII56" s="41"/>
      <c r="FIJ56" s="41"/>
      <c r="FIK56" s="41"/>
      <c r="FIL56" s="41"/>
      <c r="FIM56" s="41"/>
      <c r="FIN56" s="41"/>
      <c r="FIO56" s="41"/>
      <c r="FIP56" s="41"/>
      <c r="FIQ56" s="41"/>
      <c r="FIR56" s="41"/>
      <c r="FIS56" s="41"/>
      <c r="FIT56" s="41"/>
      <c r="FIU56" s="41"/>
      <c r="FIV56" s="41"/>
      <c r="FIW56" s="41"/>
      <c r="FIX56" s="41"/>
      <c r="FIY56" s="41"/>
      <c r="FIZ56" s="41"/>
      <c r="FJA56" s="41"/>
      <c r="FJB56" s="41"/>
      <c r="FJC56" s="41"/>
      <c r="FJD56" s="41"/>
      <c r="FJE56" s="41"/>
      <c r="FJF56" s="41"/>
      <c r="FJG56" s="41"/>
      <c r="FJH56" s="41"/>
      <c r="FJI56" s="41"/>
      <c r="FJJ56" s="41"/>
      <c r="FJK56" s="41"/>
      <c r="FJL56" s="41"/>
      <c r="FJM56" s="41"/>
      <c r="FJN56" s="41"/>
      <c r="FJO56" s="41"/>
      <c r="FJP56" s="41"/>
      <c r="FJQ56" s="41"/>
      <c r="FJR56" s="41"/>
      <c r="FJS56" s="41"/>
      <c r="FJT56" s="41"/>
      <c r="FJU56" s="41"/>
      <c r="FJV56" s="41"/>
      <c r="FJW56" s="41"/>
      <c r="FJX56" s="41"/>
      <c r="FJY56" s="41"/>
      <c r="FJZ56" s="41"/>
      <c r="FKA56" s="41"/>
      <c r="FKB56" s="41"/>
      <c r="FKC56" s="41"/>
      <c r="FKD56" s="41"/>
      <c r="FKE56" s="41"/>
      <c r="FKF56" s="41"/>
      <c r="FKG56" s="41"/>
      <c r="FKH56" s="41"/>
      <c r="FKI56" s="41"/>
      <c r="FKJ56" s="41"/>
      <c r="FKK56" s="41"/>
      <c r="FKL56" s="41"/>
      <c r="FKM56" s="41"/>
      <c r="FKN56" s="41"/>
      <c r="FKO56" s="41"/>
      <c r="FKP56" s="41"/>
      <c r="FKQ56" s="41"/>
      <c r="FKR56" s="41"/>
      <c r="FKS56" s="41"/>
      <c r="FKT56" s="41"/>
      <c r="FKU56" s="41"/>
      <c r="FKV56" s="41"/>
      <c r="FKW56" s="41"/>
      <c r="FKX56" s="41"/>
      <c r="FKY56" s="41"/>
      <c r="FKZ56" s="41"/>
      <c r="FLA56" s="41"/>
      <c r="FLB56" s="41"/>
      <c r="FLC56" s="41"/>
      <c r="FLD56" s="41"/>
      <c r="FLE56" s="41"/>
      <c r="FLF56" s="41"/>
      <c r="FLG56" s="41"/>
      <c r="FLH56" s="41"/>
      <c r="FLI56" s="41"/>
      <c r="FLJ56" s="41"/>
      <c r="FLK56" s="41"/>
      <c r="FLL56" s="41"/>
      <c r="FLM56" s="41"/>
      <c r="FLN56" s="41"/>
      <c r="FLO56" s="41"/>
      <c r="FLP56" s="41"/>
      <c r="FLQ56" s="41"/>
      <c r="FLR56" s="41"/>
      <c r="FLS56" s="41"/>
      <c r="FLT56" s="41"/>
      <c r="FLU56" s="41"/>
      <c r="FLV56" s="41"/>
      <c r="FLW56" s="41"/>
      <c r="FLX56" s="41"/>
      <c r="FLY56" s="41"/>
      <c r="FLZ56" s="41"/>
      <c r="FMA56" s="41"/>
      <c r="FMB56" s="41"/>
      <c r="FMC56" s="41"/>
      <c r="FMD56" s="41"/>
      <c r="FME56" s="41"/>
      <c r="FMF56" s="41"/>
      <c r="FMG56" s="41"/>
      <c r="FMH56" s="41"/>
      <c r="FMI56" s="41"/>
      <c r="FMJ56" s="41"/>
      <c r="FMK56" s="41"/>
      <c r="FML56" s="41"/>
      <c r="FMM56" s="41"/>
      <c r="FMN56" s="41"/>
      <c r="FMO56" s="41"/>
      <c r="FMP56" s="41"/>
      <c r="FMQ56" s="41"/>
      <c r="FMR56" s="41"/>
      <c r="FMS56" s="41"/>
      <c r="FMT56" s="41"/>
      <c r="FMU56" s="41"/>
      <c r="FMV56" s="41"/>
      <c r="FMW56" s="41"/>
      <c r="FMX56" s="41"/>
      <c r="FMY56" s="41"/>
      <c r="FMZ56" s="41"/>
      <c r="FNA56" s="41"/>
      <c r="FNB56" s="41"/>
      <c r="FNC56" s="41"/>
      <c r="FND56" s="41"/>
      <c r="FNE56" s="41"/>
      <c r="FNF56" s="41"/>
      <c r="FNG56" s="41"/>
      <c r="FNH56" s="41"/>
      <c r="FNI56" s="41"/>
      <c r="FNJ56" s="41"/>
      <c r="FNK56" s="41"/>
      <c r="FNL56" s="41"/>
      <c r="FNM56" s="41"/>
      <c r="FNN56" s="41"/>
      <c r="FNO56" s="41"/>
      <c r="FNP56" s="41"/>
      <c r="FNQ56" s="41"/>
      <c r="FNR56" s="41"/>
      <c r="FNS56" s="41"/>
      <c r="FNT56" s="41"/>
      <c r="FNU56" s="41"/>
      <c r="FNV56" s="41"/>
      <c r="FNW56" s="41"/>
      <c r="FNX56" s="41"/>
      <c r="FNY56" s="41"/>
      <c r="FNZ56" s="41"/>
      <c r="FOA56" s="41"/>
      <c r="FOB56" s="41"/>
      <c r="FOC56" s="41"/>
      <c r="FOD56" s="41"/>
      <c r="FOE56" s="41"/>
      <c r="FOF56" s="41"/>
      <c r="FOG56" s="41"/>
      <c r="FOH56" s="41"/>
      <c r="FOI56" s="41"/>
      <c r="FOJ56" s="41"/>
      <c r="FOK56" s="41"/>
      <c r="FOL56" s="41"/>
      <c r="FOM56" s="41"/>
      <c r="FON56" s="41"/>
      <c r="FOO56" s="41"/>
      <c r="FOP56" s="41"/>
      <c r="FOQ56" s="41"/>
      <c r="FOR56" s="41"/>
      <c r="FOS56" s="41"/>
      <c r="FOT56" s="41"/>
      <c r="FOU56" s="41"/>
      <c r="FOV56" s="41"/>
      <c r="FOW56" s="41"/>
      <c r="FOX56" s="41"/>
      <c r="FOY56" s="41"/>
      <c r="FOZ56" s="41"/>
      <c r="FPA56" s="41"/>
      <c r="FPB56" s="41"/>
      <c r="FPC56" s="41"/>
      <c r="FPD56" s="41"/>
      <c r="FPE56" s="41"/>
      <c r="FPF56" s="41"/>
      <c r="FPG56" s="41"/>
      <c r="FPH56" s="41"/>
      <c r="FPI56" s="41"/>
      <c r="FPJ56" s="41"/>
      <c r="FPK56" s="41"/>
      <c r="FPL56" s="41"/>
      <c r="FPM56" s="41"/>
      <c r="FPN56" s="41"/>
      <c r="FPO56" s="41"/>
      <c r="FPP56" s="41"/>
      <c r="FPQ56" s="41"/>
      <c r="FPR56" s="41"/>
      <c r="FPS56" s="41"/>
      <c r="FPT56" s="41"/>
      <c r="FPU56" s="41"/>
      <c r="FPV56" s="41"/>
      <c r="FPW56" s="41"/>
      <c r="FPX56" s="41"/>
      <c r="FPY56" s="41"/>
      <c r="FPZ56" s="41"/>
      <c r="FQA56" s="41"/>
      <c r="FQB56" s="41"/>
      <c r="FQC56" s="41"/>
      <c r="FQD56" s="41"/>
      <c r="FQE56" s="41"/>
      <c r="FQF56" s="41"/>
      <c r="FQG56" s="41"/>
      <c r="FQH56" s="41"/>
      <c r="FQI56" s="41"/>
      <c r="FQJ56" s="41"/>
      <c r="FQK56" s="41"/>
      <c r="FQL56" s="41"/>
      <c r="FQM56" s="41"/>
      <c r="FQN56" s="41"/>
      <c r="FQO56" s="41"/>
      <c r="FQP56" s="41"/>
      <c r="FQQ56" s="41"/>
      <c r="FQR56" s="41"/>
      <c r="FQS56" s="41"/>
      <c r="FQT56" s="41"/>
      <c r="FQU56" s="41"/>
      <c r="FQV56" s="41"/>
      <c r="FQW56" s="41"/>
      <c r="FQX56" s="41"/>
      <c r="FQY56" s="41"/>
      <c r="FQZ56" s="41"/>
      <c r="FRA56" s="41"/>
      <c r="FRB56" s="41"/>
      <c r="FRC56" s="41"/>
      <c r="FRD56" s="41"/>
      <c r="FRE56" s="41"/>
      <c r="FRF56" s="41"/>
      <c r="FRG56" s="41"/>
      <c r="FRH56" s="41"/>
      <c r="FRI56" s="41"/>
      <c r="FRJ56" s="41"/>
      <c r="FRK56" s="41"/>
      <c r="FRL56" s="41"/>
      <c r="FRM56" s="41"/>
      <c r="FRN56" s="41"/>
      <c r="FRO56" s="41"/>
      <c r="FRP56" s="41"/>
      <c r="FRQ56" s="41"/>
      <c r="FRR56" s="41"/>
      <c r="FRS56" s="41"/>
      <c r="FRT56" s="41"/>
      <c r="FRU56" s="41"/>
      <c r="FRV56" s="41"/>
      <c r="FRW56" s="41"/>
      <c r="FRX56" s="41"/>
      <c r="FRY56" s="41"/>
      <c r="FRZ56" s="41"/>
      <c r="FSA56" s="41"/>
      <c r="FSB56" s="41"/>
      <c r="FSC56" s="41"/>
      <c r="FSD56" s="41"/>
      <c r="FSE56" s="41"/>
      <c r="FSF56" s="41"/>
      <c r="FSG56" s="41"/>
      <c r="FSH56" s="41"/>
      <c r="FSI56" s="41"/>
      <c r="FSJ56" s="41"/>
      <c r="FSK56" s="41"/>
      <c r="FSL56" s="41"/>
      <c r="FSM56" s="41"/>
      <c r="FSN56" s="41"/>
      <c r="FSO56" s="41"/>
      <c r="FSP56" s="41"/>
      <c r="FSQ56" s="41"/>
      <c r="FSR56" s="41"/>
      <c r="FSS56" s="41"/>
      <c r="FST56" s="41"/>
      <c r="FSU56" s="41"/>
      <c r="FSV56" s="41"/>
      <c r="FSW56" s="41"/>
      <c r="FSX56" s="41"/>
      <c r="FSY56" s="41"/>
      <c r="FSZ56" s="41"/>
      <c r="FTA56" s="41"/>
      <c r="FTB56" s="41"/>
      <c r="FTC56" s="41"/>
      <c r="FTD56" s="41"/>
      <c r="FTE56" s="41"/>
      <c r="FTF56" s="41"/>
      <c r="FTG56" s="41"/>
      <c r="FTH56" s="41"/>
      <c r="FTI56" s="41"/>
      <c r="FTJ56" s="41"/>
      <c r="FTK56" s="41"/>
      <c r="FTL56" s="41"/>
      <c r="FTM56" s="41"/>
      <c r="FTN56" s="41"/>
      <c r="FTO56" s="41"/>
      <c r="FTP56" s="41"/>
      <c r="FTQ56" s="41"/>
      <c r="FTR56" s="41"/>
      <c r="FTS56" s="41"/>
      <c r="FTT56" s="41"/>
      <c r="FTU56" s="41"/>
      <c r="FTV56" s="41"/>
      <c r="FTW56" s="41"/>
      <c r="FTX56" s="41"/>
      <c r="FTY56" s="41"/>
      <c r="FTZ56" s="41"/>
      <c r="FUA56" s="41"/>
      <c r="FUB56" s="41"/>
      <c r="FUC56" s="41"/>
      <c r="FUD56" s="41"/>
      <c r="FUE56" s="41"/>
      <c r="FUF56" s="41"/>
      <c r="FUG56" s="41"/>
      <c r="FUH56" s="41"/>
      <c r="FUI56" s="41"/>
      <c r="FUJ56" s="41"/>
      <c r="FUK56" s="41"/>
      <c r="FUL56" s="41"/>
      <c r="FUM56" s="41"/>
      <c r="FUN56" s="41"/>
      <c r="FUO56" s="41"/>
      <c r="FUP56" s="41"/>
      <c r="FUQ56" s="41"/>
      <c r="FUR56" s="41"/>
      <c r="FUS56" s="41"/>
      <c r="FUT56" s="41"/>
      <c r="FUU56" s="41"/>
      <c r="FUV56" s="41"/>
      <c r="FUW56" s="41"/>
      <c r="FUX56" s="41"/>
      <c r="FUY56" s="41"/>
      <c r="FUZ56" s="41"/>
      <c r="FVA56" s="41"/>
      <c r="FVB56" s="41"/>
      <c r="FVC56" s="41"/>
      <c r="FVD56" s="41"/>
      <c r="FVE56" s="41"/>
      <c r="FVF56" s="41"/>
      <c r="FVG56" s="41"/>
      <c r="FVH56" s="41"/>
      <c r="FVI56" s="41"/>
      <c r="FVJ56" s="41"/>
      <c r="FVK56" s="41"/>
      <c r="FVL56" s="41"/>
      <c r="FVM56" s="41"/>
      <c r="FVN56" s="41"/>
      <c r="FVO56" s="41"/>
      <c r="FVP56" s="41"/>
      <c r="FVQ56" s="41"/>
      <c r="FVR56" s="41"/>
      <c r="FVS56" s="41"/>
      <c r="FVT56" s="41"/>
      <c r="FVU56" s="41"/>
      <c r="FVV56" s="41"/>
      <c r="FVW56" s="41"/>
      <c r="FVX56" s="41"/>
      <c r="FVY56" s="41"/>
      <c r="FVZ56" s="41"/>
      <c r="FWA56" s="41"/>
      <c r="FWB56" s="41"/>
      <c r="FWC56" s="41"/>
      <c r="FWD56" s="41"/>
      <c r="FWE56" s="41"/>
      <c r="FWF56" s="41"/>
      <c r="FWG56" s="41"/>
      <c r="FWH56" s="41"/>
      <c r="FWI56" s="41"/>
      <c r="FWJ56" s="41"/>
      <c r="FWK56" s="41"/>
      <c r="FWL56" s="41"/>
      <c r="FWM56" s="41"/>
      <c r="FWN56" s="41"/>
      <c r="FWO56" s="41"/>
      <c r="FWP56" s="41"/>
      <c r="FWQ56" s="41"/>
      <c r="FWR56" s="41"/>
      <c r="FWS56" s="41"/>
      <c r="FWT56" s="41"/>
      <c r="FWU56" s="41"/>
      <c r="FWV56" s="41"/>
      <c r="FWW56" s="41"/>
      <c r="FWX56" s="41"/>
      <c r="FWY56" s="41"/>
      <c r="FWZ56" s="41"/>
      <c r="FXA56" s="41"/>
      <c r="FXB56" s="41"/>
      <c r="FXC56" s="41"/>
      <c r="FXD56" s="41"/>
      <c r="FXE56" s="41"/>
      <c r="FXF56" s="41"/>
      <c r="FXG56" s="41"/>
      <c r="FXH56" s="41"/>
      <c r="FXI56" s="41"/>
      <c r="FXJ56" s="41"/>
      <c r="FXK56" s="41"/>
      <c r="FXL56" s="41"/>
      <c r="FXM56" s="41"/>
      <c r="FXN56" s="41"/>
      <c r="FXO56" s="41"/>
      <c r="FXP56" s="41"/>
      <c r="FXQ56" s="41"/>
      <c r="FXR56" s="41"/>
      <c r="FXS56" s="41"/>
      <c r="FXT56" s="41"/>
      <c r="FXU56" s="41"/>
      <c r="FXV56" s="41"/>
      <c r="FXW56" s="41"/>
      <c r="FXX56" s="41"/>
      <c r="FXY56" s="41"/>
      <c r="FXZ56" s="41"/>
      <c r="FYA56" s="41"/>
      <c r="FYB56" s="41"/>
      <c r="FYC56" s="41"/>
      <c r="FYD56" s="41"/>
      <c r="FYE56" s="41"/>
      <c r="FYF56" s="41"/>
      <c r="FYG56" s="41"/>
      <c r="FYH56" s="41"/>
      <c r="FYI56" s="41"/>
      <c r="FYJ56" s="41"/>
      <c r="FYK56" s="41"/>
      <c r="FYL56" s="41"/>
      <c r="FYM56" s="41"/>
      <c r="FYN56" s="41"/>
      <c r="FYO56" s="41"/>
      <c r="FYP56" s="41"/>
      <c r="FYQ56" s="41"/>
      <c r="FYR56" s="41"/>
      <c r="FYS56" s="41"/>
      <c r="FYT56" s="41"/>
      <c r="FYU56" s="41"/>
      <c r="FYV56" s="41"/>
      <c r="FYW56" s="41"/>
      <c r="FYX56" s="41"/>
      <c r="FYY56" s="41"/>
      <c r="FYZ56" s="41"/>
      <c r="FZA56" s="41"/>
      <c r="FZB56" s="41"/>
      <c r="FZC56" s="41"/>
      <c r="FZD56" s="41"/>
      <c r="FZE56" s="41"/>
      <c r="FZF56" s="41"/>
      <c r="FZG56" s="41"/>
      <c r="FZH56" s="41"/>
      <c r="FZI56" s="41"/>
      <c r="FZJ56" s="41"/>
      <c r="FZK56" s="41"/>
      <c r="FZL56" s="41"/>
      <c r="FZM56" s="41"/>
      <c r="FZN56" s="41"/>
      <c r="FZO56" s="41"/>
      <c r="FZP56" s="41"/>
      <c r="FZQ56" s="41"/>
      <c r="FZR56" s="41"/>
      <c r="FZS56" s="41"/>
      <c r="FZT56" s="41"/>
      <c r="FZU56" s="41"/>
      <c r="FZV56" s="41"/>
      <c r="FZW56" s="41"/>
      <c r="FZX56" s="41"/>
      <c r="FZY56" s="41"/>
      <c r="FZZ56" s="41"/>
      <c r="GAA56" s="41"/>
      <c r="GAB56" s="41"/>
      <c r="GAC56" s="41"/>
      <c r="GAD56" s="41"/>
      <c r="GAE56" s="41"/>
      <c r="GAF56" s="41"/>
      <c r="GAG56" s="41"/>
      <c r="GAH56" s="41"/>
      <c r="GAI56" s="41"/>
      <c r="GAJ56" s="41"/>
      <c r="GAK56" s="41"/>
      <c r="GAL56" s="41"/>
      <c r="GAM56" s="41"/>
      <c r="GAN56" s="41"/>
      <c r="GAO56" s="41"/>
      <c r="GAP56" s="41"/>
      <c r="GAQ56" s="41"/>
      <c r="GAR56" s="41"/>
      <c r="GAS56" s="41"/>
      <c r="GAT56" s="41"/>
      <c r="GAU56" s="41"/>
      <c r="GAV56" s="41"/>
      <c r="GAW56" s="41"/>
      <c r="GAX56" s="41"/>
      <c r="GAY56" s="41"/>
      <c r="GAZ56" s="41"/>
      <c r="GBA56" s="41"/>
      <c r="GBB56" s="41"/>
      <c r="GBC56" s="41"/>
      <c r="GBD56" s="41"/>
      <c r="GBE56" s="41"/>
      <c r="GBF56" s="41"/>
      <c r="GBG56" s="41"/>
      <c r="GBH56" s="41"/>
      <c r="GBI56" s="41"/>
      <c r="GBJ56" s="41"/>
      <c r="GBK56" s="41"/>
      <c r="GBL56" s="41"/>
      <c r="GBM56" s="41"/>
      <c r="GBN56" s="41"/>
      <c r="GBO56" s="41"/>
      <c r="GBP56" s="41"/>
      <c r="GBQ56" s="41"/>
      <c r="GBR56" s="41"/>
      <c r="GBS56" s="41"/>
      <c r="GBT56" s="41"/>
      <c r="GBU56" s="41"/>
      <c r="GBV56" s="41"/>
      <c r="GBW56" s="41"/>
      <c r="GBX56" s="41"/>
      <c r="GBY56" s="41"/>
      <c r="GBZ56" s="41"/>
      <c r="GCA56" s="41"/>
      <c r="GCB56" s="41"/>
      <c r="GCC56" s="41"/>
      <c r="GCD56" s="41"/>
      <c r="GCE56" s="41"/>
      <c r="GCF56" s="41"/>
      <c r="GCG56" s="41"/>
      <c r="GCH56" s="41"/>
      <c r="GCI56" s="41"/>
      <c r="GCJ56" s="41"/>
      <c r="GCK56" s="41"/>
      <c r="GCL56" s="41"/>
      <c r="GCM56" s="41"/>
      <c r="GCN56" s="41"/>
      <c r="GCO56" s="41"/>
      <c r="GCP56" s="41"/>
      <c r="GCQ56" s="41"/>
      <c r="GCR56" s="41"/>
      <c r="GCS56" s="41"/>
      <c r="GCT56" s="41"/>
      <c r="GCU56" s="41"/>
      <c r="GCV56" s="41"/>
      <c r="GCW56" s="41"/>
      <c r="GCX56" s="41"/>
      <c r="GCY56" s="41"/>
      <c r="GCZ56" s="41"/>
      <c r="GDA56" s="41"/>
      <c r="GDB56" s="41"/>
      <c r="GDC56" s="41"/>
      <c r="GDD56" s="41"/>
      <c r="GDE56" s="41"/>
      <c r="GDF56" s="41"/>
      <c r="GDG56" s="41"/>
      <c r="GDH56" s="41"/>
      <c r="GDI56" s="41"/>
      <c r="GDJ56" s="41"/>
      <c r="GDK56" s="41"/>
      <c r="GDL56" s="41"/>
      <c r="GDM56" s="41"/>
      <c r="GDN56" s="41"/>
      <c r="GDO56" s="41"/>
      <c r="GDP56" s="41"/>
      <c r="GDQ56" s="41"/>
      <c r="GDR56" s="41"/>
      <c r="GDS56" s="41"/>
      <c r="GDT56" s="41"/>
      <c r="GDU56" s="41"/>
      <c r="GDV56" s="41"/>
      <c r="GDW56" s="41"/>
      <c r="GDX56" s="41"/>
      <c r="GDY56" s="41"/>
      <c r="GDZ56" s="41"/>
      <c r="GEA56" s="41"/>
      <c r="GEB56" s="41"/>
      <c r="GEC56" s="41"/>
      <c r="GED56" s="41"/>
      <c r="GEE56" s="41"/>
      <c r="GEF56" s="41"/>
      <c r="GEG56" s="41"/>
      <c r="GEH56" s="41"/>
      <c r="GEI56" s="41"/>
      <c r="GEJ56" s="41"/>
      <c r="GEK56" s="41"/>
      <c r="GEL56" s="41"/>
      <c r="GEM56" s="41"/>
      <c r="GEN56" s="41"/>
      <c r="GEO56" s="41"/>
      <c r="GEP56" s="41"/>
      <c r="GEQ56" s="41"/>
      <c r="GER56" s="41"/>
      <c r="GES56" s="41"/>
      <c r="GET56" s="41"/>
      <c r="GEU56" s="41"/>
      <c r="GEV56" s="41"/>
      <c r="GEW56" s="41"/>
      <c r="GEX56" s="41"/>
      <c r="GEY56" s="41"/>
      <c r="GEZ56" s="41"/>
      <c r="GFA56" s="41"/>
      <c r="GFB56" s="41"/>
      <c r="GFC56" s="41"/>
      <c r="GFD56" s="41"/>
      <c r="GFE56" s="41"/>
      <c r="GFF56" s="41"/>
      <c r="GFG56" s="41"/>
      <c r="GFH56" s="41"/>
      <c r="GFI56" s="41"/>
      <c r="GFJ56" s="41"/>
      <c r="GFK56" s="41"/>
      <c r="GFL56" s="41"/>
      <c r="GFM56" s="41"/>
      <c r="GFN56" s="41"/>
      <c r="GFO56" s="41"/>
      <c r="GFP56" s="41"/>
      <c r="GFQ56" s="41"/>
      <c r="GFR56" s="41"/>
      <c r="GFS56" s="41"/>
      <c r="GFT56" s="41"/>
      <c r="GFU56" s="41"/>
      <c r="GFV56" s="41"/>
      <c r="GFW56" s="41"/>
      <c r="GFX56" s="41"/>
      <c r="GFY56" s="41"/>
      <c r="GFZ56" s="41"/>
      <c r="GGA56" s="41"/>
      <c r="GGB56" s="41"/>
      <c r="GGC56" s="41"/>
      <c r="GGD56" s="41"/>
      <c r="GGE56" s="41"/>
      <c r="GGF56" s="41"/>
      <c r="GGG56" s="41"/>
      <c r="GGH56" s="41"/>
      <c r="GGI56" s="41"/>
      <c r="GGJ56" s="41"/>
      <c r="GGK56" s="41"/>
      <c r="GGL56" s="41"/>
      <c r="GGM56" s="41"/>
      <c r="GGN56" s="41"/>
      <c r="GGO56" s="41"/>
      <c r="GGP56" s="41"/>
      <c r="GGQ56" s="41"/>
      <c r="GGR56" s="41"/>
      <c r="GGS56" s="41"/>
      <c r="GGT56" s="41"/>
      <c r="GGU56" s="41"/>
      <c r="GGV56" s="41"/>
      <c r="GGW56" s="41"/>
      <c r="GGX56" s="41"/>
      <c r="GGY56" s="41"/>
      <c r="GGZ56" s="41"/>
      <c r="GHA56" s="41"/>
      <c r="GHB56" s="41"/>
      <c r="GHC56" s="41"/>
      <c r="GHD56" s="41"/>
      <c r="GHE56" s="41"/>
      <c r="GHF56" s="41"/>
      <c r="GHG56" s="41"/>
      <c r="GHH56" s="41"/>
      <c r="GHI56" s="41"/>
      <c r="GHJ56" s="41"/>
      <c r="GHK56" s="41"/>
      <c r="GHL56" s="41"/>
      <c r="GHM56" s="41"/>
      <c r="GHN56" s="41"/>
      <c r="GHO56" s="41"/>
      <c r="GHP56" s="41"/>
      <c r="GHQ56" s="41"/>
      <c r="GHR56" s="41"/>
      <c r="GHS56" s="41"/>
      <c r="GHT56" s="41"/>
      <c r="GHU56" s="41"/>
      <c r="GHV56" s="41"/>
      <c r="GHW56" s="41"/>
      <c r="GHX56" s="41"/>
      <c r="GHY56" s="41"/>
      <c r="GHZ56" s="41"/>
      <c r="GIA56" s="41"/>
      <c r="GIB56" s="41"/>
      <c r="GIC56" s="41"/>
      <c r="GID56" s="41"/>
      <c r="GIE56" s="41"/>
      <c r="GIF56" s="41"/>
      <c r="GIG56" s="41"/>
      <c r="GIH56" s="41"/>
      <c r="GII56" s="41"/>
      <c r="GIJ56" s="41"/>
      <c r="GIK56" s="41"/>
      <c r="GIL56" s="41"/>
      <c r="GIM56" s="41"/>
      <c r="GIN56" s="41"/>
      <c r="GIO56" s="41"/>
      <c r="GIP56" s="41"/>
      <c r="GIQ56" s="41"/>
      <c r="GIR56" s="41"/>
      <c r="GIS56" s="41"/>
      <c r="GIT56" s="41"/>
      <c r="GIU56" s="41"/>
      <c r="GIV56" s="41"/>
      <c r="GIW56" s="41"/>
      <c r="GIX56" s="41"/>
      <c r="GIY56" s="41"/>
      <c r="GIZ56" s="41"/>
      <c r="GJA56" s="41"/>
      <c r="GJB56" s="41"/>
      <c r="GJC56" s="41"/>
      <c r="GJD56" s="41"/>
      <c r="GJE56" s="41"/>
      <c r="GJF56" s="41"/>
      <c r="GJG56" s="41"/>
      <c r="GJH56" s="41"/>
      <c r="GJI56" s="41"/>
      <c r="GJJ56" s="41"/>
      <c r="GJK56" s="41"/>
      <c r="GJL56" s="41"/>
      <c r="GJM56" s="41"/>
      <c r="GJN56" s="41"/>
      <c r="GJO56" s="41"/>
      <c r="GJP56" s="41"/>
      <c r="GJQ56" s="41"/>
      <c r="GJR56" s="41"/>
      <c r="GJS56" s="41"/>
      <c r="GJT56" s="41"/>
      <c r="GJU56" s="41"/>
      <c r="GJV56" s="41"/>
      <c r="GJW56" s="41"/>
      <c r="GJX56" s="41"/>
      <c r="GJY56" s="41"/>
      <c r="GJZ56" s="41"/>
      <c r="GKA56" s="41"/>
      <c r="GKB56" s="41"/>
      <c r="GKC56" s="41"/>
      <c r="GKD56" s="41"/>
      <c r="GKE56" s="41"/>
      <c r="GKF56" s="41"/>
      <c r="GKG56" s="41"/>
      <c r="GKH56" s="41"/>
      <c r="GKI56" s="41"/>
      <c r="GKJ56" s="41"/>
      <c r="GKK56" s="41"/>
      <c r="GKL56" s="41"/>
      <c r="GKM56" s="41"/>
      <c r="GKN56" s="41"/>
      <c r="GKO56" s="41"/>
      <c r="GKP56" s="41"/>
      <c r="GKQ56" s="41"/>
      <c r="GKR56" s="41"/>
      <c r="GKS56" s="41"/>
      <c r="GKT56" s="41"/>
      <c r="GKU56" s="41"/>
      <c r="GKV56" s="41"/>
      <c r="GKW56" s="41"/>
      <c r="GKX56" s="41"/>
      <c r="GKY56" s="41"/>
      <c r="GKZ56" s="41"/>
      <c r="GLA56" s="41"/>
      <c r="GLB56" s="41"/>
      <c r="GLC56" s="41"/>
      <c r="GLD56" s="41"/>
      <c r="GLE56" s="41"/>
      <c r="GLF56" s="41"/>
      <c r="GLG56" s="41"/>
      <c r="GLH56" s="41"/>
      <c r="GLI56" s="41"/>
      <c r="GLJ56" s="41"/>
      <c r="GLK56" s="41"/>
      <c r="GLL56" s="41"/>
      <c r="GLM56" s="41"/>
      <c r="GLN56" s="41"/>
      <c r="GLO56" s="41"/>
      <c r="GLP56" s="41"/>
      <c r="GLQ56" s="41"/>
      <c r="GLR56" s="41"/>
      <c r="GLS56" s="41"/>
      <c r="GLT56" s="41"/>
      <c r="GLU56" s="41"/>
      <c r="GLV56" s="41"/>
      <c r="GLW56" s="41"/>
      <c r="GLX56" s="41"/>
      <c r="GLY56" s="41"/>
      <c r="GLZ56" s="41"/>
      <c r="GMA56" s="41"/>
      <c r="GMB56" s="41"/>
      <c r="GMC56" s="41"/>
      <c r="GMD56" s="41"/>
      <c r="GME56" s="41"/>
      <c r="GMF56" s="41"/>
      <c r="GMG56" s="41"/>
      <c r="GMH56" s="41"/>
      <c r="GMI56" s="41"/>
      <c r="GMJ56" s="41"/>
      <c r="GMK56" s="41"/>
      <c r="GML56" s="41"/>
      <c r="GMM56" s="41"/>
      <c r="GMN56" s="41"/>
      <c r="GMO56" s="41"/>
      <c r="GMP56" s="41"/>
      <c r="GMQ56" s="41"/>
      <c r="GMR56" s="41"/>
      <c r="GMS56" s="41"/>
      <c r="GMT56" s="41"/>
      <c r="GMU56" s="41"/>
      <c r="GMV56" s="41"/>
      <c r="GMW56" s="41"/>
      <c r="GMX56" s="41"/>
      <c r="GMY56" s="41"/>
      <c r="GMZ56" s="41"/>
      <c r="GNA56" s="41"/>
      <c r="GNB56" s="41"/>
      <c r="GNC56" s="41"/>
      <c r="GND56" s="41"/>
      <c r="GNE56" s="41"/>
      <c r="GNF56" s="41"/>
      <c r="GNG56" s="41"/>
      <c r="GNH56" s="41"/>
      <c r="GNI56" s="41"/>
      <c r="GNJ56" s="41"/>
      <c r="GNK56" s="41"/>
      <c r="GNL56" s="41"/>
      <c r="GNM56" s="41"/>
      <c r="GNN56" s="41"/>
      <c r="GNO56" s="41"/>
      <c r="GNP56" s="41"/>
      <c r="GNQ56" s="41"/>
      <c r="GNR56" s="41"/>
      <c r="GNS56" s="41"/>
      <c r="GNT56" s="41"/>
      <c r="GNU56" s="41"/>
      <c r="GNV56" s="41"/>
      <c r="GNW56" s="41"/>
      <c r="GNX56" s="41"/>
      <c r="GNY56" s="41"/>
      <c r="GNZ56" s="41"/>
      <c r="GOA56" s="41"/>
      <c r="GOB56" s="41"/>
      <c r="GOC56" s="41"/>
      <c r="GOD56" s="41"/>
      <c r="GOE56" s="41"/>
      <c r="GOF56" s="41"/>
      <c r="GOG56" s="41"/>
      <c r="GOH56" s="41"/>
      <c r="GOI56" s="41"/>
      <c r="GOJ56" s="41"/>
      <c r="GOK56" s="41"/>
      <c r="GOL56" s="41"/>
      <c r="GOM56" s="41"/>
      <c r="GON56" s="41"/>
      <c r="GOO56" s="41"/>
      <c r="GOP56" s="41"/>
      <c r="GOQ56" s="41"/>
      <c r="GOR56" s="41"/>
      <c r="GOS56" s="41"/>
      <c r="GOT56" s="41"/>
      <c r="GOU56" s="41"/>
      <c r="GOV56" s="41"/>
      <c r="GOW56" s="41"/>
      <c r="GOX56" s="41"/>
      <c r="GOY56" s="41"/>
      <c r="GOZ56" s="41"/>
      <c r="GPA56" s="41"/>
      <c r="GPB56" s="41"/>
      <c r="GPC56" s="41"/>
      <c r="GPD56" s="41"/>
      <c r="GPE56" s="41"/>
      <c r="GPF56" s="41"/>
      <c r="GPG56" s="41"/>
      <c r="GPH56" s="41"/>
      <c r="GPI56" s="41"/>
      <c r="GPJ56" s="41"/>
      <c r="GPK56" s="41"/>
      <c r="GPL56" s="41"/>
      <c r="GPM56" s="41"/>
      <c r="GPN56" s="41"/>
      <c r="GPO56" s="41"/>
      <c r="GPP56" s="41"/>
      <c r="GPQ56" s="41"/>
      <c r="GPR56" s="41"/>
      <c r="GPS56" s="41"/>
      <c r="GPT56" s="41"/>
      <c r="GPU56" s="41"/>
      <c r="GPV56" s="41"/>
      <c r="GPW56" s="41"/>
      <c r="GPX56" s="41"/>
      <c r="GPY56" s="41"/>
      <c r="GPZ56" s="41"/>
      <c r="GQA56" s="41"/>
      <c r="GQB56" s="41"/>
      <c r="GQC56" s="41"/>
      <c r="GQD56" s="41"/>
      <c r="GQE56" s="41"/>
      <c r="GQF56" s="41"/>
      <c r="GQG56" s="41"/>
      <c r="GQH56" s="41"/>
      <c r="GQI56" s="41"/>
      <c r="GQJ56" s="41"/>
      <c r="GQK56" s="41"/>
      <c r="GQL56" s="41"/>
      <c r="GQM56" s="41"/>
      <c r="GQN56" s="41"/>
      <c r="GQO56" s="41"/>
      <c r="GQP56" s="41"/>
      <c r="GQQ56" s="41"/>
      <c r="GQR56" s="41"/>
      <c r="GQS56" s="41"/>
      <c r="GQT56" s="41"/>
      <c r="GQU56" s="41"/>
      <c r="GQV56" s="41"/>
      <c r="GQW56" s="41"/>
      <c r="GQX56" s="41"/>
      <c r="GQY56" s="41"/>
      <c r="GQZ56" s="41"/>
      <c r="GRA56" s="41"/>
      <c r="GRB56" s="41"/>
      <c r="GRC56" s="41"/>
      <c r="GRD56" s="41"/>
      <c r="GRE56" s="41"/>
      <c r="GRF56" s="41"/>
      <c r="GRG56" s="41"/>
      <c r="GRH56" s="41"/>
      <c r="GRI56" s="41"/>
      <c r="GRJ56" s="41"/>
      <c r="GRK56" s="41"/>
      <c r="GRL56" s="41"/>
      <c r="GRM56" s="41"/>
      <c r="GRN56" s="41"/>
      <c r="GRO56" s="41"/>
      <c r="GRP56" s="41"/>
      <c r="GRQ56" s="41"/>
      <c r="GRR56" s="41"/>
      <c r="GRS56" s="41"/>
      <c r="GRT56" s="41"/>
      <c r="GRU56" s="41"/>
      <c r="GRV56" s="41"/>
      <c r="GRW56" s="41"/>
      <c r="GRX56" s="41"/>
      <c r="GRY56" s="41"/>
      <c r="GRZ56" s="41"/>
      <c r="GSA56" s="41"/>
      <c r="GSB56" s="41"/>
      <c r="GSC56" s="41"/>
      <c r="GSD56" s="41"/>
      <c r="GSE56" s="41"/>
      <c r="GSF56" s="41"/>
      <c r="GSG56" s="41"/>
      <c r="GSH56" s="41"/>
      <c r="GSI56" s="41"/>
      <c r="GSJ56" s="41"/>
      <c r="GSK56" s="41"/>
      <c r="GSL56" s="41"/>
      <c r="GSM56" s="41"/>
      <c r="GSN56" s="41"/>
      <c r="GSO56" s="41"/>
      <c r="GSP56" s="41"/>
      <c r="GSQ56" s="41"/>
      <c r="GSR56" s="41"/>
      <c r="GSS56" s="41"/>
      <c r="GST56" s="41"/>
      <c r="GSU56" s="41"/>
      <c r="GSV56" s="41"/>
      <c r="GSW56" s="41"/>
      <c r="GSX56" s="41"/>
      <c r="GSY56" s="41"/>
      <c r="GSZ56" s="41"/>
      <c r="GTA56" s="41"/>
      <c r="GTB56" s="41"/>
      <c r="GTC56" s="41"/>
      <c r="GTD56" s="41"/>
      <c r="GTE56" s="41"/>
      <c r="GTF56" s="41"/>
      <c r="GTG56" s="41"/>
      <c r="GTH56" s="41"/>
      <c r="GTI56" s="41"/>
      <c r="GTJ56" s="41"/>
      <c r="GTK56" s="41"/>
      <c r="GTL56" s="41"/>
      <c r="GTM56" s="41"/>
      <c r="GTN56" s="41"/>
      <c r="GTO56" s="41"/>
      <c r="GTP56" s="41"/>
      <c r="GTQ56" s="41"/>
      <c r="GTR56" s="41"/>
      <c r="GTS56" s="41"/>
      <c r="GTT56" s="41"/>
      <c r="GTU56" s="41"/>
      <c r="GTV56" s="41"/>
      <c r="GTW56" s="41"/>
      <c r="GTX56" s="41"/>
      <c r="GTY56" s="41"/>
      <c r="GTZ56" s="41"/>
      <c r="GUA56" s="41"/>
      <c r="GUB56" s="41"/>
      <c r="GUC56" s="41"/>
      <c r="GUD56" s="41"/>
      <c r="GUE56" s="41"/>
      <c r="GUF56" s="41"/>
      <c r="GUG56" s="41"/>
      <c r="GUH56" s="41"/>
      <c r="GUI56" s="41"/>
      <c r="GUJ56" s="41"/>
      <c r="GUK56" s="41"/>
      <c r="GUL56" s="41"/>
      <c r="GUM56" s="41"/>
      <c r="GUN56" s="41"/>
      <c r="GUO56" s="41"/>
      <c r="GUP56" s="41"/>
      <c r="GUQ56" s="41"/>
      <c r="GUR56" s="41"/>
      <c r="GUS56" s="41"/>
      <c r="GUT56" s="41"/>
      <c r="GUU56" s="41"/>
      <c r="GUV56" s="41"/>
      <c r="GUW56" s="41"/>
      <c r="GUX56" s="41"/>
      <c r="GUY56" s="41"/>
      <c r="GUZ56" s="41"/>
      <c r="GVA56" s="41"/>
      <c r="GVB56" s="41"/>
      <c r="GVC56" s="41"/>
      <c r="GVD56" s="41"/>
      <c r="GVE56" s="41"/>
      <c r="GVF56" s="41"/>
      <c r="GVG56" s="41"/>
      <c r="GVH56" s="41"/>
      <c r="GVI56" s="41"/>
      <c r="GVJ56" s="41"/>
      <c r="GVK56" s="41"/>
      <c r="GVL56" s="41"/>
      <c r="GVM56" s="41"/>
      <c r="GVN56" s="41"/>
      <c r="GVO56" s="41"/>
      <c r="GVP56" s="41"/>
      <c r="GVQ56" s="41"/>
      <c r="GVR56" s="41"/>
      <c r="GVS56" s="41"/>
      <c r="GVT56" s="41"/>
      <c r="GVU56" s="41"/>
      <c r="GVV56" s="41"/>
      <c r="GVW56" s="41"/>
      <c r="GVX56" s="41"/>
      <c r="GVY56" s="41"/>
      <c r="GVZ56" s="41"/>
      <c r="GWA56" s="41"/>
      <c r="GWB56" s="41"/>
      <c r="GWC56" s="41"/>
      <c r="GWD56" s="41"/>
      <c r="GWE56" s="41"/>
      <c r="GWF56" s="41"/>
      <c r="GWG56" s="41"/>
      <c r="GWH56" s="41"/>
      <c r="GWI56" s="41"/>
      <c r="GWJ56" s="41"/>
      <c r="GWK56" s="41"/>
      <c r="GWL56" s="41"/>
      <c r="GWM56" s="41"/>
      <c r="GWN56" s="41"/>
      <c r="GWO56" s="41"/>
      <c r="GWP56" s="41"/>
      <c r="GWQ56" s="41"/>
      <c r="GWR56" s="41"/>
      <c r="GWS56" s="41"/>
      <c r="GWT56" s="41"/>
      <c r="GWU56" s="41"/>
      <c r="GWV56" s="41"/>
      <c r="GWW56" s="41"/>
      <c r="GWX56" s="41"/>
      <c r="GWY56" s="41"/>
      <c r="GWZ56" s="41"/>
      <c r="GXA56" s="41"/>
      <c r="GXB56" s="41"/>
      <c r="GXC56" s="41"/>
      <c r="GXD56" s="41"/>
      <c r="GXE56" s="41"/>
      <c r="GXF56" s="41"/>
      <c r="GXG56" s="41"/>
      <c r="GXH56" s="41"/>
      <c r="GXI56" s="41"/>
      <c r="GXJ56" s="41"/>
      <c r="GXK56" s="41"/>
      <c r="GXL56" s="41"/>
      <c r="GXM56" s="41"/>
      <c r="GXN56" s="41"/>
      <c r="GXO56" s="41"/>
      <c r="GXP56" s="41"/>
      <c r="GXQ56" s="41"/>
      <c r="GXR56" s="41"/>
      <c r="GXS56" s="41"/>
      <c r="GXT56" s="41"/>
      <c r="GXU56" s="41"/>
      <c r="GXV56" s="41"/>
      <c r="GXW56" s="41"/>
      <c r="GXX56" s="41"/>
      <c r="GXY56" s="41"/>
      <c r="GXZ56" s="41"/>
      <c r="GYA56" s="41"/>
      <c r="GYB56" s="41"/>
      <c r="GYC56" s="41"/>
      <c r="GYD56" s="41"/>
      <c r="GYE56" s="41"/>
      <c r="GYF56" s="41"/>
      <c r="GYG56" s="41"/>
      <c r="GYH56" s="41"/>
      <c r="GYI56" s="41"/>
      <c r="GYJ56" s="41"/>
      <c r="GYK56" s="41"/>
      <c r="GYL56" s="41"/>
      <c r="GYM56" s="41"/>
      <c r="GYN56" s="41"/>
      <c r="GYO56" s="41"/>
      <c r="GYP56" s="41"/>
      <c r="GYQ56" s="41"/>
      <c r="GYR56" s="41"/>
      <c r="GYS56" s="41"/>
      <c r="GYT56" s="41"/>
      <c r="GYU56" s="41"/>
      <c r="GYV56" s="41"/>
      <c r="GYW56" s="41"/>
      <c r="GYX56" s="41"/>
      <c r="GYY56" s="41"/>
      <c r="GYZ56" s="41"/>
      <c r="GZA56" s="41"/>
      <c r="GZB56" s="41"/>
      <c r="GZC56" s="41"/>
      <c r="GZD56" s="41"/>
      <c r="GZE56" s="41"/>
      <c r="GZF56" s="41"/>
      <c r="GZG56" s="41"/>
      <c r="GZH56" s="41"/>
      <c r="GZI56" s="41"/>
      <c r="GZJ56" s="41"/>
      <c r="GZK56" s="41"/>
      <c r="GZL56" s="41"/>
      <c r="GZM56" s="41"/>
      <c r="GZN56" s="41"/>
      <c r="GZO56" s="41"/>
      <c r="GZP56" s="41"/>
      <c r="GZQ56" s="41"/>
      <c r="GZR56" s="41"/>
      <c r="GZS56" s="41"/>
      <c r="GZT56" s="41"/>
      <c r="GZU56" s="41"/>
      <c r="GZV56" s="41"/>
      <c r="GZW56" s="41"/>
      <c r="GZX56" s="41"/>
      <c r="GZY56" s="41"/>
      <c r="GZZ56" s="41"/>
      <c r="HAA56" s="41"/>
      <c r="HAB56" s="41"/>
      <c r="HAC56" s="41"/>
      <c r="HAD56" s="41"/>
      <c r="HAE56" s="41"/>
      <c r="HAF56" s="41"/>
      <c r="HAG56" s="41"/>
      <c r="HAH56" s="41"/>
      <c r="HAI56" s="41"/>
      <c r="HAJ56" s="41"/>
      <c r="HAK56" s="41"/>
      <c r="HAL56" s="41"/>
      <c r="HAM56" s="41"/>
      <c r="HAN56" s="41"/>
      <c r="HAO56" s="41"/>
      <c r="HAP56" s="41"/>
      <c r="HAQ56" s="41"/>
      <c r="HAR56" s="41"/>
      <c r="HAS56" s="41"/>
      <c r="HAT56" s="41"/>
      <c r="HAU56" s="41"/>
      <c r="HAV56" s="41"/>
      <c r="HAW56" s="41"/>
      <c r="HAX56" s="41"/>
      <c r="HAY56" s="41"/>
      <c r="HAZ56" s="41"/>
      <c r="HBA56" s="41"/>
      <c r="HBB56" s="41"/>
      <c r="HBC56" s="41"/>
      <c r="HBD56" s="41"/>
      <c r="HBE56" s="41"/>
      <c r="HBF56" s="41"/>
      <c r="HBG56" s="41"/>
      <c r="HBH56" s="41"/>
      <c r="HBI56" s="41"/>
      <c r="HBJ56" s="41"/>
      <c r="HBK56" s="41"/>
      <c r="HBL56" s="41"/>
      <c r="HBM56" s="41"/>
      <c r="HBN56" s="41"/>
      <c r="HBO56" s="41"/>
      <c r="HBP56" s="41"/>
      <c r="HBQ56" s="41"/>
      <c r="HBR56" s="41"/>
      <c r="HBS56" s="41"/>
      <c r="HBT56" s="41"/>
      <c r="HBU56" s="41"/>
      <c r="HBV56" s="41"/>
      <c r="HBW56" s="41"/>
      <c r="HBX56" s="41"/>
      <c r="HBY56" s="41"/>
      <c r="HBZ56" s="41"/>
      <c r="HCA56" s="41"/>
      <c r="HCB56" s="41"/>
      <c r="HCC56" s="41"/>
      <c r="HCD56" s="41"/>
      <c r="HCE56" s="41"/>
      <c r="HCF56" s="41"/>
      <c r="HCG56" s="41"/>
      <c r="HCH56" s="41"/>
      <c r="HCI56" s="41"/>
      <c r="HCJ56" s="41"/>
      <c r="HCK56" s="41"/>
      <c r="HCL56" s="41"/>
      <c r="HCM56" s="41"/>
      <c r="HCN56" s="41"/>
      <c r="HCO56" s="41"/>
      <c r="HCP56" s="41"/>
      <c r="HCQ56" s="41"/>
      <c r="HCR56" s="41"/>
      <c r="HCS56" s="41"/>
      <c r="HCT56" s="41"/>
      <c r="HCU56" s="41"/>
      <c r="HCV56" s="41"/>
      <c r="HCW56" s="41"/>
      <c r="HCX56" s="41"/>
      <c r="HCY56" s="41"/>
      <c r="HCZ56" s="41"/>
      <c r="HDA56" s="41"/>
      <c r="HDB56" s="41"/>
      <c r="HDC56" s="41"/>
      <c r="HDD56" s="41"/>
      <c r="HDE56" s="41"/>
      <c r="HDF56" s="41"/>
      <c r="HDG56" s="41"/>
      <c r="HDH56" s="41"/>
      <c r="HDI56" s="41"/>
      <c r="HDJ56" s="41"/>
      <c r="HDK56" s="41"/>
      <c r="HDL56" s="41"/>
      <c r="HDM56" s="41"/>
      <c r="HDN56" s="41"/>
      <c r="HDO56" s="41"/>
      <c r="HDP56" s="41"/>
      <c r="HDQ56" s="41"/>
      <c r="HDR56" s="41"/>
      <c r="HDS56" s="41"/>
      <c r="HDT56" s="41"/>
      <c r="HDU56" s="41"/>
      <c r="HDV56" s="41"/>
      <c r="HDW56" s="41"/>
      <c r="HDX56" s="41"/>
      <c r="HDY56" s="41"/>
      <c r="HDZ56" s="41"/>
      <c r="HEA56" s="41"/>
      <c r="HEB56" s="41"/>
      <c r="HEC56" s="41"/>
      <c r="HED56" s="41"/>
      <c r="HEE56" s="41"/>
      <c r="HEF56" s="41"/>
      <c r="HEG56" s="41"/>
      <c r="HEH56" s="41"/>
      <c r="HEI56" s="41"/>
      <c r="HEJ56" s="41"/>
      <c r="HEK56" s="41"/>
      <c r="HEL56" s="41"/>
      <c r="HEM56" s="41"/>
      <c r="HEN56" s="41"/>
      <c r="HEO56" s="41"/>
      <c r="HEP56" s="41"/>
      <c r="HEQ56" s="41"/>
      <c r="HER56" s="41"/>
      <c r="HES56" s="41"/>
      <c r="HET56" s="41"/>
      <c r="HEU56" s="41"/>
      <c r="HEV56" s="41"/>
      <c r="HEW56" s="41"/>
      <c r="HEX56" s="41"/>
      <c r="HEY56" s="41"/>
      <c r="HEZ56" s="41"/>
      <c r="HFA56" s="41"/>
      <c r="HFB56" s="41"/>
      <c r="HFC56" s="41"/>
      <c r="HFD56" s="41"/>
      <c r="HFE56" s="41"/>
      <c r="HFF56" s="41"/>
      <c r="HFG56" s="41"/>
      <c r="HFH56" s="41"/>
      <c r="HFI56" s="41"/>
      <c r="HFJ56" s="41"/>
      <c r="HFK56" s="41"/>
      <c r="HFL56" s="41"/>
      <c r="HFM56" s="41"/>
      <c r="HFN56" s="41"/>
      <c r="HFO56" s="41"/>
      <c r="HFP56" s="41"/>
      <c r="HFQ56" s="41"/>
      <c r="HFR56" s="41"/>
      <c r="HFS56" s="41"/>
      <c r="HFT56" s="41"/>
      <c r="HFU56" s="41"/>
      <c r="HFV56" s="41"/>
      <c r="HFW56" s="41"/>
      <c r="HFX56" s="41"/>
      <c r="HFY56" s="41"/>
      <c r="HFZ56" s="41"/>
      <c r="HGA56" s="41"/>
      <c r="HGB56" s="41"/>
      <c r="HGC56" s="41"/>
      <c r="HGD56" s="41"/>
      <c r="HGE56" s="41"/>
      <c r="HGF56" s="41"/>
      <c r="HGG56" s="41"/>
      <c r="HGH56" s="41"/>
      <c r="HGI56" s="41"/>
      <c r="HGJ56" s="41"/>
      <c r="HGK56" s="41"/>
      <c r="HGL56" s="41"/>
      <c r="HGM56" s="41"/>
      <c r="HGN56" s="41"/>
      <c r="HGO56" s="41"/>
      <c r="HGP56" s="41"/>
      <c r="HGQ56" s="41"/>
      <c r="HGR56" s="41"/>
      <c r="HGS56" s="41"/>
      <c r="HGT56" s="41"/>
      <c r="HGU56" s="41"/>
      <c r="HGV56" s="41"/>
      <c r="HGW56" s="41"/>
      <c r="HGX56" s="41"/>
      <c r="HGY56" s="41"/>
      <c r="HGZ56" s="41"/>
      <c r="HHA56" s="41"/>
      <c r="HHB56" s="41"/>
      <c r="HHC56" s="41"/>
      <c r="HHD56" s="41"/>
      <c r="HHE56" s="41"/>
      <c r="HHF56" s="41"/>
      <c r="HHG56" s="41"/>
      <c r="HHH56" s="41"/>
      <c r="HHI56" s="41"/>
      <c r="HHJ56" s="41"/>
      <c r="HHK56" s="41"/>
      <c r="HHL56" s="41"/>
      <c r="HHM56" s="41"/>
      <c r="HHN56" s="41"/>
      <c r="HHO56" s="41"/>
      <c r="HHP56" s="41"/>
      <c r="HHQ56" s="41"/>
      <c r="HHR56" s="41"/>
      <c r="HHS56" s="41"/>
      <c r="HHT56" s="41"/>
      <c r="HHU56" s="41"/>
      <c r="HHV56" s="41"/>
      <c r="HHW56" s="41"/>
      <c r="HHX56" s="41"/>
      <c r="HHY56" s="41"/>
      <c r="HHZ56" s="41"/>
      <c r="HIA56" s="41"/>
      <c r="HIB56" s="41"/>
      <c r="HIC56" s="41"/>
      <c r="HID56" s="41"/>
      <c r="HIE56" s="41"/>
      <c r="HIF56" s="41"/>
      <c r="HIG56" s="41"/>
      <c r="HIH56" s="41"/>
      <c r="HII56" s="41"/>
      <c r="HIJ56" s="41"/>
      <c r="HIK56" s="41"/>
      <c r="HIL56" s="41"/>
      <c r="HIM56" s="41"/>
      <c r="HIN56" s="41"/>
      <c r="HIO56" s="41"/>
      <c r="HIP56" s="41"/>
      <c r="HIQ56" s="41"/>
      <c r="HIR56" s="41"/>
      <c r="HIS56" s="41"/>
      <c r="HIT56" s="41"/>
      <c r="HIU56" s="41"/>
      <c r="HIV56" s="41"/>
      <c r="HIW56" s="41"/>
      <c r="HIX56" s="41"/>
      <c r="HIY56" s="41"/>
      <c r="HIZ56" s="41"/>
      <c r="HJA56" s="41"/>
      <c r="HJB56" s="41"/>
      <c r="HJC56" s="41"/>
      <c r="HJD56" s="41"/>
      <c r="HJE56" s="41"/>
      <c r="HJF56" s="41"/>
      <c r="HJG56" s="41"/>
      <c r="HJH56" s="41"/>
      <c r="HJI56" s="41"/>
      <c r="HJJ56" s="41"/>
      <c r="HJK56" s="41"/>
      <c r="HJL56" s="41"/>
      <c r="HJM56" s="41"/>
      <c r="HJN56" s="41"/>
      <c r="HJO56" s="41"/>
      <c r="HJP56" s="41"/>
      <c r="HJQ56" s="41"/>
      <c r="HJR56" s="41"/>
      <c r="HJS56" s="41"/>
      <c r="HJT56" s="41"/>
      <c r="HJU56" s="41"/>
      <c r="HJV56" s="41"/>
      <c r="HJW56" s="41"/>
      <c r="HJX56" s="41"/>
      <c r="HJY56" s="41"/>
      <c r="HJZ56" s="41"/>
      <c r="HKA56" s="41"/>
      <c r="HKB56" s="41"/>
      <c r="HKC56" s="41"/>
      <c r="HKD56" s="41"/>
      <c r="HKE56" s="41"/>
      <c r="HKF56" s="41"/>
      <c r="HKG56" s="41"/>
      <c r="HKH56" s="41"/>
      <c r="HKI56" s="41"/>
      <c r="HKJ56" s="41"/>
      <c r="HKK56" s="41"/>
      <c r="HKL56" s="41"/>
      <c r="HKM56" s="41"/>
      <c r="HKN56" s="41"/>
      <c r="HKO56" s="41"/>
      <c r="HKP56" s="41"/>
      <c r="HKQ56" s="41"/>
      <c r="HKR56" s="41"/>
      <c r="HKS56" s="41"/>
      <c r="HKT56" s="41"/>
      <c r="HKU56" s="41"/>
      <c r="HKV56" s="41"/>
      <c r="HKW56" s="41"/>
      <c r="HKX56" s="41"/>
      <c r="HKY56" s="41"/>
      <c r="HKZ56" s="41"/>
      <c r="HLA56" s="41"/>
      <c r="HLB56" s="41"/>
      <c r="HLC56" s="41"/>
      <c r="HLD56" s="41"/>
      <c r="HLE56" s="41"/>
      <c r="HLF56" s="41"/>
      <c r="HLG56" s="41"/>
      <c r="HLH56" s="41"/>
      <c r="HLI56" s="41"/>
      <c r="HLJ56" s="41"/>
      <c r="HLK56" s="41"/>
      <c r="HLL56" s="41"/>
      <c r="HLM56" s="41"/>
      <c r="HLN56" s="41"/>
      <c r="HLO56" s="41"/>
      <c r="HLP56" s="41"/>
      <c r="HLQ56" s="41"/>
      <c r="HLR56" s="41"/>
      <c r="HLS56" s="41"/>
      <c r="HLT56" s="41"/>
      <c r="HLU56" s="41"/>
      <c r="HLV56" s="41"/>
      <c r="HLW56" s="41"/>
      <c r="HLX56" s="41"/>
      <c r="HLY56" s="41"/>
      <c r="HLZ56" s="41"/>
      <c r="HMA56" s="41"/>
      <c r="HMB56" s="41"/>
      <c r="HMC56" s="41"/>
      <c r="HMD56" s="41"/>
      <c r="HME56" s="41"/>
      <c r="HMF56" s="41"/>
      <c r="HMG56" s="41"/>
      <c r="HMH56" s="41"/>
      <c r="HMI56" s="41"/>
      <c r="HMJ56" s="41"/>
      <c r="HMK56" s="41"/>
      <c r="HML56" s="41"/>
      <c r="HMM56" s="41"/>
      <c r="HMN56" s="41"/>
      <c r="HMO56" s="41"/>
      <c r="HMP56" s="41"/>
      <c r="HMQ56" s="41"/>
      <c r="HMR56" s="41"/>
      <c r="HMS56" s="41"/>
      <c r="HMT56" s="41"/>
      <c r="HMU56" s="41"/>
      <c r="HMV56" s="41"/>
      <c r="HMW56" s="41"/>
      <c r="HMX56" s="41"/>
      <c r="HMY56" s="41"/>
      <c r="HMZ56" s="41"/>
      <c r="HNA56" s="41"/>
      <c r="HNB56" s="41"/>
      <c r="HNC56" s="41"/>
      <c r="HND56" s="41"/>
      <c r="HNE56" s="41"/>
      <c r="HNF56" s="41"/>
      <c r="HNG56" s="41"/>
      <c r="HNH56" s="41"/>
      <c r="HNI56" s="41"/>
      <c r="HNJ56" s="41"/>
      <c r="HNK56" s="41"/>
      <c r="HNL56" s="41"/>
      <c r="HNM56" s="41"/>
      <c r="HNN56" s="41"/>
      <c r="HNO56" s="41"/>
      <c r="HNP56" s="41"/>
      <c r="HNQ56" s="41"/>
      <c r="HNR56" s="41"/>
      <c r="HNS56" s="41"/>
      <c r="HNT56" s="41"/>
      <c r="HNU56" s="41"/>
      <c r="HNV56" s="41"/>
      <c r="HNW56" s="41"/>
      <c r="HNX56" s="41"/>
      <c r="HNY56" s="41"/>
      <c r="HNZ56" s="41"/>
      <c r="HOA56" s="41"/>
      <c r="HOB56" s="41"/>
      <c r="HOC56" s="41"/>
      <c r="HOD56" s="41"/>
      <c r="HOE56" s="41"/>
      <c r="HOF56" s="41"/>
      <c r="HOG56" s="41"/>
      <c r="HOH56" s="41"/>
      <c r="HOI56" s="41"/>
      <c r="HOJ56" s="41"/>
      <c r="HOK56" s="41"/>
      <c r="HOL56" s="41"/>
      <c r="HOM56" s="41"/>
      <c r="HON56" s="41"/>
      <c r="HOO56" s="41"/>
      <c r="HOP56" s="41"/>
      <c r="HOQ56" s="41"/>
      <c r="HOR56" s="41"/>
      <c r="HOS56" s="41"/>
      <c r="HOT56" s="41"/>
      <c r="HOU56" s="41"/>
      <c r="HOV56" s="41"/>
      <c r="HOW56" s="41"/>
      <c r="HOX56" s="41"/>
      <c r="HOY56" s="41"/>
      <c r="HOZ56" s="41"/>
      <c r="HPA56" s="41"/>
      <c r="HPB56" s="41"/>
      <c r="HPC56" s="41"/>
      <c r="HPD56" s="41"/>
      <c r="HPE56" s="41"/>
      <c r="HPF56" s="41"/>
      <c r="HPG56" s="41"/>
      <c r="HPH56" s="41"/>
      <c r="HPI56" s="41"/>
      <c r="HPJ56" s="41"/>
      <c r="HPK56" s="41"/>
      <c r="HPL56" s="41"/>
      <c r="HPM56" s="41"/>
      <c r="HPN56" s="41"/>
      <c r="HPO56" s="41"/>
      <c r="HPP56" s="41"/>
      <c r="HPQ56" s="41"/>
      <c r="HPR56" s="41"/>
      <c r="HPS56" s="41"/>
      <c r="HPT56" s="41"/>
      <c r="HPU56" s="41"/>
      <c r="HPV56" s="41"/>
      <c r="HPW56" s="41"/>
      <c r="HPX56" s="41"/>
      <c r="HPY56" s="41"/>
      <c r="HPZ56" s="41"/>
      <c r="HQA56" s="41"/>
      <c r="HQB56" s="41"/>
      <c r="HQC56" s="41"/>
      <c r="HQD56" s="41"/>
      <c r="HQE56" s="41"/>
      <c r="HQF56" s="41"/>
      <c r="HQG56" s="41"/>
      <c r="HQH56" s="41"/>
      <c r="HQI56" s="41"/>
      <c r="HQJ56" s="41"/>
      <c r="HQK56" s="41"/>
      <c r="HQL56" s="41"/>
      <c r="HQM56" s="41"/>
      <c r="HQN56" s="41"/>
      <c r="HQO56" s="41"/>
      <c r="HQP56" s="41"/>
      <c r="HQQ56" s="41"/>
      <c r="HQR56" s="41"/>
      <c r="HQS56" s="41"/>
      <c r="HQT56" s="41"/>
      <c r="HQU56" s="41"/>
      <c r="HQV56" s="41"/>
      <c r="HQW56" s="41"/>
      <c r="HQX56" s="41"/>
      <c r="HQY56" s="41"/>
      <c r="HQZ56" s="41"/>
      <c r="HRA56" s="41"/>
      <c r="HRB56" s="41"/>
      <c r="HRC56" s="41"/>
      <c r="HRD56" s="41"/>
      <c r="HRE56" s="41"/>
      <c r="HRF56" s="41"/>
      <c r="HRG56" s="41"/>
      <c r="HRH56" s="41"/>
      <c r="HRI56" s="41"/>
      <c r="HRJ56" s="41"/>
      <c r="HRK56" s="41"/>
      <c r="HRL56" s="41"/>
      <c r="HRM56" s="41"/>
      <c r="HRN56" s="41"/>
      <c r="HRO56" s="41"/>
      <c r="HRP56" s="41"/>
      <c r="HRQ56" s="41"/>
      <c r="HRR56" s="41"/>
      <c r="HRS56" s="41"/>
      <c r="HRT56" s="41"/>
      <c r="HRU56" s="41"/>
      <c r="HRV56" s="41"/>
      <c r="HRW56" s="41"/>
      <c r="HRX56" s="41"/>
      <c r="HRY56" s="41"/>
      <c r="HRZ56" s="41"/>
      <c r="HSA56" s="41"/>
      <c r="HSB56" s="41"/>
      <c r="HSC56" s="41"/>
      <c r="HSD56" s="41"/>
      <c r="HSE56" s="41"/>
      <c r="HSF56" s="41"/>
      <c r="HSG56" s="41"/>
      <c r="HSH56" s="41"/>
      <c r="HSI56" s="41"/>
      <c r="HSJ56" s="41"/>
      <c r="HSK56" s="41"/>
      <c r="HSL56" s="41"/>
      <c r="HSM56" s="41"/>
      <c r="HSN56" s="41"/>
      <c r="HSO56" s="41"/>
      <c r="HSP56" s="41"/>
      <c r="HSQ56" s="41"/>
      <c r="HSR56" s="41"/>
      <c r="HSS56" s="41"/>
      <c r="HST56" s="41"/>
      <c r="HSU56" s="41"/>
      <c r="HSV56" s="41"/>
      <c r="HSW56" s="41"/>
      <c r="HSX56" s="41"/>
      <c r="HSY56" s="41"/>
      <c r="HSZ56" s="41"/>
      <c r="HTA56" s="41"/>
      <c r="HTB56" s="41"/>
      <c r="HTC56" s="41"/>
      <c r="HTD56" s="41"/>
      <c r="HTE56" s="41"/>
      <c r="HTF56" s="41"/>
      <c r="HTG56" s="41"/>
      <c r="HTH56" s="41"/>
      <c r="HTI56" s="41"/>
      <c r="HTJ56" s="41"/>
      <c r="HTK56" s="41"/>
      <c r="HTL56" s="41"/>
      <c r="HTM56" s="41"/>
      <c r="HTN56" s="41"/>
      <c r="HTO56" s="41"/>
      <c r="HTP56" s="41"/>
      <c r="HTQ56" s="41"/>
      <c r="HTR56" s="41"/>
      <c r="HTS56" s="41"/>
      <c r="HTT56" s="41"/>
      <c r="HTU56" s="41"/>
      <c r="HTV56" s="41"/>
      <c r="HTW56" s="41"/>
      <c r="HTX56" s="41"/>
      <c r="HTY56" s="41"/>
      <c r="HTZ56" s="41"/>
      <c r="HUA56" s="41"/>
      <c r="HUB56" s="41"/>
      <c r="HUC56" s="41"/>
      <c r="HUD56" s="41"/>
      <c r="HUE56" s="41"/>
      <c r="HUF56" s="41"/>
      <c r="HUG56" s="41"/>
      <c r="HUH56" s="41"/>
      <c r="HUI56" s="41"/>
      <c r="HUJ56" s="41"/>
      <c r="HUK56" s="41"/>
      <c r="HUL56" s="41"/>
      <c r="HUM56" s="41"/>
      <c r="HUN56" s="41"/>
      <c r="HUO56" s="41"/>
      <c r="HUP56" s="41"/>
      <c r="HUQ56" s="41"/>
      <c r="HUR56" s="41"/>
      <c r="HUS56" s="41"/>
      <c r="HUT56" s="41"/>
      <c r="HUU56" s="41"/>
      <c r="HUV56" s="41"/>
      <c r="HUW56" s="41"/>
      <c r="HUX56" s="41"/>
      <c r="HUY56" s="41"/>
      <c r="HUZ56" s="41"/>
      <c r="HVA56" s="41"/>
      <c r="HVB56" s="41"/>
      <c r="HVC56" s="41"/>
      <c r="HVD56" s="41"/>
      <c r="HVE56" s="41"/>
      <c r="HVF56" s="41"/>
      <c r="HVG56" s="41"/>
      <c r="HVH56" s="41"/>
      <c r="HVI56" s="41"/>
      <c r="HVJ56" s="41"/>
      <c r="HVK56" s="41"/>
      <c r="HVL56" s="41"/>
      <c r="HVM56" s="41"/>
      <c r="HVN56" s="41"/>
      <c r="HVO56" s="41"/>
      <c r="HVP56" s="41"/>
      <c r="HVQ56" s="41"/>
      <c r="HVR56" s="41"/>
      <c r="HVS56" s="41"/>
      <c r="HVT56" s="41"/>
      <c r="HVU56" s="41"/>
      <c r="HVV56" s="41"/>
      <c r="HVW56" s="41"/>
      <c r="HVX56" s="41"/>
      <c r="HVY56" s="41"/>
      <c r="HVZ56" s="41"/>
      <c r="HWA56" s="41"/>
      <c r="HWB56" s="41"/>
      <c r="HWC56" s="41"/>
      <c r="HWD56" s="41"/>
      <c r="HWE56" s="41"/>
      <c r="HWF56" s="41"/>
      <c r="HWG56" s="41"/>
      <c r="HWH56" s="41"/>
      <c r="HWI56" s="41"/>
      <c r="HWJ56" s="41"/>
      <c r="HWK56" s="41"/>
      <c r="HWL56" s="41"/>
      <c r="HWM56" s="41"/>
      <c r="HWN56" s="41"/>
      <c r="HWO56" s="41"/>
      <c r="HWP56" s="41"/>
      <c r="HWQ56" s="41"/>
      <c r="HWR56" s="41"/>
      <c r="HWS56" s="41"/>
      <c r="HWT56" s="41"/>
      <c r="HWU56" s="41"/>
      <c r="HWV56" s="41"/>
      <c r="HWW56" s="41"/>
      <c r="HWX56" s="41"/>
      <c r="HWY56" s="41"/>
      <c r="HWZ56" s="41"/>
      <c r="HXA56" s="41"/>
      <c r="HXB56" s="41"/>
      <c r="HXC56" s="41"/>
      <c r="HXD56" s="41"/>
      <c r="HXE56" s="41"/>
      <c r="HXF56" s="41"/>
      <c r="HXG56" s="41"/>
      <c r="HXH56" s="41"/>
      <c r="HXI56" s="41"/>
      <c r="HXJ56" s="41"/>
      <c r="HXK56" s="41"/>
      <c r="HXL56" s="41"/>
      <c r="HXM56" s="41"/>
      <c r="HXN56" s="41"/>
      <c r="HXO56" s="41"/>
      <c r="HXP56" s="41"/>
      <c r="HXQ56" s="41"/>
      <c r="HXR56" s="41"/>
      <c r="HXS56" s="41"/>
      <c r="HXT56" s="41"/>
      <c r="HXU56" s="41"/>
      <c r="HXV56" s="41"/>
      <c r="HXW56" s="41"/>
      <c r="HXX56" s="41"/>
      <c r="HXY56" s="41"/>
      <c r="HXZ56" s="41"/>
      <c r="HYA56" s="41"/>
      <c r="HYB56" s="41"/>
      <c r="HYC56" s="41"/>
      <c r="HYD56" s="41"/>
      <c r="HYE56" s="41"/>
      <c r="HYF56" s="41"/>
      <c r="HYG56" s="41"/>
      <c r="HYH56" s="41"/>
      <c r="HYI56" s="41"/>
      <c r="HYJ56" s="41"/>
      <c r="HYK56" s="41"/>
      <c r="HYL56" s="41"/>
      <c r="HYM56" s="41"/>
      <c r="HYN56" s="41"/>
      <c r="HYO56" s="41"/>
      <c r="HYP56" s="41"/>
      <c r="HYQ56" s="41"/>
      <c r="HYR56" s="41"/>
      <c r="HYS56" s="41"/>
      <c r="HYT56" s="41"/>
      <c r="HYU56" s="41"/>
      <c r="HYV56" s="41"/>
      <c r="HYW56" s="41"/>
      <c r="HYX56" s="41"/>
      <c r="HYY56" s="41"/>
      <c r="HYZ56" s="41"/>
      <c r="HZA56" s="41"/>
      <c r="HZB56" s="41"/>
      <c r="HZC56" s="41"/>
      <c r="HZD56" s="41"/>
      <c r="HZE56" s="41"/>
      <c r="HZF56" s="41"/>
      <c r="HZG56" s="41"/>
      <c r="HZH56" s="41"/>
      <c r="HZI56" s="41"/>
      <c r="HZJ56" s="41"/>
      <c r="HZK56" s="41"/>
      <c r="HZL56" s="41"/>
      <c r="HZM56" s="41"/>
      <c r="HZN56" s="41"/>
      <c r="HZO56" s="41"/>
      <c r="HZP56" s="41"/>
      <c r="HZQ56" s="41"/>
      <c r="HZR56" s="41"/>
      <c r="HZS56" s="41"/>
      <c r="HZT56" s="41"/>
      <c r="HZU56" s="41"/>
      <c r="HZV56" s="41"/>
      <c r="HZW56" s="41"/>
      <c r="HZX56" s="41"/>
      <c r="HZY56" s="41"/>
      <c r="HZZ56" s="41"/>
      <c r="IAA56" s="41"/>
      <c r="IAB56" s="41"/>
      <c r="IAC56" s="41"/>
      <c r="IAD56" s="41"/>
      <c r="IAE56" s="41"/>
      <c r="IAF56" s="41"/>
      <c r="IAG56" s="41"/>
      <c r="IAH56" s="41"/>
      <c r="IAI56" s="41"/>
      <c r="IAJ56" s="41"/>
      <c r="IAK56" s="41"/>
      <c r="IAL56" s="41"/>
      <c r="IAM56" s="41"/>
      <c r="IAN56" s="41"/>
      <c r="IAO56" s="41"/>
      <c r="IAP56" s="41"/>
      <c r="IAQ56" s="41"/>
      <c r="IAR56" s="41"/>
      <c r="IAS56" s="41"/>
      <c r="IAT56" s="41"/>
      <c r="IAU56" s="41"/>
      <c r="IAV56" s="41"/>
      <c r="IAW56" s="41"/>
      <c r="IAX56" s="41"/>
      <c r="IAY56" s="41"/>
      <c r="IAZ56" s="41"/>
      <c r="IBA56" s="41"/>
      <c r="IBB56" s="41"/>
      <c r="IBC56" s="41"/>
      <c r="IBD56" s="41"/>
      <c r="IBE56" s="41"/>
      <c r="IBF56" s="41"/>
      <c r="IBG56" s="41"/>
      <c r="IBH56" s="41"/>
      <c r="IBI56" s="41"/>
      <c r="IBJ56" s="41"/>
      <c r="IBK56" s="41"/>
      <c r="IBL56" s="41"/>
      <c r="IBM56" s="41"/>
      <c r="IBN56" s="41"/>
      <c r="IBO56" s="41"/>
      <c r="IBP56" s="41"/>
      <c r="IBQ56" s="41"/>
      <c r="IBR56" s="41"/>
      <c r="IBS56" s="41"/>
      <c r="IBT56" s="41"/>
      <c r="IBU56" s="41"/>
      <c r="IBV56" s="41"/>
      <c r="IBW56" s="41"/>
      <c r="IBX56" s="41"/>
      <c r="IBY56" s="41"/>
      <c r="IBZ56" s="41"/>
      <c r="ICA56" s="41"/>
      <c r="ICB56" s="41"/>
      <c r="ICC56" s="41"/>
      <c r="ICD56" s="41"/>
      <c r="ICE56" s="41"/>
      <c r="ICF56" s="41"/>
      <c r="ICG56" s="41"/>
      <c r="ICH56" s="41"/>
      <c r="ICI56" s="41"/>
      <c r="ICJ56" s="41"/>
      <c r="ICK56" s="41"/>
      <c r="ICL56" s="41"/>
      <c r="ICM56" s="41"/>
      <c r="ICN56" s="41"/>
      <c r="ICO56" s="41"/>
      <c r="ICP56" s="41"/>
      <c r="ICQ56" s="41"/>
      <c r="ICR56" s="41"/>
      <c r="ICS56" s="41"/>
      <c r="ICT56" s="41"/>
      <c r="ICU56" s="41"/>
      <c r="ICV56" s="41"/>
      <c r="ICW56" s="41"/>
      <c r="ICX56" s="41"/>
      <c r="ICY56" s="41"/>
      <c r="ICZ56" s="41"/>
      <c r="IDA56" s="41"/>
      <c r="IDB56" s="41"/>
      <c r="IDC56" s="41"/>
      <c r="IDD56" s="41"/>
      <c r="IDE56" s="41"/>
      <c r="IDF56" s="41"/>
      <c r="IDG56" s="41"/>
      <c r="IDH56" s="41"/>
      <c r="IDI56" s="41"/>
      <c r="IDJ56" s="41"/>
      <c r="IDK56" s="41"/>
      <c r="IDL56" s="41"/>
      <c r="IDM56" s="41"/>
      <c r="IDN56" s="41"/>
      <c r="IDO56" s="41"/>
      <c r="IDP56" s="41"/>
      <c r="IDQ56" s="41"/>
      <c r="IDR56" s="41"/>
      <c r="IDS56" s="41"/>
      <c r="IDT56" s="41"/>
      <c r="IDU56" s="41"/>
      <c r="IDV56" s="41"/>
      <c r="IDW56" s="41"/>
      <c r="IDX56" s="41"/>
      <c r="IDY56" s="41"/>
      <c r="IDZ56" s="41"/>
      <c r="IEA56" s="41"/>
      <c r="IEB56" s="41"/>
      <c r="IEC56" s="41"/>
      <c r="IED56" s="41"/>
      <c r="IEE56" s="41"/>
      <c r="IEF56" s="41"/>
      <c r="IEG56" s="41"/>
      <c r="IEH56" s="41"/>
      <c r="IEI56" s="41"/>
      <c r="IEJ56" s="41"/>
      <c r="IEK56" s="41"/>
      <c r="IEL56" s="41"/>
      <c r="IEM56" s="41"/>
      <c r="IEN56" s="41"/>
      <c r="IEO56" s="41"/>
      <c r="IEP56" s="41"/>
      <c r="IEQ56" s="41"/>
      <c r="IER56" s="41"/>
      <c r="IES56" s="41"/>
      <c r="IET56" s="41"/>
      <c r="IEU56" s="41"/>
      <c r="IEV56" s="41"/>
      <c r="IEW56" s="41"/>
      <c r="IEX56" s="41"/>
      <c r="IEY56" s="41"/>
      <c r="IEZ56" s="41"/>
      <c r="IFA56" s="41"/>
      <c r="IFB56" s="41"/>
      <c r="IFC56" s="41"/>
      <c r="IFD56" s="41"/>
      <c r="IFE56" s="41"/>
      <c r="IFF56" s="41"/>
      <c r="IFG56" s="41"/>
      <c r="IFH56" s="41"/>
      <c r="IFI56" s="41"/>
      <c r="IFJ56" s="41"/>
      <c r="IFK56" s="41"/>
      <c r="IFL56" s="41"/>
      <c r="IFM56" s="41"/>
      <c r="IFN56" s="41"/>
      <c r="IFO56" s="41"/>
      <c r="IFP56" s="41"/>
      <c r="IFQ56" s="41"/>
      <c r="IFR56" s="41"/>
      <c r="IFS56" s="41"/>
      <c r="IFT56" s="41"/>
      <c r="IFU56" s="41"/>
      <c r="IFV56" s="41"/>
      <c r="IFW56" s="41"/>
      <c r="IFX56" s="41"/>
      <c r="IFY56" s="41"/>
      <c r="IFZ56" s="41"/>
      <c r="IGA56" s="41"/>
      <c r="IGB56" s="41"/>
      <c r="IGC56" s="41"/>
      <c r="IGD56" s="41"/>
      <c r="IGE56" s="41"/>
      <c r="IGF56" s="41"/>
      <c r="IGG56" s="41"/>
      <c r="IGH56" s="41"/>
      <c r="IGI56" s="41"/>
      <c r="IGJ56" s="41"/>
      <c r="IGK56" s="41"/>
      <c r="IGL56" s="41"/>
      <c r="IGM56" s="41"/>
      <c r="IGN56" s="41"/>
      <c r="IGO56" s="41"/>
      <c r="IGP56" s="41"/>
      <c r="IGQ56" s="41"/>
      <c r="IGR56" s="41"/>
      <c r="IGS56" s="41"/>
      <c r="IGT56" s="41"/>
      <c r="IGU56" s="41"/>
      <c r="IGV56" s="41"/>
      <c r="IGW56" s="41"/>
      <c r="IGX56" s="41"/>
      <c r="IGY56" s="41"/>
      <c r="IGZ56" s="41"/>
      <c r="IHA56" s="41"/>
      <c r="IHB56" s="41"/>
      <c r="IHC56" s="41"/>
      <c r="IHD56" s="41"/>
      <c r="IHE56" s="41"/>
      <c r="IHF56" s="41"/>
      <c r="IHG56" s="41"/>
      <c r="IHH56" s="41"/>
      <c r="IHI56" s="41"/>
      <c r="IHJ56" s="41"/>
      <c r="IHK56" s="41"/>
      <c r="IHL56" s="41"/>
      <c r="IHM56" s="41"/>
      <c r="IHN56" s="41"/>
      <c r="IHO56" s="41"/>
      <c r="IHP56" s="41"/>
      <c r="IHQ56" s="41"/>
      <c r="IHR56" s="41"/>
      <c r="IHS56" s="41"/>
      <c r="IHT56" s="41"/>
      <c r="IHU56" s="41"/>
      <c r="IHV56" s="41"/>
      <c r="IHW56" s="41"/>
      <c r="IHX56" s="41"/>
      <c r="IHY56" s="41"/>
      <c r="IHZ56" s="41"/>
      <c r="IIA56" s="41"/>
      <c r="IIB56" s="41"/>
      <c r="IIC56" s="41"/>
      <c r="IID56" s="41"/>
      <c r="IIE56" s="41"/>
      <c r="IIF56" s="41"/>
      <c r="IIG56" s="41"/>
      <c r="IIH56" s="41"/>
      <c r="III56" s="41"/>
      <c r="IIJ56" s="41"/>
      <c r="IIK56" s="41"/>
      <c r="IIL56" s="41"/>
      <c r="IIM56" s="41"/>
      <c r="IIN56" s="41"/>
      <c r="IIO56" s="41"/>
      <c r="IIP56" s="41"/>
      <c r="IIQ56" s="41"/>
      <c r="IIR56" s="41"/>
      <c r="IIS56" s="41"/>
      <c r="IIT56" s="41"/>
      <c r="IIU56" s="41"/>
      <c r="IIV56" s="41"/>
      <c r="IIW56" s="41"/>
      <c r="IIX56" s="41"/>
      <c r="IIY56" s="41"/>
      <c r="IIZ56" s="41"/>
      <c r="IJA56" s="41"/>
      <c r="IJB56" s="41"/>
      <c r="IJC56" s="41"/>
      <c r="IJD56" s="41"/>
      <c r="IJE56" s="41"/>
      <c r="IJF56" s="41"/>
      <c r="IJG56" s="41"/>
      <c r="IJH56" s="41"/>
      <c r="IJI56" s="41"/>
      <c r="IJJ56" s="41"/>
      <c r="IJK56" s="41"/>
      <c r="IJL56" s="41"/>
      <c r="IJM56" s="41"/>
      <c r="IJN56" s="41"/>
      <c r="IJO56" s="41"/>
      <c r="IJP56" s="41"/>
      <c r="IJQ56" s="41"/>
      <c r="IJR56" s="41"/>
      <c r="IJS56" s="41"/>
      <c r="IJT56" s="41"/>
      <c r="IJU56" s="41"/>
      <c r="IJV56" s="41"/>
      <c r="IJW56" s="41"/>
      <c r="IJX56" s="41"/>
      <c r="IJY56" s="41"/>
      <c r="IJZ56" s="41"/>
      <c r="IKA56" s="41"/>
      <c r="IKB56" s="41"/>
      <c r="IKC56" s="41"/>
      <c r="IKD56" s="41"/>
      <c r="IKE56" s="41"/>
      <c r="IKF56" s="41"/>
      <c r="IKG56" s="41"/>
      <c r="IKH56" s="41"/>
      <c r="IKI56" s="41"/>
      <c r="IKJ56" s="41"/>
      <c r="IKK56" s="41"/>
      <c r="IKL56" s="41"/>
      <c r="IKM56" s="41"/>
      <c r="IKN56" s="41"/>
      <c r="IKO56" s="41"/>
      <c r="IKP56" s="41"/>
      <c r="IKQ56" s="41"/>
      <c r="IKR56" s="41"/>
      <c r="IKS56" s="41"/>
      <c r="IKT56" s="41"/>
      <c r="IKU56" s="41"/>
      <c r="IKV56" s="41"/>
      <c r="IKW56" s="41"/>
      <c r="IKX56" s="41"/>
      <c r="IKY56" s="41"/>
      <c r="IKZ56" s="41"/>
      <c r="ILA56" s="41"/>
      <c r="ILB56" s="41"/>
      <c r="ILC56" s="41"/>
      <c r="ILD56" s="41"/>
      <c r="ILE56" s="41"/>
      <c r="ILF56" s="41"/>
      <c r="ILG56" s="41"/>
      <c r="ILH56" s="41"/>
      <c r="ILI56" s="41"/>
      <c r="ILJ56" s="41"/>
      <c r="ILK56" s="41"/>
      <c r="ILL56" s="41"/>
      <c r="ILM56" s="41"/>
      <c r="ILN56" s="41"/>
      <c r="ILO56" s="41"/>
      <c r="ILP56" s="41"/>
      <c r="ILQ56" s="41"/>
      <c r="ILR56" s="41"/>
      <c r="ILS56" s="41"/>
      <c r="ILT56" s="41"/>
      <c r="ILU56" s="41"/>
      <c r="ILV56" s="41"/>
      <c r="ILW56" s="41"/>
      <c r="ILX56" s="41"/>
      <c r="ILY56" s="41"/>
      <c r="ILZ56" s="41"/>
      <c r="IMA56" s="41"/>
      <c r="IMB56" s="41"/>
      <c r="IMC56" s="41"/>
      <c r="IMD56" s="41"/>
      <c r="IME56" s="41"/>
      <c r="IMF56" s="41"/>
      <c r="IMG56" s="41"/>
      <c r="IMH56" s="41"/>
      <c r="IMI56" s="41"/>
      <c r="IMJ56" s="41"/>
      <c r="IMK56" s="41"/>
      <c r="IML56" s="41"/>
      <c r="IMM56" s="41"/>
      <c r="IMN56" s="41"/>
      <c r="IMO56" s="41"/>
      <c r="IMP56" s="41"/>
      <c r="IMQ56" s="41"/>
      <c r="IMR56" s="41"/>
      <c r="IMS56" s="41"/>
      <c r="IMT56" s="41"/>
      <c r="IMU56" s="41"/>
      <c r="IMV56" s="41"/>
      <c r="IMW56" s="41"/>
      <c r="IMX56" s="41"/>
      <c r="IMY56" s="41"/>
      <c r="IMZ56" s="41"/>
      <c r="INA56" s="41"/>
      <c r="INB56" s="41"/>
      <c r="INC56" s="41"/>
      <c r="IND56" s="41"/>
      <c r="INE56" s="41"/>
      <c r="INF56" s="41"/>
      <c r="ING56" s="41"/>
      <c r="INH56" s="41"/>
      <c r="INI56" s="41"/>
      <c r="INJ56" s="41"/>
      <c r="INK56" s="41"/>
      <c r="INL56" s="41"/>
      <c r="INM56" s="41"/>
      <c r="INN56" s="41"/>
      <c r="INO56" s="41"/>
      <c r="INP56" s="41"/>
      <c r="INQ56" s="41"/>
      <c r="INR56" s="41"/>
      <c r="INS56" s="41"/>
      <c r="INT56" s="41"/>
      <c r="INU56" s="41"/>
      <c r="INV56" s="41"/>
      <c r="INW56" s="41"/>
      <c r="INX56" s="41"/>
      <c r="INY56" s="41"/>
      <c r="INZ56" s="41"/>
      <c r="IOA56" s="41"/>
      <c r="IOB56" s="41"/>
      <c r="IOC56" s="41"/>
      <c r="IOD56" s="41"/>
      <c r="IOE56" s="41"/>
      <c r="IOF56" s="41"/>
      <c r="IOG56" s="41"/>
      <c r="IOH56" s="41"/>
      <c r="IOI56" s="41"/>
      <c r="IOJ56" s="41"/>
      <c r="IOK56" s="41"/>
      <c r="IOL56" s="41"/>
      <c r="IOM56" s="41"/>
      <c r="ION56" s="41"/>
      <c r="IOO56" s="41"/>
      <c r="IOP56" s="41"/>
      <c r="IOQ56" s="41"/>
      <c r="IOR56" s="41"/>
      <c r="IOS56" s="41"/>
      <c r="IOT56" s="41"/>
      <c r="IOU56" s="41"/>
      <c r="IOV56" s="41"/>
      <c r="IOW56" s="41"/>
      <c r="IOX56" s="41"/>
      <c r="IOY56" s="41"/>
      <c r="IOZ56" s="41"/>
      <c r="IPA56" s="41"/>
      <c r="IPB56" s="41"/>
      <c r="IPC56" s="41"/>
      <c r="IPD56" s="41"/>
      <c r="IPE56" s="41"/>
      <c r="IPF56" s="41"/>
      <c r="IPG56" s="41"/>
      <c r="IPH56" s="41"/>
      <c r="IPI56" s="41"/>
      <c r="IPJ56" s="41"/>
      <c r="IPK56" s="41"/>
      <c r="IPL56" s="41"/>
      <c r="IPM56" s="41"/>
      <c r="IPN56" s="41"/>
      <c r="IPO56" s="41"/>
      <c r="IPP56" s="41"/>
      <c r="IPQ56" s="41"/>
      <c r="IPR56" s="41"/>
      <c r="IPS56" s="41"/>
      <c r="IPT56" s="41"/>
      <c r="IPU56" s="41"/>
      <c r="IPV56" s="41"/>
      <c r="IPW56" s="41"/>
      <c r="IPX56" s="41"/>
      <c r="IPY56" s="41"/>
      <c r="IPZ56" s="41"/>
      <c r="IQA56" s="41"/>
      <c r="IQB56" s="41"/>
      <c r="IQC56" s="41"/>
      <c r="IQD56" s="41"/>
      <c r="IQE56" s="41"/>
      <c r="IQF56" s="41"/>
      <c r="IQG56" s="41"/>
      <c r="IQH56" s="41"/>
      <c r="IQI56" s="41"/>
      <c r="IQJ56" s="41"/>
      <c r="IQK56" s="41"/>
      <c r="IQL56" s="41"/>
      <c r="IQM56" s="41"/>
      <c r="IQN56" s="41"/>
      <c r="IQO56" s="41"/>
      <c r="IQP56" s="41"/>
      <c r="IQQ56" s="41"/>
      <c r="IQR56" s="41"/>
      <c r="IQS56" s="41"/>
      <c r="IQT56" s="41"/>
      <c r="IQU56" s="41"/>
      <c r="IQV56" s="41"/>
      <c r="IQW56" s="41"/>
      <c r="IQX56" s="41"/>
      <c r="IQY56" s="41"/>
      <c r="IQZ56" s="41"/>
      <c r="IRA56" s="41"/>
      <c r="IRB56" s="41"/>
      <c r="IRC56" s="41"/>
      <c r="IRD56" s="41"/>
      <c r="IRE56" s="41"/>
      <c r="IRF56" s="41"/>
      <c r="IRG56" s="41"/>
      <c r="IRH56" s="41"/>
      <c r="IRI56" s="41"/>
      <c r="IRJ56" s="41"/>
      <c r="IRK56" s="41"/>
      <c r="IRL56" s="41"/>
      <c r="IRM56" s="41"/>
      <c r="IRN56" s="41"/>
      <c r="IRO56" s="41"/>
      <c r="IRP56" s="41"/>
      <c r="IRQ56" s="41"/>
      <c r="IRR56" s="41"/>
      <c r="IRS56" s="41"/>
      <c r="IRT56" s="41"/>
      <c r="IRU56" s="41"/>
      <c r="IRV56" s="41"/>
      <c r="IRW56" s="41"/>
      <c r="IRX56" s="41"/>
      <c r="IRY56" s="41"/>
      <c r="IRZ56" s="41"/>
      <c r="ISA56" s="41"/>
      <c r="ISB56" s="41"/>
      <c r="ISC56" s="41"/>
      <c r="ISD56" s="41"/>
      <c r="ISE56" s="41"/>
      <c r="ISF56" s="41"/>
      <c r="ISG56" s="41"/>
      <c r="ISH56" s="41"/>
      <c r="ISI56" s="41"/>
      <c r="ISJ56" s="41"/>
      <c r="ISK56" s="41"/>
      <c r="ISL56" s="41"/>
      <c r="ISM56" s="41"/>
      <c r="ISN56" s="41"/>
      <c r="ISO56" s="41"/>
      <c r="ISP56" s="41"/>
      <c r="ISQ56" s="41"/>
      <c r="ISR56" s="41"/>
      <c r="ISS56" s="41"/>
      <c r="IST56" s="41"/>
      <c r="ISU56" s="41"/>
      <c r="ISV56" s="41"/>
      <c r="ISW56" s="41"/>
      <c r="ISX56" s="41"/>
      <c r="ISY56" s="41"/>
      <c r="ISZ56" s="41"/>
      <c r="ITA56" s="41"/>
      <c r="ITB56" s="41"/>
      <c r="ITC56" s="41"/>
      <c r="ITD56" s="41"/>
      <c r="ITE56" s="41"/>
      <c r="ITF56" s="41"/>
      <c r="ITG56" s="41"/>
      <c r="ITH56" s="41"/>
      <c r="ITI56" s="41"/>
      <c r="ITJ56" s="41"/>
      <c r="ITK56" s="41"/>
      <c r="ITL56" s="41"/>
      <c r="ITM56" s="41"/>
      <c r="ITN56" s="41"/>
      <c r="ITO56" s="41"/>
      <c r="ITP56" s="41"/>
      <c r="ITQ56" s="41"/>
      <c r="ITR56" s="41"/>
      <c r="ITS56" s="41"/>
      <c r="ITT56" s="41"/>
      <c r="ITU56" s="41"/>
      <c r="ITV56" s="41"/>
      <c r="ITW56" s="41"/>
      <c r="ITX56" s="41"/>
      <c r="ITY56" s="41"/>
      <c r="ITZ56" s="41"/>
      <c r="IUA56" s="41"/>
      <c r="IUB56" s="41"/>
      <c r="IUC56" s="41"/>
      <c r="IUD56" s="41"/>
      <c r="IUE56" s="41"/>
      <c r="IUF56" s="41"/>
      <c r="IUG56" s="41"/>
      <c r="IUH56" s="41"/>
      <c r="IUI56" s="41"/>
      <c r="IUJ56" s="41"/>
      <c r="IUK56" s="41"/>
      <c r="IUL56" s="41"/>
      <c r="IUM56" s="41"/>
      <c r="IUN56" s="41"/>
      <c r="IUO56" s="41"/>
      <c r="IUP56" s="41"/>
      <c r="IUQ56" s="41"/>
      <c r="IUR56" s="41"/>
      <c r="IUS56" s="41"/>
      <c r="IUT56" s="41"/>
      <c r="IUU56" s="41"/>
      <c r="IUV56" s="41"/>
      <c r="IUW56" s="41"/>
      <c r="IUX56" s="41"/>
      <c r="IUY56" s="41"/>
      <c r="IUZ56" s="41"/>
      <c r="IVA56" s="41"/>
      <c r="IVB56" s="41"/>
      <c r="IVC56" s="41"/>
      <c r="IVD56" s="41"/>
      <c r="IVE56" s="41"/>
      <c r="IVF56" s="41"/>
      <c r="IVG56" s="41"/>
      <c r="IVH56" s="41"/>
      <c r="IVI56" s="41"/>
      <c r="IVJ56" s="41"/>
      <c r="IVK56" s="41"/>
      <c r="IVL56" s="41"/>
      <c r="IVM56" s="41"/>
      <c r="IVN56" s="41"/>
      <c r="IVO56" s="41"/>
      <c r="IVP56" s="41"/>
      <c r="IVQ56" s="41"/>
      <c r="IVR56" s="41"/>
      <c r="IVS56" s="41"/>
      <c r="IVT56" s="41"/>
      <c r="IVU56" s="41"/>
      <c r="IVV56" s="41"/>
      <c r="IVW56" s="41"/>
      <c r="IVX56" s="41"/>
      <c r="IVY56" s="41"/>
      <c r="IVZ56" s="41"/>
      <c r="IWA56" s="41"/>
      <c r="IWB56" s="41"/>
      <c r="IWC56" s="41"/>
      <c r="IWD56" s="41"/>
      <c r="IWE56" s="41"/>
      <c r="IWF56" s="41"/>
      <c r="IWG56" s="41"/>
      <c r="IWH56" s="41"/>
      <c r="IWI56" s="41"/>
      <c r="IWJ56" s="41"/>
      <c r="IWK56" s="41"/>
      <c r="IWL56" s="41"/>
      <c r="IWM56" s="41"/>
      <c r="IWN56" s="41"/>
      <c r="IWO56" s="41"/>
      <c r="IWP56" s="41"/>
      <c r="IWQ56" s="41"/>
      <c r="IWR56" s="41"/>
      <c r="IWS56" s="41"/>
      <c r="IWT56" s="41"/>
      <c r="IWU56" s="41"/>
      <c r="IWV56" s="41"/>
      <c r="IWW56" s="41"/>
      <c r="IWX56" s="41"/>
      <c r="IWY56" s="41"/>
      <c r="IWZ56" s="41"/>
      <c r="IXA56" s="41"/>
      <c r="IXB56" s="41"/>
      <c r="IXC56" s="41"/>
      <c r="IXD56" s="41"/>
      <c r="IXE56" s="41"/>
      <c r="IXF56" s="41"/>
      <c r="IXG56" s="41"/>
      <c r="IXH56" s="41"/>
      <c r="IXI56" s="41"/>
      <c r="IXJ56" s="41"/>
      <c r="IXK56" s="41"/>
      <c r="IXL56" s="41"/>
      <c r="IXM56" s="41"/>
      <c r="IXN56" s="41"/>
      <c r="IXO56" s="41"/>
      <c r="IXP56" s="41"/>
      <c r="IXQ56" s="41"/>
      <c r="IXR56" s="41"/>
      <c r="IXS56" s="41"/>
      <c r="IXT56" s="41"/>
      <c r="IXU56" s="41"/>
      <c r="IXV56" s="41"/>
      <c r="IXW56" s="41"/>
      <c r="IXX56" s="41"/>
      <c r="IXY56" s="41"/>
      <c r="IXZ56" s="41"/>
      <c r="IYA56" s="41"/>
      <c r="IYB56" s="41"/>
      <c r="IYC56" s="41"/>
      <c r="IYD56" s="41"/>
      <c r="IYE56" s="41"/>
      <c r="IYF56" s="41"/>
      <c r="IYG56" s="41"/>
      <c r="IYH56" s="41"/>
      <c r="IYI56" s="41"/>
      <c r="IYJ56" s="41"/>
      <c r="IYK56" s="41"/>
      <c r="IYL56" s="41"/>
      <c r="IYM56" s="41"/>
      <c r="IYN56" s="41"/>
      <c r="IYO56" s="41"/>
      <c r="IYP56" s="41"/>
      <c r="IYQ56" s="41"/>
      <c r="IYR56" s="41"/>
      <c r="IYS56" s="41"/>
      <c r="IYT56" s="41"/>
      <c r="IYU56" s="41"/>
      <c r="IYV56" s="41"/>
      <c r="IYW56" s="41"/>
      <c r="IYX56" s="41"/>
      <c r="IYY56" s="41"/>
      <c r="IYZ56" s="41"/>
      <c r="IZA56" s="41"/>
      <c r="IZB56" s="41"/>
      <c r="IZC56" s="41"/>
      <c r="IZD56" s="41"/>
      <c r="IZE56" s="41"/>
      <c r="IZF56" s="41"/>
      <c r="IZG56" s="41"/>
      <c r="IZH56" s="41"/>
      <c r="IZI56" s="41"/>
      <c r="IZJ56" s="41"/>
      <c r="IZK56" s="41"/>
      <c r="IZL56" s="41"/>
      <c r="IZM56" s="41"/>
      <c r="IZN56" s="41"/>
      <c r="IZO56" s="41"/>
      <c r="IZP56" s="41"/>
      <c r="IZQ56" s="41"/>
      <c r="IZR56" s="41"/>
      <c r="IZS56" s="41"/>
      <c r="IZT56" s="41"/>
      <c r="IZU56" s="41"/>
      <c r="IZV56" s="41"/>
      <c r="IZW56" s="41"/>
      <c r="IZX56" s="41"/>
      <c r="IZY56" s="41"/>
      <c r="IZZ56" s="41"/>
      <c r="JAA56" s="41"/>
      <c r="JAB56" s="41"/>
      <c r="JAC56" s="41"/>
      <c r="JAD56" s="41"/>
      <c r="JAE56" s="41"/>
      <c r="JAF56" s="41"/>
      <c r="JAG56" s="41"/>
      <c r="JAH56" s="41"/>
      <c r="JAI56" s="41"/>
      <c r="JAJ56" s="41"/>
      <c r="JAK56" s="41"/>
      <c r="JAL56" s="41"/>
      <c r="JAM56" s="41"/>
      <c r="JAN56" s="41"/>
      <c r="JAO56" s="41"/>
      <c r="JAP56" s="41"/>
      <c r="JAQ56" s="41"/>
      <c r="JAR56" s="41"/>
      <c r="JAS56" s="41"/>
      <c r="JAT56" s="41"/>
      <c r="JAU56" s="41"/>
      <c r="JAV56" s="41"/>
      <c r="JAW56" s="41"/>
      <c r="JAX56" s="41"/>
      <c r="JAY56" s="41"/>
      <c r="JAZ56" s="41"/>
      <c r="JBA56" s="41"/>
      <c r="JBB56" s="41"/>
      <c r="JBC56" s="41"/>
      <c r="JBD56" s="41"/>
      <c r="JBE56" s="41"/>
      <c r="JBF56" s="41"/>
      <c r="JBG56" s="41"/>
      <c r="JBH56" s="41"/>
      <c r="JBI56" s="41"/>
      <c r="JBJ56" s="41"/>
      <c r="JBK56" s="41"/>
      <c r="JBL56" s="41"/>
      <c r="JBM56" s="41"/>
      <c r="JBN56" s="41"/>
      <c r="JBO56" s="41"/>
      <c r="JBP56" s="41"/>
      <c r="JBQ56" s="41"/>
      <c r="JBR56" s="41"/>
      <c r="JBS56" s="41"/>
      <c r="JBT56" s="41"/>
      <c r="JBU56" s="41"/>
      <c r="JBV56" s="41"/>
      <c r="JBW56" s="41"/>
      <c r="JBX56" s="41"/>
      <c r="JBY56" s="41"/>
      <c r="JBZ56" s="41"/>
      <c r="JCA56" s="41"/>
      <c r="JCB56" s="41"/>
      <c r="JCC56" s="41"/>
      <c r="JCD56" s="41"/>
      <c r="JCE56" s="41"/>
      <c r="JCF56" s="41"/>
      <c r="JCG56" s="41"/>
      <c r="JCH56" s="41"/>
      <c r="JCI56" s="41"/>
      <c r="JCJ56" s="41"/>
      <c r="JCK56" s="41"/>
      <c r="JCL56" s="41"/>
      <c r="JCM56" s="41"/>
      <c r="JCN56" s="41"/>
      <c r="JCO56" s="41"/>
      <c r="JCP56" s="41"/>
      <c r="JCQ56" s="41"/>
      <c r="JCR56" s="41"/>
      <c r="JCS56" s="41"/>
      <c r="JCT56" s="41"/>
      <c r="JCU56" s="41"/>
      <c r="JCV56" s="41"/>
      <c r="JCW56" s="41"/>
      <c r="JCX56" s="41"/>
      <c r="JCY56" s="41"/>
      <c r="JCZ56" s="41"/>
      <c r="JDA56" s="41"/>
      <c r="JDB56" s="41"/>
      <c r="JDC56" s="41"/>
      <c r="JDD56" s="41"/>
      <c r="JDE56" s="41"/>
      <c r="JDF56" s="41"/>
      <c r="JDG56" s="41"/>
      <c r="JDH56" s="41"/>
      <c r="JDI56" s="41"/>
      <c r="JDJ56" s="41"/>
      <c r="JDK56" s="41"/>
      <c r="JDL56" s="41"/>
      <c r="JDM56" s="41"/>
      <c r="JDN56" s="41"/>
      <c r="JDO56" s="41"/>
      <c r="JDP56" s="41"/>
      <c r="JDQ56" s="41"/>
      <c r="JDR56" s="41"/>
      <c r="JDS56" s="41"/>
      <c r="JDT56" s="41"/>
      <c r="JDU56" s="41"/>
      <c r="JDV56" s="41"/>
      <c r="JDW56" s="41"/>
      <c r="JDX56" s="41"/>
      <c r="JDY56" s="41"/>
      <c r="JDZ56" s="41"/>
      <c r="JEA56" s="41"/>
      <c r="JEB56" s="41"/>
      <c r="JEC56" s="41"/>
      <c r="JED56" s="41"/>
      <c r="JEE56" s="41"/>
      <c r="JEF56" s="41"/>
      <c r="JEG56" s="41"/>
      <c r="JEH56" s="41"/>
      <c r="JEI56" s="41"/>
      <c r="JEJ56" s="41"/>
      <c r="JEK56" s="41"/>
      <c r="JEL56" s="41"/>
      <c r="JEM56" s="41"/>
      <c r="JEN56" s="41"/>
      <c r="JEO56" s="41"/>
      <c r="JEP56" s="41"/>
      <c r="JEQ56" s="41"/>
      <c r="JER56" s="41"/>
      <c r="JES56" s="41"/>
      <c r="JET56" s="41"/>
      <c r="JEU56" s="41"/>
      <c r="JEV56" s="41"/>
      <c r="JEW56" s="41"/>
      <c r="JEX56" s="41"/>
      <c r="JEY56" s="41"/>
      <c r="JEZ56" s="41"/>
      <c r="JFA56" s="41"/>
      <c r="JFB56" s="41"/>
      <c r="JFC56" s="41"/>
      <c r="JFD56" s="41"/>
      <c r="JFE56" s="41"/>
      <c r="JFF56" s="41"/>
      <c r="JFG56" s="41"/>
      <c r="JFH56" s="41"/>
      <c r="JFI56" s="41"/>
      <c r="JFJ56" s="41"/>
      <c r="JFK56" s="41"/>
      <c r="JFL56" s="41"/>
      <c r="JFM56" s="41"/>
      <c r="JFN56" s="41"/>
      <c r="JFO56" s="41"/>
      <c r="JFP56" s="41"/>
      <c r="JFQ56" s="41"/>
      <c r="JFR56" s="41"/>
      <c r="JFS56" s="41"/>
      <c r="JFT56" s="41"/>
      <c r="JFU56" s="41"/>
      <c r="JFV56" s="41"/>
      <c r="JFW56" s="41"/>
      <c r="JFX56" s="41"/>
      <c r="JFY56" s="41"/>
      <c r="JFZ56" s="41"/>
      <c r="JGA56" s="41"/>
      <c r="JGB56" s="41"/>
      <c r="JGC56" s="41"/>
      <c r="JGD56" s="41"/>
      <c r="JGE56" s="41"/>
      <c r="JGF56" s="41"/>
      <c r="JGG56" s="41"/>
      <c r="JGH56" s="41"/>
      <c r="JGI56" s="41"/>
      <c r="JGJ56" s="41"/>
      <c r="JGK56" s="41"/>
      <c r="JGL56" s="41"/>
      <c r="JGM56" s="41"/>
      <c r="JGN56" s="41"/>
      <c r="JGO56" s="41"/>
      <c r="JGP56" s="41"/>
      <c r="JGQ56" s="41"/>
      <c r="JGR56" s="41"/>
      <c r="JGS56" s="41"/>
      <c r="JGT56" s="41"/>
      <c r="JGU56" s="41"/>
      <c r="JGV56" s="41"/>
      <c r="JGW56" s="41"/>
      <c r="JGX56" s="41"/>
      <c r="JGY56" s="41"/>
      <c r="JGZ56" s="41"/>
      <c r="JHA56" s="41"/>
      <c r="JHB56" s="41"/>
      <c r="JHC56" s="41"/>
      <c r="JHD56" s="41"/>
      <c r="JHE56" s="41"/>
      <c r="JHF56" s="41"/>
      <c r="JHG56" s="41"/>
      <c r="JHH56" s="41"/>
      <c r="JHI56" s="41"/>
      <c r="JHJ56" s="41"/>
      <c r="JHK56" s="41"/>
      <c r="JHL56" s="41"/>
      <c r="JHM56" s="41"/>
      <c r="JHN56" s="41"/>
      <c r="JHO56" s="41"/>
      <c r="JHP56" s="41"/>
      <c r="JHQ56" s="41"/>
      <c r="JHR56" s="41"/>
      <c r="JHS56" s="41"/>
      <c r="JHT56" s="41"/>
      <c r="JHU56" s="41"/>
      <c r="JHV56" s="41"/>
      <c r="JHW56" s="41"/>
      <c r="JHX56" s="41"/>
      <c r="JHY56" s="41"/>
      <c r="JHZ56" s="41"/>
      <c r="JIA56" s="41"/>
      <c r="JIB56" s="41"/>
      <c r="JIC56" s="41"/>
      <c r="JID56" s="41"/>
      <c r="JIE56" s="41"/>
      <c r="JIF56" s="41"/>
      <c r="JIG56" s="41"/>
      <c r="JIH56" s="41"/>
      <c r="JII56" s="41"/>
      <c r="JIJ56" s="41"/>
      <c r="JIK56" s="41"/>
      <c r="JIL56" s="41"/>
      <c r="JIM56" s="41"/>
      <c r="JIN56" s="41"/>
      <c r="JIO56" s="41"/>
      <c r="JIP56" s="41"/>
      <c r="JIQ56" s="41"/>
      <c r="JIR56" s="41"/>
      <c r="JIS56" s="41"/>
      <c r="JIT56" s="41"/>
      <c r="JIU56" s="41"/>
      <c r="JIV56" s="41"/>
      <c r="JIW56" s="41"/>
      <c r="JIX56" s="41"/>
      <c r="JIY56" s="41"/>
      <c r="JIZ56" s="41"/>
      <c r="JJA56" s="41"/>
      <c r="JJB56" s="41"/>
      <c r="JJC56" s="41"/>
      <c r="JJD56" s="41"/>
      <c r="JJE56" s="41"/>
      <c r="JJF56" s="41"/>
      <c r="JJG56" s="41"/>
      <c r="JJH56" s="41"/>
      <c r="JJI56" s="41"/>
      <c r="JJJ56" s="41"/>
      <c r="JJK56" s="41"/>
      <c r="JJL56" s="41"/>
      <c r="JJM56" s="41"/>
      <c r="JJN56" s="41"/>
      <c r="JJO56" s="41"/>
      <c r="JJP56" s="41"/>
      <c r="JJQ56" s="41"/>
      <c r="JJR56" s="41"/>
      <c r="JJS56" s="41"/>
      <c r="JJT56" s="41"/>
      <c r="JJU56" s="41"/>
      <c r="JJV56" s="41"/>
      <c r="JJW56" s="41"/>
      <c r="JJX56" s="41"/>
      <c r="JJY56" s="41"/>
      <c r="JJZ56" s="41"/>
      <c r="JKA56" s="41"/>
      <c r="JKB56" s="41"/>
      <c r="JKC56" s="41"/>
      <c r="JKD56" s="41"/>
      <c r="JKE56" s="41"/>
      <c r="JKF56" s="41"/>
      <c r="JKG56" s="41"/>
      <c r="JKH56" s="41"/>
      <c r="JKI56" s="41"/>
      <c r="JKJ56" s="41"/>
      <c r="JKK56" s="41"/>
      <c r="JKL56" s="41"/>
      <c r="JKM56" s="41"/>
      <c r="JKN56" s="41"/>
      <c r="JKO56" s="41"/>
      <c r="JKP56" s="41"/>
      <c r="JKQ56" s="41"/>
      <c r="JKR56" s="41"/>
      <c r="JKS56" s="41"/>
      <c r="JKT56" s="41"/>
      <c r="JKU56" s="41"/>
      <c r="JKV56" s="41"/>
      <c r="JKW56" s="41"/>
      <c r="JKX56" s="41"/>
      <c r="JKY56" s="41"/>
      <c r="JKZ56" s="41"/>
      <c r="JLA56" s="41"/>
      <c r="JLB56" s="41"/>
      <c r="JLC56" s="41"/>
      <c r="JLD56" s="41"/>
      <c r="JLE56" s="41"/>
      <c r="JLF56" s="41"/>
      <c r="JLG56" s="41"/>
      <c r="JLH56" s="41"/>
      <c r="JLI56" s="41"/>
      <c r="JLJ56" s="41"/>
      <c r="JLK56" s="41"/>
      <c r="JLL56" s="41"/>
      <c r="JLM56" s="41"/>
      <c r="JLN56" s="41"/>
      <c r="JLO56" s="41"/>
      <c r="JLP56" s="41"/>
      <c r="JLQ56" s="41"/>
      <c r="JLR56" s="41"/>
      <c r="JLS56" s="41"/>
      <c r="JLT56" s="41"/>
      <c r="JLU56" s="41"/>
      <c r="JLV56" s="41"/>
      <c r="JLW56" s="41"/>
      <c r="JLX56" s="41"/>
      <c r="JLY56" s="41"/>
      <c r="JLZ56" s="41"/>
      <c r="JMA56" s="41"/>
      <c r="JMB56" s="41"/>
      <c r="JMC56" s="41"/>
      <c r="JMD56" s="41"/>
      <c r="JME56" s="41"/>
      <c r="JMF56" s="41"/>
      <c r="JMG56" s="41"/>
      <c r="JMH56" s="41"/>
      <c r="JMI56" s="41"/>
      <c r="JMJ56" s="41"/>
      <c r="JMK56" s="41"/>
      <c r="JML56" s="41"/>
      <c r="JMM56" s="41"/>
      <c r="JMN56" s="41"/>
      <c r="JMO56" s="41"/>
      <c r="JMP56" s="41"/>
      <c r="JMQ56" s="41"/>
      <c r="JMR56" s="41"/>
      <c r="JMS56" s="41"/>
      <c r="JMT56" s="41"/>
      <c r="JMU56" s="41"/>
      <c r="JMV56" s="41"/>
      <c r="JMW56" s="41"/>
      <c r="JMX56" s="41"/>
      <c r="JMY56" s="41"/>
      <c r="JMZ56" s="41"/>
      <c r="JNA56" s="41"/>
      <c r="JNB56" s="41"/>
      <c r="JNC56" s="41"/>
      <c r="JND56" s="41"/>
      <c r="JNE56" s="41"/>
      <c r="JNF56" s="41"/>
      <c r="JNG56" s="41"/>
      <c r="JNH56" s="41"/>
      <c r="JNI56" s="41"/>
      <c r="JNJ56" s="41"/>
      <c r="JNK56" s="41"/>
      <c r="JNL56" s="41"/>
      <c r="JNM56" s="41"/>
      <c r="JNN56" s="41"/>
      <c r="JNO56" s="41"/>
      <c r="JNP56" s="41"/>
      <c r="JNQ56" s="41"/>
      <c r="JNR56" s="41"/>
      <c r="JNS56" s="41"/>
      <c r="JNT56" s="41"/>
      <c r="JNU56" s="41"/>
      <c r="JNV56" s="41"/>
      <c r="JNW56" s="41"/>
      <c r="JNX56" s="41"/>
      <c r="JNY56" s="41"/>
      <c r="JNZ56" s="41"/>
      <c r="JOA56" s="41"/>
      <c r="JOB56" s="41"/>
      <c r="JOC56" s="41"/>
      <c r="JOD56" s="41"/>
      <c r="JOE56" s="41"/>
      <c r="JOF56" s="41"/>
      <c r="JOG56" s="41"/>
      <c r="JOH56" s="41"/>
      <c r="JOI56" s="41"/>
      <c r="JOJ56" s="41"/>
      <c r="JOK56" s="41"/>
      <c r="JOL56" s="41"/>
      <c r="JOM56" s="41"/>
      <c r="JON56" s="41"/>
      <c r="JOO56" s="41"/>
      <c r="JOP56" s="41"/>
      <c r="JOQ56" s="41"/>
      <c r="JOR56" s="41"/>
      <c r="JOS56" s="41"/>
      <c r="JOT56" s="41"/>
      <c r="JOU56" s="41"/>
      <c r="JOV56" s="41"/>
      <c r="JOW56" s="41"/>
      <c r="JOX56" s="41"/>
      <c r="JOY56" s="41"/>
      <c r="JOZ56" s="41"/>
      <c r="JPA56" s="41"/>
      <c r="JPB56" s="41"/>
      <c r="JPC56" s="41"/>
      <c r="JPD56" s="41"/>
      <c r="JPE56" s="41"/>
      <c r="JPF56" s="41"/>
      <c r="JPG56" s="41"/>
      <c r="JPH56" s="41"/>
      <c r="JPI56" s="41"/>
      <c r="JPJ56" s="41"/>
      <c r="JPK56" s="41"/>
      <c r="JPL56" s="41"/>
      <c r="JPM56" s="41"/>
      <c r="JPN56" s="41"/>
      <c r="JPO56" s="41"/>
      <c r="JPP56" s="41"/>
      <c r="JPQ56" s="41"/>
      <c r="JPR56" s="41"/>
      <c r="JPS56" s="41"/>
      <c r="JPT56" s="41"/>
      <c r="JPU56" s="41"/>
      <c r="JPV56" s="41"/>
      <c r="JPW56" s="41"/>
      <c r="JPX56" s="41"/>
      <c r="JPY56" s="41"/>
      <c r="JPZ56" s="41"/>
      <c r="JQA56" s="41"/>
      <c r="JQB56" s="41"/>
      <c r="JQC56" s="41"/>
      <c r="JQD56" s="41"/>
      <c r="JQE56" s="41"/>
      <c r="JQF56" s="41"/>
      <c r="JQG56" s="41"/>
      <c r="JQH56" s="41"/>
      <c r="JQI56" s="41"/>
      <c r="JQJ56" s="41"/>
      <c r="JQK56" s="41"/>
      <c r="JQL56" s="41"/>
      <c r="JQM56" s="41"/>
      <c r="JQN56" s="41"/>
      <c r="JQO56" s="41"/>
      <c r="JQP56" s="41"/>
      <c r="JQQ56" s="41"/>
      <c r="JQR56" s="41"/>
      <c r="JQS56" s="41"/>
      <c r="JQT56" s="41"/>
      <c r="JQU56" s="41"/>
      <c r="JQV56" s="41"/>
      <c r="JQW56" s="41"/>
      <c r="JQX56" s="41"/>
      <c r="JQY56" s="41"/>
      <c r="JQZ56" s="41"/>
      <c r="JRA56" s="41"/>
      <c r="JRB56" s="41"/>
      <c r="JRC56" s="41"/>
      <c r="JRD56" s="41"/>
      <c r="JRE56" s="41"/>
      <c r="JRF56" s="41"/>
      <c r="JRG56" s="41"/>
      <c r="JRH56" s="41"/>
      <c r="JRI56" s="41"/>
      <c r="JRJ56" s="41"/>
      <c r="JRK56" s="41"/>
      <c r="JRL56" s="41"/>
      <c r="JRM56" s="41"/>
      <c r="JRN56" s="41"/>
      <c r="JRO56" s="41"/>
      <c r="JRP56" s="41"/>
      <c r="JRQ56" s="41"/>
      <c r="JRR56" s="41"/>
      <c r="JRS56" s="41"/>
      <c r="JRT56" s="41"/>
      <c r="JRU56" s="41"/>
      <c r="JRV56" s="41"/>
      <c r="JRW56" s="41"/>
      <c r="JRX56" s="41"/>
      <c r="JRY56" s="41"/>
      <c r="JRZ56" s="41"/>
      <c r="JSA56" s="41"/>
      <c r="JSB56" s="41"/>
      <c r="JSC56" s="41"/>
      <c r="JSD56" s="41"/>
      <c r="JSE56" s="41"/>
      <c r="JSF56" s="41"/>
      <c r="JSG56" s="41"/>
      <c r="JSH56" s="41"/>
      <c r="JSI56" s="41"/>
      <c r="JSJ56" s="41"/>
      <c r="JSK56" s="41"/>
      <c r="JSL56" s="41"/>
      <c r="JSM56" s="41"/>
      <c r="JSN56" s="41"/>
      <c r="JSO56" s="41"/>
      <c r="JSP56" s="41"/>
      <c r="JSQ56" s="41"/>
      <c r="JSR56" s="41"/>
      <c r="JSS56" s="41"/>
      <c r="JST56" s="41"/>
      <c r="JSU56" s="41"/>
      <c r="JSV56" s="41"/>
      <c r="JSW56" s="41"/>
      <c r="JSX56" s="41"/>
      <c r="JSY56" s="41"/>
      <c r="JSZ56" s="41"/>
      <c r="JTA56" s="41"/>
      <c r="JTB56" s="41"/>
      <c r="JTC56" s="41"/>
      <c r="JTD56" s="41"/>
      <c r="JTE56" s="41"/>
      <c r="JTF56" s="41"/>
      <c r="JTG56" s="41"/>
      <c r="JTH56" s="41"/>
      <c r="JTI56" s="41"/>
      <c r="JTJ56" s="41"/>
      <c r="JTK56" s="41"/>
      <c r="JTL56" s="41"/>
      <c r="JTM56" s="41"/>
      <c r="JTN56" s="41"/>
      <c r="JTO56" s="41"/>
      <c r="JTP56" s="41"/>
      <c r="JTQ56" s="41"/>
      <c r="JTR56" s="41"/>
      <c r="JTS56" s="41"/>
      <c r="JTT56" s="41"/>
      <c r="JTU56" s="41"/>
      <c r="JTV56" s="41"/>
      <c r="JTW56" s="41"/>
      <c r="JTX56" s="41"/>
      <c r="JTY56" s="41"/>
      <c r="JTZ56" s="41"/>
      <c r="JUA56" s="41"/>
      <c r="JUB56" s="41"/>
      <c r="JUC56" s="41"/>
      <c r="JUD56" s="41"/>
      <c r="JUE56" s="41"/>
      <c r="JUF56" s="41"/>
      <c r="JUG56" s="41"/>
      <c r="JUH56" s="41"/>
      <c r="JUI56" s="41"/>
      <c r="JUJ56" s="41"/>
      <c r="JUK56" s="41"/>
      <c r="JUL56" s="41"/>
      <c r="JUM56" s="41"/>
      <c r="JUN56" s="41"/>
      <c r="JUO56" s="41"/>
      <c r="JUP56" s="41"/>
      <c r="JUQ56" s="41"/>
      <c r="JUR56" s="41"/>
      <c r="JUS56" s="41"/>
      <c r="JUT56" s="41"/>
      <c r="JUU56" s="41"/>
      <c r="JUV56" s="41"/>
      <c r="JUW56" s="41"/>
      <c r="JUX56" s="41"/>
      <c r="JUY56" s="41"/>
      <c r="JUZ56" s="41"/>
      <c r="JVA56" s="41"/>
      <c r="JVB56" s="41"/>
      <c r="JVC56" s="41"/>
      <c r="JVD56" s="41"/>
      <c r="JVE56" s="41"/>
      <c r="JVF56" s="41"/>
      <c r="JVG56" s="41"/>
      <c r="JVH56" s="41"/>
      <c r="JVI56" s="41"/>
      <c r="JVJ56" s="41"/>
      <c r="JVK56" s="41"/>
      <c r="JVL56" s="41"/>
      <c r="JVM56" s="41"/>
      <c r="JVN56" s="41"/>
      <c r="JVO56" s="41"/>
      <c r="JVP56" s="41"/>
      <c r="JVQ56" s="41"/>
      <c r="JVR56" s="41"/>
      <c r="JVS56" s="41"/>
      <c r="JVT56" s="41"/>
      <c r="JVU56" s="41"/>
      <c r="JVV56" s="41"/>
      <c r="JVW56" s="41"/>
      <c r="JVX56" s="41"/>
      <c r="JVY56" s="41"/>
      <c r="JVZ56" s="41"/>
      <c r="JWA56" s="41"/>
      <c r="JWB56" s="41"/>
      <c r="JWC56" s="41"/>
      <c r="JWD56" s="41"/>
      <c r="JWE56" s="41"/>
      <c r="JWF56" s="41"/>
      <c r="JWG56" s="41"/>
      <c r="JWH56" s="41"/>
      <c r="JWI56" s="41"/>
      <c r="JWJ56" s="41"/>
      <c r="JWK56" s="41"/>
      <c r="JWL56" s="41"/>
      <c r="JWM56" s="41"/>
      <c r="JWN56" s="41"/>
      <c r="JWO56" s="41"/>
      <c r="JWP56" s="41"/>
      <c r="JWQ56" s="41"/>
      <c r="JWR56" s="41"/>
      <c r="JWS56" s="41"/>
      <c r="JWT56" s="41"/>
      <c r="JWU56" s="41"/>
      <c r="JWV56" s="41"/>
      <c r="JWW56" s="41"/>
      <c r="JWX56" s="41"/>
      <c r="JWY56" s="41"/>
      <c r="JWZ56" s="41"/>
      <c r="JXA56" s="41"/>
      <c r="JXB56" s="41"/>
      <c r="JXC56" s="41"/>
      <c r="JXD56" s="41"/>
      <c r="JXE56" s="41"/>
      <c r="JXF56" s="41"/>
      <c r="JXG56" s="41"/>
      <c r="JXH56" s="41"/>
      <c r="JXI56" s="41"/>
      <c r="JXJ56" s="41"/>
      <c r="JXK56" s="41"/>
      <c r="JXL56" s="41"/>
      <c r="JXM56" s="41"/>
      <c r="JXN56" s="41"/>
      <c r="JXO56" s="41"/>
      <c r="JXP56" s="41"/>
      <c r="JXQ56" s="41"/>
      <c r="JXR56" s="41"/>
      <c r="JXS56" s="41"/>
      <c r="JXT56" s="41"/>
      <c r="JXU56" s="41"/>
      <c r="JXV56" s="41"/>
      <c r="JXW56" s="41"/>
      <c r="JXX56" s="41"/>
      <c r="JXY56" s="41"/>
      <c r="JXZ56" s="41"/>
      <c r="JYA56" s="41"/>
      <c r="JYB56" s="41"/>
      <c r="JYC56" s="41"/>
      <c r="JYD56" s="41"/>
      <c r="JYE56" s="41"/>
      <c r="JYF56" s="41"/>
      <c r="JYG56" s="41"/>
      <c r="JYH56" s="41"/>
      <c r="JYI56" s="41"/>
      <c r="JYJ56" s="41"/>
      <c r="JYK56" s="41"/>
      <c r="JYL56" s="41"/>
      <c r="JYM56" s="41"/>
      <c r="JYN56" s="41"/>
      <c r="JYO56" s="41"/>
      <c r="JYP56" s="41"/>
      <c r="JYQ56" s="41"/>
      <c r="JYR56" s="41"/>
      <c r="JYS56" s="41"/>
      <c r="JYT56" s="41"/>
      <c r="JYU56" s="41"/>
      <c r="JYV56" s="41"/>
      <c r="JYW56" s="41"/>
      <c r="JYX56" s="41"/>
      <c r="JYY56" s="41"/>
      <c r="JYZ56" s="41"/>
      <c r="JZA56" s="41"/>
      <c r="JZB56" s="41"/>
      <c r="JZC56" s="41"/>
      <c r="JZD56" s="41"/>
      <c r="JZE56" s="41"/>
      <c r="JZF56" s="41"/>
      <c r="JZG56" s="41"/>
      <c r="JZH56" s="41"/>
      <c r="JZI56" s="41"/>
      <c r="JZJ56" s="41"/>
      <c r="JZK56" s="41"/>
      <c r="JZL56" s="41"/>
      <c r="JZM56" s="41"/>
      <c r="JZN56" s="41"/>
      <c r="JZO56" s="41"/>
      <c r="JZP56" s="41"/>
      <c r="JZQ56" s="41"/>
      <c r="JZR56" s="41"/>
      <c r="JZS56" s="41"/>
      <c r="JZT56" s="41"/>
      <c r="JZU56" s="41"/>
      <c r="JZV56" s="41"/>
      <c r="JZW56" s="41"/>
      <c r="JZX56" s="41"/>
      <c r="JZY56" s="41"/>
      <c r="JZZ56" s="41"/>
      <c r="KAA56" s="41"/>
      <c r="KAB56" s="41"/>
      <c r="KAC56" s="41"/>
      <c r="KAD56" s="41"/>
      <c r="KAE56" s="41"/>
      <c r="KAF56" s="41"/>
      <c r="KAG56" s="41"/>
      <c r="KAH56" s="41"/>
      <c r="KAI56" s="41"/>
      <c r="KAJ56" s="41"/>
      <c r="KAK56" s="41"/>
      <c r="KAL56" s="41"/>
      <c r="KAM56" s="41"/>
      <c r="KAN56" s="41"/>
      <c r="KAO56" s="41"/>
      <c r="KAP56" s="41"/>
      <c r="KAQ56" s="41"/>
      <c r="KAR56" s="41"/>
      <c r="KAS56" s="41"/>
      <c r="KAT56" s="41"/>
      <c r="KAU56" s="41"/>
      <c r="KAV56" s="41"/>
      <c r="KAW56" s="41"/>
      <c r="KAX56" s="41"/>
      <c r="KAY56" s="41"/>
      <c r="KAZ56" s="41"/>
      <c r="KBA56" s="41"/>
      <c r="KBB56" s="41"/>
      <c r="KBC56" s="41"/>
      <c r="KBD56" s="41"/>
      <c r="KBE56" s="41"/>
      <c r="KBF56" s="41"/>
      <c r="KBG56" s="41"/>
      <c r="KBH56" s="41"/>
      <c r="KBI56" s="41"/>
      <c r="KBJ56" s="41"/>
      <c r="KBK56" s="41"/>
      <c r="KBL56" s="41"/>
      <c r="KBM56" s="41"/>
      <c r="KBN56" s="41"/>
      <c r="KBO56" s="41"/>
      <c r="KBP56" s="41"/>
      <c r="KBQ56" s="41"/>
      <c r="KBR56" s="41"/>
      <c r="KBS56" s="41"/>
      <c r="KBT56" s="41"/>
      <c r="KBU56" s="41"/>
      <c r="KBV56" s="41"/>
      <c r="KBW56" s="41"/>
      <c r="KBX56" s="41"/>
      <c r="KBY56" s="41"/>
      <c r="KBZ56" s="41"/>
      <c r="KCA56" s="41"/>
      <c r="KCB56" s="41"/>
      <c r="KCC56" s="41"/>
      <c r="KCD56" s="41"/>
      <c r="KCE56" s="41"/>
      <c r="KCF56" s="41"/>
      <c r="KCG56" s="41"/>
      <c r="KCH56" s="41"/>
      <c r="KCI56" s="41"/>
      <c r="KCJ56" s="41"/>
      <c r="KCK56" s="41"/>
      <c r="KCL56" s="41"/>
      <c r="KCM56" s="41"/>
      <c r="KCN56" s="41"/>
      <c r="KCO56" s="41"/>
      <c r="KCP56" s="41"/>
      <c r="KCQ56" s="41"/>
      <c r="KCR56" s="41"/>
      <c r="KCS56" s="41"/>
      <c r="KCT56" s="41"/>
      <c r="KCU56" s="41"/>
      <c r="KCV56" s="41"/>
      <c r="KCW56" s="41"/>
      <c r="KCX56" s="41"/>
      <c r="KCY56" s="41"/>
      <c r="KCZ56" s="41"/>
      <c r="KDA56" s="41"/>
      <c r="KDB56" s="41"/>
      <c r="KDC56" s="41"/>
      <c r="KDD56" s="41"/>
      <c r="KDE56" s="41"/>
      <c r="KDF56" s="41"/>
      <c r="KDG56" s="41"/>
      <c r="KDH56" s="41"/>
      <c r="KDI56" s="41"/>
      <c r="KDJ56" s="41"/>
      <c r="KDK56" s="41"/>
      <c r="KDL56" s="41"/>
      <c r="KDM56" s="41"/>
      <c r="KDN56" s="41"/>
      <c r="KDO56" s="41"/>
      <c r="KDP56" s="41"/>
      <c r="KDQ56" s="41"/>
      <c r="KDR56" s="41"/>
      <c r="KDS56" s="41"/>
      <c r="KDT56" s="41"/>
      <c r="KDU56" s="41"/>
      <c r="KDV56" s="41"/>
      <c r="KDW56" s="41"/>
      <c r="KDX56" s="41"/>
      <c r="KDY56" s="41"/>
      <c r="KDZ56" s="41"/>
      <c r="KEA56" s="41"/>
      <c r="KEB56" s="41"/>
      <c r="KEC56" s="41"/>
      <c r="KED56" s="41"/>
      <c r="KEE56" s="41"/>
      <c r="KEF56" s="41"/>
      <c r="KEG56" s="41"/>
      <c r="KEH56" s="41"/>
      <c r="KEI56" s="41"/>
      <c r="KEJ56" s="41"/>
      <c r="KEK56" s="41"/>
      <c r="KEL56" s="41"/>
      <c r="KEM56" s="41"/>
      <c r="KEN56" s="41"/>
      <c r="KEO56" s="41"/>
      <c r="KEP56" s="41"/>
      <c r="KEQ56" s="41"/>
      <c r="KER56" s="41"/>
      <c r="KES56" s="41"/>
      <c r="KET56" s="41"/>
      <c r="KEU56" s="41"/>
      <c r="KEV56" s="41"/>
      <c r="KEW56" s="41"/>
      <c r="KEX56" s="41"/>
      <c r="KEY56" s="41"/>
      <c r="KEZ56" s="41"/>
      <c r="KFA56" s="41"/>
      <c r="KFB56" s="41"/>
      <c r="KFC56" s="41"/>
      <c r="KFD56" s="41"/>
      <c r="KFE56" s="41"/>
      <c r="KFF56" s="41"/>
      <c r="KFG56" s="41"/>
      <c r="KFH56" s="41"/>
      <c r="KFI56" s="41"/>
      <c r="KFJ56" s="41"/>
      <c r="KFK56" s="41"/>
      <c r="KFL56" s="41"/>
      <c r="KFM56" s="41"/>
      <c r="KFN56" s="41"/>
      <c r="KFO56" s="41"/>
      <c r="KFP56" s="41"/>
      <c r="KFQ56" s="41"/>
      <c r="KFR56" s="41"/>
      <c r="KFS56" s="41"/>
      <c r="KFT56" s="41"/>
      <c r="KFU56" s="41"/>
      <c r="KFV56" s="41"/>
      <c r="KFW56" s="41"/>
      <c r="KFX56" s="41"/>
      <c r="KFY56" s="41"/>
      <c r="KFZ56" s="41"/>
      <c r="KGA56" s="41"/>
      <c r="KGB56" s="41"/>
      <c r="KGC56" s="41"/>
      <c r="KGD56" s="41"/>
      <c r="KGE56" s="41"/>
      <c r="KGF56" s="41"/>
      <c r="KGG56" s="41"/>
      <c r="KGH56" s="41"/>
      <c r="KGI56" s="41"/>
      <c r="KGJ56" s="41"/>
      <c r="KGK56" s="41"/>
      <c r="KGL56" s="41"/>
      <c r="KGM56" s="41"/>
      <c r="KGN56" s="41"/>
      <c r="KGO56" s="41"/>
      <c r="KGP56" s="41"/>
      <c r="KGQ56" s="41"/>
      <c r="KGR56" s="41"/>
      <c r="KGS56" s="41"/>
      <c r="KGT56" s="41"/>
      <c r="KGU56" s="41"/>
      <c r="KGV56" s="41"/>
      <c r="KGW56" s="41"/>
      <c r="KGX56" s="41"/>
      <c r="KGY56" s="41"/>
      <c r="KGZ56" s="41"/>
      <c r="KHA56" s="41"/>
      <c r="KHB56" s="41"/>
      <c r="KHC56" s="41"/>
      <c r="KHD56" s="41"/>
      <c r="KHE56" s="41"/>
      <c r="KHF56" s="41"/>
      <c r="KHG56" s="41"/>
      <c r="KHH56" s="41"/>
      <c r="KHI56" s="41"/>
      <c r="KHJ56" s="41"/>
      <c r="KHK56" s="41"/>
      <c r="KHL56" s="41"/>
      <c r="KHM56" s="41"/>
      <c r="KHN56" s="41"/>
      <c r="KHO56" s="41"/>
      <c r="KHP56" s="41"/>
      <c r="KHQ56" s="41"/>
      <c r="KHR56" s="41"/>
      <c r="KHS56" s="41"/>
      <c r="KHT56" s="41"/>
      <c r="KHU56" s="41"/>
      <c r="KHV56" s="41"/>
      <c r="KHW56" s="41"/>
      <c r="KHX56" s="41"/>
      <c r="KHY56" s="41"/>
      <c r="KHZ56" s="41"/>
      <c r="KIA56" s="41"/>
      <c r="KIB56" s="41"/>
      <c r="KIC56" s="41"/>
      <c r="KID56" s="41"/>
      <c r="KIE56" s="41"/>
      <c r="KIF56" s="41"/>
      <c r="KIG56" s="41"/>
      <c r="KIH56" s="41"/>
      <c r="KII56" s="41"/>
      <c r="KIJ56" s="41"/>
      <c r="KIK56" s="41"/>
      <c r="KIL56" s="41"/>
      <c r="KIM56" s="41"/>
      <c r="KIN56" s="41"/>
      <c r="KIO56" s="41"/>
      <c r="KIP56" s="41"/>
      <c r="KIQ56" s="41"/>
      <c r="KIR56" s="41"/>
      <c r="KIS56" s="41"/>
      <c r="KIT56" s="41"/>
      <c r="KIU56" s="41"/>
      <c r="KIV56" s="41"/>
      <c r="KIW56" s="41"/>
      <c r="KIX56" s="41"/>
      <c r="KIY56" s="41"/>
      <c r="KIZ56" s="41"/>
      <c r="KJA56" s="41"/>
      <c r="KJB56" s="41"/>
      <c r="KJC56" s="41"/>
      <c r="KJD56" s="41"/>
      <c r="KJE56" s="41"/>
      <c r="KJF56" s="41"/>
      <c r="KJG56" s="41"/>
      <c r="KJH56" s="41"/>
      <c r="KJI56" s="41"/>
      <c r="KJJ56" s="41"/>
      <c r="KJK56" s="41"/>
      <c r="KJL56" s="41"/>
      <c r="KJM56" s="41"/>
      <c r="KJN56" s="41"/>
      <c r="KJO56" s="41"/>
      <c r="KJP56" s="41"/>
      <c r="KJQ56" s="41"/>
      <c r="KJR56" s="41"/>
      <c r="KJS56" s="41"/>
      <c r="KJT56" s="41"/>
      <c r="KJU56" s="41"/>
      <c r="KJV56" s="41"/>
      <c r="KJW56" s="41"/>
      <c r="KJX56" s="41"/>
      <c r="KJY56" s="41"/>
      <c r="KJZ56" s="41"/>
      <c r="KKA56" s="41"/>
      <c r="KKB56" s="41"/>
      <c r="KKC56" s="41"/>
      <c r="KKD56" s="41"/>
      <c r="KKE56" s="41"/>
      <c r="KKF56" s="41"/>
      <c r="KKG56" s="41"/>
      <c r="KKH56" s="41"/>
      <c r="KKI56" s="41"/>
      <c r="KKJ56" s="41"/>
      <c r="KKK56" s="41"/>
      <c r="KKL56" s="41"/>
      <c r="KKM56" s="41"/>
      <c r="KKN56" s="41"/>
      <c r="KKO56" s="41"/>
      <c r="KKP56" s="41"/>
      <c r="KKQ56" s="41"/>
      <c r="KKR56" s="41"/>
      <c r="KKS56" s="41"/>
      <c r="KKT56" s="41"/>
      <c r="KKU56" s="41"/>
      <c r="KKV56" s="41"/>
      <c r="KKW56" s="41"/>
      <c r="KKX56" s="41"/>
      <c r="KKY56" s="41"/>
      <c r="KKZ56" s="41"/>
      <c r="KLA56" s="41"/>
      <c r="KLB56" s="41"/>
      <c r="KLC56" s="41"/>
      <c r="KLD56" s="41"/>
      <c r="KLE56" s="41"/>
      <c r="KLF56" s="41"/>
      <c r="KLG56" s="41"/>
      <c r="KLH56" s="41"/>
      <c r="KLI56" s="41"/>
      <c r="KLJ56" s="41"/>
      <c r="KLK56" s="41"/>
      <c r="KLL56" s="41"/>
      <c r="KLM56" s="41"/>
      <c r="KLN56" s="41"/>
      <c r="KLO56" s="41"/>
      <c r="KLP56" s="41"/>
      <c r="KLQ56" s="41"/>
      <c r="KLR56" s="41"/>
      <c r="KLS56" s="41"/>
      <c r="KLT56" s="41"/>
      <c r="KLU56" s="41"/>
      <c r="KLV56" s="41"/>
      <c r="KLW56" s="41"/>
      <c r="KLX56" s="41"/>
      <c r="KLY56" s="41"/>
      <c r="KLZ56" s="41"/>
      <c r="KMA56" s="41"/>
      <c r="KMB56" s="41"/>
      <c r="KMC56" s="41"/>
      <c r="KMD56" s="41"/>
      <c r="KME56" s="41"/>
      <c r="KMF56" s="41"/>
      <c r="KMG56" s="41"/>
      <c r="KMH56" s="41"/>
      <c r="KMI56" s="41"/>
      <c r="KMJ56" s="41"/>
      <c r="KMK56" s="41"/>
      <c r="KML56" s="41"/>
      <c r="KMM56" s="41"/>
      <c r="KMN56" s="41"/>
      <c r="KMO56" s="41"/>
      <c r="KMP56" s="41"/>
      <c r="KMQ56" s="41"/>
      <c r="KMR56" s="41"/>
      <c r="KMS56" s="41"/>
      <c r="KMT56" s="41"/>
      <c r="KMU56" s="41"/>
      <c r="KMV56" s="41"/>
      <c r="KMW56" s="41"/>
      <c r="KMX56" s="41"/>
      <c r="KMY56" s="41"/>
      <c r="KMZ56" s="41"/>
      <c r="KNA56" s="41"/>
      <c r="KNB56" s="41"/>
      <c r="KNC56" s="41"/>
      <c r="KND56" s="41"/>
      <c r="KNE56" s="41"/>
      <c r="KNF56" s="41"/>
      <c r="KNG56" s="41"/>
      <c r="KNH56" s="41"/>
      <c r="KNI56" s="41"/>
      <c r="KNJ56" s="41"/>
      <c r="KNK56" s="41"/>
      <c r="KNL56" s="41"/>
      <c r="KNM56" s="41"/>
      <c r="KNN56" s="41"/>
      <c r="KNO56" s="41"/>
      <c r="KNP56" s="41"/>
      <c r="KNQ56" s="41"/>
      <c r="KNR56" s="41"/>
      <c r="KNS56" s="41"/>
      <c r="KNT56" s="41"/>
      <c r="KNU56" s="41"/>
      <c r="KNV56" s="41"/>
      <c r="KNW56" s="41"/>
      <c r="KNX56" s="41"/>
      <c r="KNY56" s="41"/>
      <c r="KNZ56" s="41"/>
      <c r="KOA56" s="41"/>
      <c r="KOB56" s="41"/>
      <c r="KOC56" s="41"/>
      <c r="KOD56" s="41"/>
      <c r="KOE56" s="41"/>
      <c r="KOF56" s="41"/>
      <c r="KOG56" s="41"/>
      <c r="KOH56" s="41"/>
      <c r="KOI56" s="41"/>
      <c r="KOJ56" s="41"/>
      <c r="KOK56" s="41"/>
      <c r="KOL56" s="41"/>
      <c r="KOM56" s="41"/>
      <c r="KON56" s="41"/>
      <c r="KOO56" s="41"/>
      <c r="KOP56" s="41"/>
      <c r="KOQ56" s="41"/>
      <c r="KOR56" s="41"/>
      <c r="KOS56" s="41"/>
      <c r="KOT56" s="41"/>
      <c r="KOU56" s="41"/>
      <c r="KOV56" s="41"/>
      <c r="KOW56" s="41"/>
      <c r="KOX56" s="41"/>
      <c r="KOY56" s="41"/>
      <c r="KOZ56" s="41"/>
      <c r="KPA56" s="41"/>
      <c r="KPB56" s="41"/>
      <c r="KPC56" s="41"/>
      <c r="KPD56" s="41"/>
      <c r="KPE56" s="41"/>
      <c r="KPF56" s="41"/>
      <c r="KPG56" s="41"/>
      <c r="KPH56" s="41"/>
      <c r="KPI56" s="41"/>
      <c r="KPJ56" s="41"/>
      <c r="KPK56" s="41"/>
      <c r="KPL56" s="41"/>
      <c r="KPM56" s="41"/>
      <c r="KPN56" s="41"/>
      <c r="KPO56" s="41"/>
      <c r="KPP56" s="41"/>
      <c r="KPQ56" s="41"/>
      <c r="KPR56" s="41"/>
      <c r="KPS56" s="41"/>
      <c r="KPT56" s="41"/>
      <c r="KPU56" s="41"/>
      <c r="KPV56" s="41"/>
      <c r="KPW56" s="41"/>
      <c r="KPX56" s="41"/>
      <c r="KPY56" s="41"/>
      <c r="KPZ56" s="41"/>
      <c r="KQA56" s="41"/>
      <c r="KQB56" s="41"/>
      <c r="KQC56" s="41"/>
      <c r="KQD56" s="41"/>
      <c r="KQE56" s="41"/>
      <c r="KQF56" s="41"/>
      <c r="KQG56" s="41"/>
      <c r="KQH56" s="41"/>
      <c r="KQI56" s="41"/>
      <c r="KQJ56" s="41"/>
      <c r="KQK56" s="41"/>
      <c r="KQL56" s="41"/>
      <c r="KQM56" s="41"/>
      <c r="KQN56" s="41"/>
      <c r="KQO56" s="41"/>
      <c r="KQP56" s="41"/>
      <c r="KQQ56" s="41"/>
      <c r="KQR56" s="41"/>
      <c r="KQS56" s="41"/>
      <c r="KQT56" s="41"/>
      <c r="KQU56" s="41"/>
      <c r="KQV56" s="41"/>
      <c r="KQW56" s="41"/>
      <c r="KQX56" s="41"/>
      <c r="KQY56" s="41"/>
      <c r="KQZ56" s="41"/>
      <c r="KRA56" s="41"/>
      <c r="KRB56" s="41"/>
      <c r="KRC56" s="41"/>
      <c r="KRD56" s="41"/>
      <c r="KRE56" s="41"/>
      <c r="KRF56" s="41"/>
      <c r="KRG56" s="41"/>
      <c r="KRH56" s="41"/>
      <c r="KRI56" s="41"/>
      <c r="KRJ56" s="41"/>
      <c r="KRK56" s="41"/>
      <c r="KRL56" s="41"/>
      <c r="KRM56" s="41"/>
      <c r="KRN56" s="41"/>
      <c r="KRO56" s="41"/>
      <c r="KRP56" s="41"/>
      <c r="KRQ56" s="41"/>
      <c r="KRR56" s="41"/>
      <c r="KRS56" s="41"/>
      <c r="KRT56" s="41"/>
      <c r="KRU56" s="41"/>
      <c r="KRV56" s="41"/>
      <c r="KRW56" s="41"/>
      <c r="KRX56" s="41"/>
      <c r="KRY56" s="41"/>
      <c r="KRZ56" s="41"/>
      <c r="KSA56" s="41"/>
      <c r="KSB56" s="41"/>
      <c r="KSC56" s="41"/>
      <c r="KSD56" s="41"/>
      <c r="KSE56" s="41"/>
      <c r="KSF56" s="41"/>
      <c r="KSG56" s="41"/>
      <c r="KSH56" s="41"/>
      <c r="KSI56" s="41"/>
      <c r="KSJ56" s="41"/>
      <c r="KSK56" s="41"/>
      <c r="KSL56" s="41"/>
      <c r="KSM56" s="41"/>
      <c r="KSN56" s="41"/>
      <c r="KSO56" s="41"/>
      <c r="KSP56" s="41"/>
      <c r="KSQ56" s="41"/>
      <c r="KSR56" s="41"/>
      <c r="KSS56" s="41"/>
      <c r="KST56" s="41"/>
      <c r="KSU56" s="41"/>
      <c r="KSV56" s="41"/>
      <c r="KSW56" s="41"/>
      <c r="KSX56" s="41"/>
      <c r="KSY56" s="41"/>
      <c r="KSZ56" s="41"/>
      <c r="KTA56" s="41"/>
      <c r="KTB56" s="41"/>
      <c r="KTC56" s="41"/>
      <c r="KTD56" s="41"/>
      <c r="KTE56" s="41"/>
      <c r="KTF56" s="41"/>
      <c r="KTG56" s="41"/>
      <c r="KTH56" s="41"/>
      <c r="KTI56" s="41"/>
      <c r="KTJ56" s="41"/>
      <c r="KTK56" s="41"/>
      <c r="KTL56" s="41"/>
      <c r="KTM56" s="41"/>
      <c r="KTN56" s="41"/>
      <c r="KTO56" s="41"/>
      <c r="KTP56" s="41"/>
      <c r="KTQ56" s="41"/>
      <c r="KTR56" s="41"/>
      <c r="KTS56" s="41"/>
      <c r="KTT56" s="41"/>
      <c r="KTU56" s="41"/>
      <c r="KTV56" s="41"/>
      <c r="KTW56" s="41"/>
      <c r="KTX56" s="41"/>
      <c r="KTY56" s="41"/>
      <c r="KTZ56" s="41"/>
      <c r="KUA56" s="41"/>
      <c r="KUB56" s="41"/>
      <c r="KUC56" s="41"/>
      <c r="KUD56" s="41"/>
      <c r="KUE56" s="41"/>
      <c r="KUF56" s="41"/>
      <c r="KUG56" s="41"/>
      <c r="KUH56" s="41"/>
      <c r="KUI56" s="41"/>
      <c r="KUJ56" s="41"/>
      <c r="KUK56" s="41"/>
      <c r="KUL56" s="41"/>
      <c r="KUM56" s="41"/>
      <c r="KUN56" s="41"/>
      <c r="KUO56" s="41"/>
      <c r="KUP56" s="41"/>
      <c r="KUQ56" s="41"/>
      <c r="KUR56" s="41"/>
      <c r="KUS56" s="41"/>
      <c r="KUT56" s="41"/>
      <c r="KUU56" s="41"/>
      <c r="KUV56" s="41"/>
      <c r="KUW56" s="41"/>
      <c r="KUX56" s="41"/>
      <c r="KUY56" s="41"/>
      <c r="KUZ56" s="41"/>
      <c r="KVA56" s="41"/>
      <c r="KVB56" s="41"/>
      <c r="KVC56" s="41"/>
      <c r="KVD56" s="41"/>
      <c r="KVE56" s="41"/>
      <c r="KVF56" s="41"/>
      <c r="KVG56" s="41"/>
      <c r="KVH56" s="41"/>
      <c r="KVI56" s="41"/>
      <c r="KVJ56" s="41"/>
      <c r="KVK56" s="41"/>
      <c r="KVL56" s="41"/>
      <c r="KVM56" s="41"/>
      <c r="KVN56" s="41"/>
      <c r="KVO56" s="41"/>
      <c r="KVP56" s="41"/>
      <c r="KVQ56" s="41"/>
      <c r="KVR56" s="41"/>
      <c r="KVS56" s="41"/>
      <c r="KVT56" s="41"/>
      <c r="KVU56" s="41"/>
      <c r="KVV56" s="41"/>
      <c r="KVW56" s="41"/>
      <c r="KVX56" s="41"/>
      <c r="KVY56" s="41"/>
      <c r="KVZ56" s="41"/>
      <c r="KWA56" s="41"/>
      <c r="KWB56" s="41"/>
      <c r="KWC56" s="41"/>
      <c r="KWD56" s="41"/>
      <c r="KWE56" s="41"/>
      <c r="KWF56" s="41"/>
      <c r="KWG56" s="41"/>
      <c r="KWH56" s="41"/>
      <c r="KWI56" s="41"/>
      <c r="KWJ56" s="41"/>
      <c r="KWK56" s="41"/>
      <c r="KWL56" s="41"/>
      <c r="KWM56" s="41"/>
      <c r="KWN56" s="41"/>
      <c r="KWO56" s="41"/>
      <c r="KWP56" s="41"/>
      <c r="KWQ56" s="41"/>
      <c r="KWR56" s="41"/>
      <c r="KWS56" s="41"/>
      <c r="KWT56" s="41"/>
      <c r="KWU56" s="41"/>
      <c r="KWV56" s="41"/>
      <c r="KWW56" s="41"/>
      <c r="KWX56" s="41"/>
      <c r="KWY56" s="41"/>
      <c r="KWZ56" s="41"/>
      <c r="KXA56" s="41"/>
      <c r="KXB56" s="41"/>
      <c r="KXC56" s="41"/>
      <c r="KXD56" s="41"/>
      <c r="KXE56" s="41"/>
      <c r="KXF56" s="41"/>
      <c r="KXG56" s="41"/>
      <c r="KXH56" s="41"/>
      <c r="KXI56" s="41"/>
      <c r="KXJ56" s="41"/>
      <c r="KXK56" s="41"/>
      <c r="KXL56" s="41"/>
      <c r="KXM56" s="41"/>
      <c r="KXN56" s="41"/>
      <c r="KXO56" s="41"/>
      <c r="KXP56" s="41"/>
      <c r="KXQ56" s="41"/>
      <c r="KXR56" s="41"/>
      <c r="KXS56" s="41"/>
      <c r="KXT56" s="41"/>
      <c r="KXU56" s="41"/>
      <c r="KXV56" s="41"/>
      <c r="KXW56" s="41"/>
      <c r="KXX56" s="41"/>
      <c r="KXY56" s="41"/>
      <c r="KXZ56" s="41"/>
      <c r="KYA56" s="41"/>
      <c r="KYB56" s="41"/>
      <c r="KYC56" s="41"/>
      <c r="KYD56" s="41"/>
      <c r="KYE56" s="41"/>
      <c r="KYF56" s="41"/>
      <c r="KYG56" s="41"/>
      <c r="KYH56" s="41"/>
      <c r="KYI56" s="41"/>
      <c r="KYJ56" s="41"/>
      <c r="KYK56" s="41"/>
      <c r="KYL56" s="41"/>
      <c r="KYM56" s="41"/>
      <c r="KYN56" s="41"/>
      <c r="KYO56" s="41"/>
      <c r="KYP56" s="41"/>
      <c r="KYQ56" s="41"/>
      <c r="KYR56" s="41"/>
      <c r="KYS56" s="41"/>
      <c r="KYT56" s="41"/>
      <c r="KYU56" s="41"/>
      <c r="KYV56" s="41"/>
      <c r="KYW56" s="41"/>
      <c r="KYX56" s="41"/>
      <c r="KYY56" s="41"/>
      <c r="KYZ56" s="41"/>
      <c r="KZA56" s="41"/>
      <c r="KZB56" s="41"/>
      <c r="KZC56" s="41"/>
      <c r="KZD56" s="41"/>
      <c r="KZE56" s="41"/>
      <c r="KZF56" s="41"/>
      <c r="KZG56" s="41"/>
      <c r="KZH56" s="41"/>
      <c r="KZI56" s="41"/>
      <c r="KZJ56" s="41"/>
      <c r="KZK56" s="41"/>
      <c r="KZL56" s="41"/>
      <c r="KZM56" s="41"/>
      <c r="KZN56" s="41"/>
      <c r="KZO56" s="41"/>
      <c r="KZP56" s="41"/>
      <c r="KZQ56" s="41"/>
      <c r="KZR56" s="41"/>
      <c r="KZS56" s="41"/>
      <c r="KZT56" s="41"/>
      <c r="KZU56" s="41"/>
      <c r="KZV56" s="41"/>
      <c r="KZW56" s="41"/>
      <c r="KZX56" s="41"/>
      <c r="KZY56" s="41"/>
      <c r="KZZ56" s="41"/>
      <c r="LAA56" s="41"/>
      <c r="LAB56" s="41"/>
      <c r="LAC56" s="41"/>
      <c r="LAD56" s="41"/>
      <c r="LAE56" s="41"/>
      <c r="LAF56" s="41"/>
      <c r="LAG56" s="41"/>
      <c r="LAH56" s="41"/>
      <c r="LAI56" s="41"/>
      <c r="LAJ56" s="41"/>
      <c r="LAK56" s="41"/>
      <c r="LAL56" s="41"/>
      <c r="LAM56" s="41"/>
      <c r="LAN56" s="41"/>
      <c r="LAO56" s="41"/>
      <c r="LAP56" s="41"/>
      <c r="LAQ56" s="41"/>
      <c r="LAR56" s="41"/>
      <c r="LAS56" s="41"/>
      <c r="LAT56" s="41"/>
      <c r="LAU56" s="41"/>
      <c r="LAV56" s="41"/>
      <c r="LAW56" s="41"/>
      <c r="LAX56" s="41"/>
      <c r="LAY56" s="41"/>
      <c r="LAZ56" s="41"/>
      <c r="LBA56" s="41"/>
      <c r="LBB56" s="41"/>
      <c r="LBC56" s="41"/>
      <c r="LBD56" s="41"/>
      <c r="LBE56" s="41"/>
      <c r="LBF56" s="41"/>
      <c r="LBG56" s="41"/>
      <c r="LBH56" s="41"/>
      <c r="LBI56" s="41"/>
      <c r="LBJ56" s="41"/>
      <c r="LBK56" s="41"/>
      <c r="LBL56" s="41"/>
      <c r="LBM56" s="41"/>
      <c r="LBN56" s="41"/>
      <c r="LBO56" s="41"/>
      <c r="LBP56" s="41"/>
      <c r="LBQ56" s="41"/>
      <c r="LBR56" s="41"/>
      <c r="LBS56" s="41"/>
      <c r="LBT56" s="41"/>
      <c r="LBU56" s="41"/>
      <c r="LBV56" s="41"/>
      <c r="LBW56" s="41"/>
      <c r="LBX56" s="41"/>
      <c r="LBY56" s="41"/>
      <c r="LBZ56" s="41"/>
      <c r="LCA56" s="41"/>
      <c r="LCB56" s="41"/>
      <c r="LCC56" s="41"/>
      <c r="LCD56" s="41"/>
      <c r="LCE56" s="41"/>
      <c r="LCF56" s="41"/>
      <c r="LCG56" s="41"/>
      <c r="LCH56" s="41"/>
      <c r="LCI56" s="41"/>
      <c r="LCJ56" s="41"/>
      <c r="LCK56" s="41"/>
      <c r="LCL56" s="41"/>
      <c r="LCM56" s="41"/>
      <c r="LCN56" s="41"/>
      <c r="LCO56" s="41"/>
      <c r="LCP56" s="41"/>
      <c r="LCQ56" s="41"/>
      <c r="LCR56" s="41"/>
      <c r="LCS56" s="41"/>
      <c r="LCT56" s="41"/>
      <c r="LCU56" s="41"/>
      <c r="LCV56" s="41"/>
      <c r="LCW56" s="41"/>
      <c r="LCX56" s="41"/>
      <c r="LCY56" s="41"/>
      <c r="LCZ56" s="41"/>
      <c r="LDA56" s="41"/>
      <c r="LDB56" s="41"/>
      <c r="LDC56" s="41"/>
      <c r="LDD56" s="41"/>
      <c r="LDE56" s="41"/>
      <c r="LDF56" s="41"/>
      <c r="LDG56" s="41"/>
      <c r="LDH56" s="41"/>
      <c r="LDI56" s="41"/>
      <c r="LDJ56" s="41"/>
      <c r="LDK56" s="41"/>
      <c r="LDL56" s="41"/>
      <c r="LDM56" s="41"/>
      <c r="LDN56" s="41"/>
      <c r="LDO56" s="41"/>
      <c r="LDP56" s="41"/>
      <c r="LDQ56" s="41"/>
      <c r="LDR56" s="41"/>
      <c r="LDS56" s="41"/>
      <c r="LDT56" s="41"/>
      <c r="LDU56" s="41"/>
      <c r="LDV56" s="41"/>
      <c r="LDW56" s="41"/>
      <c r="LDX56" s="41"/>
      <c r="LDY56" s="41"/>
      <c r="LDZ56" s="41"/>
      <c r="LEA56" s="41"/>
      <c r="LEB56" s="41"/>
      <c r="LEC56" s="41"/>
      <c r="LED56" s="41"/>
      <c r="LEE56" s="41"/>
      <c r="LEF56" s="41"/>
      <c r="LEG56" s="41"/>
      <c r="LEH56" s="41"/>
      <c r="LEI56" s="41"/>
      <c r="LEJ56" s="41"/>
      <c r="LEK56" s="41"/>
      <c r="LEL56" s="41"/>
      <c r="LEM56" s="41"/>
      <c r="LEN56" s="41"/>
      <c r="LEO56" s="41"/>
      <c r="LEP56" s="41"/>
      <c r="LEQ56" s="41"/>
      <c r="LER56" s="41"/>
      <c r="LES56" s="41"/>
      <c r="LET56" s="41"/>
      <c r="LEU56" s="41"/>
      <c r="LEV56" s="41"/>
      <c r="LEW56" s="41"/>
      <c r="LEX56" s="41"/>
      <c r="LEY56" s="41"/>
      <c r="LEZ56" s="41"/>
      <c r="LFA56" s="41"/>
      <c r="LFB56" s="41"/>
      <c r="LFC56" s="41"/>
      <c r="LFD56" s="41"/>
      <c r="LFE56" s="41"/>
      <c r="LFF56" s="41"/>
      <c r="LFG56" s="41"/>
      <c r="LFH56" s="41"/>
      <c r="LFI56" s="41"/>
      <c r="LFJ56" s="41"/>
      <c r="LFK56" s="41"/>
      <c r="LFL56" s="41"/>
      <c r="LFM56" s="41"/>
      <c r="LFN56" s="41"/>
      <c r="LFO56" s="41"/>
      <c r="LFP56" s="41"/>
      <c r="LFQ56" s="41"/>
      <c r="LFR56" s="41"/>
      <c r="LFS56" s="41"/>
      <c r="LFT56" s="41"/>
      <c r="LFU56" s="41"/>
      <c r="LFV56" s="41"/>
      <c r="LFW56" s="41"/>
      <c r="LFX56" s="41"/>
      <c r="LFY56" s="41"/>
      <c r="LFZ56" s="41"/>
      <c r="LGA56" s="41"/>
      <c r="LGB56" s="41"/>
      <c r="LGC56" s="41"/>
      <c r="LGD56" s="41"/>
      <c r="LGE56" s="41"/>
      <c r="LGF56" s="41"/>
      <c r="LGG56" s="41"/>
      <c r="LGH56" s="41"/>
      <c r="LGI56" s="41"/>
      <c r="LGJ56" s="41"/>
      <c r="LGK56" s="41"/>
      <c r="LGL56" s="41"/>
      <c r="LGM56" s="41"/>
      <c r="LGN56" s="41"/>
      <c r="LGO56" s="41"/>
      <c r="LGP56" s="41"/>
      <c r="LGQ56" s="41"/>
      <c r="LGR56" s="41"/>
      <c r="LGS56" s="41"/>
      <c r="LGT56" s="41"/>
      <c r="LGU56" s="41"/>
      <c r="LGV56" s="41"/>
      <c r="LGW56" s="41"/>
      <c r="LGX56" s="41"/>
      <c r="LGY56" s="41"/>
      <c r="LGZ56" s="41"/>
      <c r="LHA56" s="41"/>
      <c r="LHB56" s="41"/>
      <c r="LHC56" s="41"/>
      <c r="LHD56" s="41"/>
      <c r="LHE56" s="41"/>
      <c r="LHF56" s="41"/>
      <c r="LHG56" s="41"/>
      <c r="LHH56" s="41"/>
      <c r="LHI56" s="41"/>
      <c r="LHJ56" s="41"/>
      <c r="LHK56" s="41"/>
      <c r="LHL56" s="41"/>
      <c r="LHM56" s="41"/>
      <c r="LHN56" s="41"/>
      <c r="LHO56" s="41"/>
      <c r="LHP56" s="41"/>
      <c r="LHQ56" s="41"/>
      <c r="LHR56" s="41"/>
      <c r="LHS56" s="41"/>
      <c r="LHT56" s="41"/>
      <c r="LHU56" s="41"/>
      <c r="LHV56" s="41"/>
      <c r="LHW56" s="41"/>
      <c r="LHX56" s="41"/>
      <c r="LHY56" s="41"/>
      <c r="LHZ56" s="41"/>
      <c r="LIA56" s="41"/>
      <c r="LIB56" s="41"/>
      <c r="LIC56" s="41"/>
      <c r="LID56" s="41"/>
      <c r="LIE56" s="41"/>
      <c r="LIF56" s="41"/>
      <c r="LIG56" s="41"/>
      <c r="LIH56" s="41"/>
      <c r="LII56" s="41"/>
      <c r="LIJ56" s="41"/>
      <c r="LIK56" s="41"/>
      <c r="LIL56" s="41"/>
      <c r="LIM56" s="41"/>
      <c r="LIN56" s="41"/>
      <c r="LIO56" s="41"/>
      <c r="LIP56" s="41"/>
      <c r="LIQ56" s="41"/>
      <c r="LIR56" s="41"/>
      <c r="LIS56" s="41"/>
      <c r="LIT56" s="41"/>
      <c r="LIU56" s="41"/>
      <c r="LIV56" s="41"/>
      <c r="LIW56" s="41"/>
      <c r="LIX56" s="41"/>
      <c r="LIY56" s="41"/>
      <c r="LIZ56" s="41"/>
      <c r="LJA56" s="41"/>
      <c r="LJB56" s="41"/>
      <c r="LJC56" s="41"/>
      <c r="LJD56" s="41"/>
      <c r="LJE56" s="41"/>
      <c r="LJF56" s="41"/>
      <c r="LJG56" s="41"/>
      <c r="LJH56" s="41"/>
      <c r="LJI56" s="41"/>
      <c r="LJJ56" s="41"/>
      <c r="LJK56" s="41"/>
      <c r="LJL56" s="41"/>
      <c r="LJM56" s="41"/>
      <c r="LJN56" s="41"/>
      <c r="LJO56" s="41"/>
      <c r="LJP56" s="41"/>
      <c r="LJQ56" s="41"/>
      <c r="LJR56" s="41"/>
      <c r="LJS56" s="41"/>
      <c r="LJT56" s="41"/>
      <c r="LJU56" s="41"/>
      <c r="LJV56" s="41"/>
      <c r="LJW56" s="41"/>
      <c r="LJX56" s="41"/>
      <c r="LJY56" s="41"/>
      <c r="LJZ56" s="41"/>
      <c r="LKA56" s="41"/>
      <c r="LKB56" s="41"/>
      <c r="LKC56" s="41"/>
      <c r="LKD56" s="41"/>
      <c r="LKE56" s="41"/>
      <c r="LKF56" s="41"/>
      <c r="LKG56" s="41"/>
      <c r="LKH56" s="41"/>
      <c r="LKI56" s="41"/>
      <c r="LKJ56" s="41"/>
      <c r="LKK56" s="41"/>
      <c r="LKL56" s="41"/>
      <c r="LKM56" s="41"/>
      <c r="LKN56" s="41"/>
      <c r="LKO56" s="41"/>
      <c r="LKP56" s="41"/>
      <c r="LKQ56" s="41"/>
      <c r="LKR56" s="41"/>
      <c r="LKS56" s="41"/>
      <c r="LKT56" s="41"/>
      <c r="LKU56" s="41"/>
      <c r="LKV56" s="41"/>
      <c r="LKW56" s="41"/>
      <c r="LKX56" s="41"/>
      <c r="LKY56" s="41"/>
      <c r="LKZ56" s="41"/>
      <c r="LLA56" s="41"/>
      <c r="LLB56" s="41"/>
      <c r="LLC56" s="41"/>
      <c r="LLD56" s="41"/>
      <c r="LLE56" s="41"/>
      <c r="LLF56" s="41"/>
      <c r="LLG56" s="41"/>
      <c r="LLH56" s="41"/>
      <c r="LLI56" s="41"/>
      <c r="LLJ56" s="41"/>
      <c r="LLK56" s="41"/>
      <c r="LLL56" s="41"/>
      <c r="LLM56" s="41"/>
      <c r="LLN56" s="41"/>
      <c r="LLO56" s="41"/>
      <c r="LLP56" s="41"/>
      <c r="LLQ56" s="41"/>
      <c r="LLR56" s="41"/>
      <c r="LLS56" s="41"/>
      <c r="LLT56" s="41"/>
      <c r="LLU56" s="41"/>
      <c r="LLV56" s="41"/>
      <c r="LLW56" s="41"/>
      <c r="LLX56" s="41"/>
      <c r="LLY56" s="41"/>
      <c r="LLZ56" s="41"/>
      <c r="LMA56" s="41"/>
      <c r="LMB56" s="41"/>
      <c r="LMC56" s="41"/>
      <c r="LMD56" s="41"/>
      <c r="LME56" s="41"/>
      <c r="LMF56" s="41"/>
      <c r="LMG56" s="41"/>
      <c r="LMH56" s="41"/>
      <c r="LMI56" s="41"/>
      <c r="LMJ56" s="41"/>
      <c r="LMK56" s="41"/>
      <c r="LML56" s="41"/>
      <c r="LMM56" s="41"/>
      <c r="LMN56" s="41"/>
      <c r="LMO56" s="41"/>
      <c r="LMP56" s="41"/>
      <c r="LMQ56" s="41"/>
      <c r="LMR56" s="41"/>
      <c r="LMS56" s="41"/>
      <c r="LMT56" s="41"/>
      <c r="LMU56" s="41"/>
      <c r="LMV56" s="41"/>
      <c r="LMW56" s="41"/>
      <c r="LMX56" s="41"/>
      <c r="LMY56" s="41"/>
      <c r="LMZ56" s="41"/>
      <c r="LNA56" s="41"/>
      <c r="LNB56" s="41"/>
      <c r="LNC56" s="41"/>
      <c r="LND56" s="41"/>
      <c r="LNE56" s="41"/>
      <c r="LNF56" s="41"/>
      <c r="LNG56" s="41"/>
      <c r="LNH56" s="41"/>
      <c r="LNI56" s="41"/>
      <c r="LNJ56" s="41"/>
      <c r="LNK56" s="41"/>
      <c r="LNL56" s="41"/>
      <c r="LNM56" s="41"/>
      <c r="LNN56" s="41"/>
      <c r="LNO56" s="41"/>
      <c r="LNP56" s="41"/>
      <c r="LNQ56" s="41"/>
      <c r="LNR56" s="41"/>
      <c r="LNS56" s="41"/>
      <c r="LNT56" s="41"/>
      <c r="LNU56" s="41"/>
      <c r="LNV56" s="41"/>
      <c r="LNW56" s="41"/>
      <c r="LNX56" s="41"/>
      <c r="LNY56" s="41"/>
      <c r="LNZ56" s="41"/>
      <c r="LOA56" s="41"/>
      <c r="LOB56" s="41"/>
      <c r="LOC56" s="41"/>
      <c r="LOD56" s="41"/>
      <c r="LOE56" s="41"/>
      <c r="LOF56" s="41"/>
      <c r="LOG56" s="41"/>
      <c r="LOH56" s="41"/>
      <c r="LOI56" s="41"/>
      <c r="LOJ56" s="41"/>
      <c r="LOK56" s="41"/>
      <c r="LOL56" s="41"/>
      <c r="LOM56" s="41"/>
      <c r="LON56" s="41"/>
      <c r="LOO56" s="41"/>
      <c r="LOP56" s="41"/>
      <c r="LOQ56" s="41"/>
      <c r="LOR56" s="41"/>
      <c r="LOS56" s="41"/>
      <c r="LOT56" s="41"/>
      <c r="LOU56" s="41"/>
      <c r="LOV56" s="41"/>
      <c r="LOW56" s="41"/>
      <c r="LOX56" s="41"/>
      <c r="LOY56" s="41"/>
      <c r="LOZ56" s="41"/>
      <c r="LPA56" s="41"/>
      <c r="LPB56" s="41"/>
      <c r="LPC56" s="41"/>
      <c r="LPD56" s="41"/>
      <c r="LPE56" s="41"/>
      <c r="LPF56" s="41"/>
      <c r="LPG56" s="41"/>
      <c r="LPH56" s="41"/>
      <c r="LPI56" s="41"/>
      <c r="LPJ56" s="41"/>
      <c r="LPK56" s="41"/>
      <c r="LPL56" s="41"/>
      <c r="LPM56" s="41"/>
      <c r="LPN56" s="41"/>
      <c r="LPO56" s="41"/>
      <c r="LPP56" s="41"/>
      <c r="LPQ56" s="41"/>
      <c r="LPR56" s="41"/>
      <c r="LPS56" s="41"/>
      <c r="LPT56" s="41"/>
      <c r="LPU56" s="41"/>
      <c r="LPV56" s="41"/>
      <c r="LPW56" s="41"/>
      <c r="LPX56" s="41"/>
      <c r="LPY56" s="41"/>
      <c r="LPZ56" s="41"/>
      <c r="LQA56" s="41"/>
      <c r="LQB56" s="41"/>
      <c r="LQC56" s="41"/>
      <c r="LQD56" s="41"/>
      <c r="LQE56" s="41"/>
      <c r="LQF56" s="41"/>
      <c r="LQG56" s="41"/>
      <c r="LQH56" s="41"/>
      <c r="LQI56" s="41"/>
      <c r="LQJ56" s="41"/>
      <c r="LQK56" s="41"/>
      <c r="LQL56" s="41"/>
      <c r="LQM56" s="41"/>
      <c r="LQN56" s="41"/>
      <c r="LQO56" s="41"/>
      <c r="LQP56" s="41"/>
      <c r="LQQ56" s="41"/>
      <c r="LQR56" s="41"/>
      <c r="LQS56" s="41"/>
      <c r="LQT56" s="41"/>
      <c r="LQU56" s="41"/>
      <c r="LQV56" s="41"/>
      <c r="LQW56" s="41"/>
      <c r="LQX56" s="41"/>
      <c r="LQY56" s="41"/>
      <c r="LQZ56" s="41"/>
      <c r="LRA56" s="41"/>
      <c r="LRB56" s="41"/>
      <c r="LRC56" s="41"/>
      <c r="LRD56" s="41"/>
      <c r="LRE56" s="41"/>
      <c r="LRF56" s="41"/>
      <c r="LRG56" s="41"/>
      <c r="LRH56" s="41"/>
      <c r="LRI56" s="41"/>
      <c r="LRJ56" s="41"/>
      <c r="LRK56" s="41"/>
      <c r="LRL56" s="41"/>
      <c r="LRM56" s="41"/>
      <c r="LRN56" s="41"/>
      <c r="LRO56" s="41"/>
      <c r="LRP56" s="41"/>
      <c r="LRQ56" s="41"/>
      <c r="LRR56" s="41"/>
      <c r="LRS56" s="41"/>
      <c r="LRT56" s="41"/>
      <c r="LRU56" s="41"/>
      <c r="LRV56" s="41"/>
      <c r="LRW56" s="41"/>
      <c r="LRX56" s="41"/>
      <c r="LRY56" s="41"/>
      <c r="LRZ56" s="41"/>
      <c r="LSA56" s="41"/>
      <c r="LSB56" s="41"/>
      <c r="LSC56" s="41"/>
      <c r="LSD56" s="41"/>
      <c r="LSE56" s="41"/>
      <c r="LSF56" s="41"/>
      <c r="LSG56" s="41"/>
      <c r="LSH56" s="41"/>
      <c r="LSI56" s="41"/>
      <c r="LSJ56" s="41"/>
      <c r="LSK56" s="41"/>
      <c r="LSL56" s="41"/>
      <c r="LSM56" s="41"/>
      <c r="LSN56" s="41"/>
      <c r="LSO56" s="41"/>
      <c r="LSP56" s="41"/>
      <c r="LSQ56" s="41"/>
      <c r="LSR56" s="41"/>
      <c r="LSS56" s="41"/>
      <c r="LST56" s="41"/>
      <c r="LSU56" s="41"/>
      <c r="LSV56" s="41"/>
      <c r="LSW56" s="41"/>
      <c r="LSX56" s="41"/>
      <c r="LSY56" s="41"/>
      <c r="LSZ56" s="41"/>
      <c r="LTA56" s="41"/>
      <c r="LTB56" s="41"/>
      <c r="LTC56" s="41"/>
      <c r="LTD56" s="41"/>
      <c r="LTE56" s="41"/>
      <c r="LTF56" s="41"/>
      <c r="LTG56" s="41"/>
      <c r="LTH56" s="41"/>
      <c r="LTI56" s="41"/>
      <c r="LTJ56" s="41"/>
      <c r="LTK56" s="41"/>
      <c r="LTL56" s="41"/>
      <c r="LTM56" s="41"/>
      <c r="LTN56" s="41"/>
      <c r="LTO56" s="41"/>
      <c r="LTP56" s="41"/>
      <c r="LTQ56" s="41"/>
      <c r="LTR56" s="41"/>
      <c r="LTS56" s="41"/>
      <c r="LTT56" s="41"/>
      <c r="LTU56" s="41"/>
      <c r="LTV56" s="41"/>
      <c r="LTW56" s="41"/>
      <c r="LTX56" s="41"/>
      <c r="LTY56" s="41"/>
      <c r="LTZ56" s="41"/>
      <c r="LUA56" s="41"/>
      <c r="LUB56" s="41"/>
      <c r="LUC56" s="41"/>
      <c r="LUD56" s="41"/>
      <c r="LUE56" s="41"/>
      <c r="LUF56" s="41"/>
      <c r="LUG56" s="41"/>
      <c r="LUH56" s="41"/>
      <c r="LUI56" s="41"/>
      <c r="LUJ56" s="41"/>
      <c r="LUK56" s="41"/>
      <c r="LUL56" s="41"/>
      <c r="LUM56" s="41"/>
      <c r="LUN56" s="41"/>
      <c r="LUO56" s="41"/>
      <c r="LUP56" s="41"/>
      <c r="LUQ56" s="41"/>
      <c r="LUR56" s="41"/>
      <c r="LUS56" s="41"/>
      <c r="LUT56" s="41"/>
      <c r="LUU56" s="41"/>
      <c r="LUV56" s="41"/>
      <c r="LUW56" s="41"/>
      <c r="LUX56" s="41"/>
      <c r="LUY56" s="41"/>
      <c r="LUZ56" s="41"/>
      <c r="LVA56" s="41"/>
      <c r="LVB56" s="41"/>
      <c r="LVC56" s="41"/>
      <c r="LVD56" s="41"/>
      <c r="LVE56" s="41"/>
      <c r="LVF56" s="41"/>
      <c r="LVG56" s="41"/>
      <c r="LVH56" s="41"/>
      <c r="LVI56" s="41"/>
      <c r="LVJ56" s="41"/>
      <c r="LVK56" s="41"/>
      <c r="LVL56" s="41"/>
      <c r="LVM56" s="41"/>
      <c r="LVN56" s="41"/>
      <c r="LVO56" s="41"/>
      <c r="LVP56" s="41"/>
      <c r="LVQ56" s="41"/>
      <c r="LVR56" s="41"/>
      <c r="LVS56" s="41"/>
      <c r="LVT56" s="41"/>
      <c r="LVU56" s="41"/>
      <c r="LVV56" s="41"/>
      <c r="LVW56" s="41"/>
      <c r="LVX56" s="41"/>
      <c r="LVY56" s="41"/>
      <c r="LVZ56" s="41"/>
      <c r="LWA56" s="41"/>
      <c r="LWB56" s="41"/>
      <c r="LWC56" s="41"/>
      <c r="LWD56" s="41"/>
      <c r="LWE56" s="41"/>
      <c r="LWF56" s="41"/>
      <c r="LWG56" s="41"/>
      <c r="LWH56" s="41"/>
      <c r="LWI56" s="41"/>
      <c r="LWJ56" s="41"/>
      <c r="LWK56" s="41"/>
      <c r="LWL56" s="41"/>
      <c r="LWM56" s="41"/>
      <c r="LWN56" s="41"/>
      <c r="LWO56" s="41"/>
      <c r="LWP56" s="41"/>
      <c r="LWQ56" s="41"/>
      <c r="LWR56" s="41"/>
      <c r="LWS56" s="41"/>
      <c r="LWT56" s="41"/>
      <c r="LWU56" s="41"/>
      <c r="LWV56" s="41"/>
      <c r="LWW56" s="41"/>
      <c r="LWX56" s="41"/>
      <c r="LWY56" s="41"/>
      <c r="LWZ56" s="41"/>
      <c r="LXA56" s="41"/>
      <c r="LXB56" s="41"/>
      <c r="LXC56" s="41"/>
      <c r="LXD56" s="41"/>
      <c r="LXE56" s="41"/>
      <c r="LXF56" s="41"/>
      <c r="LXG56" s="41"/>
      <c r="LXH56" s="41"/>
      <c r="LXI56" s="41"/>
      <c r="LXJ56" s="41"/>
      <c r="LXK56" s="41"/>
      <c r="LXL56" s="41"/>
      <c r="LXM56" s="41"/>
      <c r="LXN56" s="41"/>
      <c r="LXO56" s="41"/>
      <c r="LXP56" s="41"/>
      <c r="LXQ56" s="41"/>
      <c r="LXR56" s="41"/>
      <c r="LXS56" s="41"/>
      <c r="LXT56" s="41"/>
      <c r="LXU56" s="41"/>
      <c r="LXV56" s="41"/>
      <c r="LXW56" s="41"/>
      <c r="LXX56" s="41"/>
      <c r="LXY56" s="41"/>
      <c r="LXZ56" s="41"/>
      <c r="LYA56" s="41"/>
      <c r="LYB56" s="41"/>
      <c r="LYC56" s="41"/>
      <c r="LYD56" s="41"/>
      <c r="LYE56" s="41"/>
      <c r="LYF56" s="41"/>
      <c r="LYG56" s="41"/>
      <c r="LYH56" s="41"/>
      <c r="LYI56" s="41"/>
      <c r="LYJ56" s="41"/>
      <c r="LYK56" s="41"/>
      <c r="LYL56" s="41"/>
      <c r="LYM56" s="41"/>
      <c r="LYN56" s="41"/>
      <c r="LYO56" s="41"/>
      <c r="LYP56" s="41"/>
      <c r="LYQ56" s="41"/>
      <c r="LYR56" s="41"/>
      <c r="LYS56" s="41"/>
      <c r="LYT56" s="41"/>
      <c r="LYU56" s="41"/>
      <c r="LYV56" s="41"/>
      <c r="LYW56" s="41"/>
      <c r="LYX56" s="41"/>
      <c r="LYY56" s="41"/>
      <c r="LYZ56" s="41"/>
      <c r="LZA56" s="41"/>
      <c r="LZB56" s="41"/>
      <c r="LZC56" s="41"/>
      <c r="LZD56" s="41"/>
      <c r="LZE56" s="41"/>
      <c r="LZF56" s="41"/>
      <c r="LZG56" s="41"/>
      <c r="LZH56" s="41"/>
      <c r="LZI56" s="41"/>
      <c r="LZJ56" s="41"/>
      <c r="LZK56" s="41"/>
      <c r="LZL56" s="41"/>
      <c r="LZM56" s="41"/>
      <c r="LZN56" s="41"/>
      <c r="LZO56" s="41"/>
      <c r="LZP56" s="41"/>
      <c r="LZQ56" s="41"/>
      <c r="LZR56" s="41"/>
      <c r="LZS56" s="41"/>
      <c r="LZT56" s="41"/>
      <c r="LZU56" s="41"/>
      <c r="LZV56" s="41"/>
      <c r="LZW56" s="41"/>
      <c r="LZX56" s="41"/>
      <c r="LZY56" s="41"/>
      <c r="LZZ56" s="41"/>
      <c r="MAA56" s="41"/>
      <c r="MAB56" s="41"/>
      <c r="MAC56" s="41"/>
      <c r="MAD56" s="41"/>
      <c r="MAE56" s="41"/>
      <c r="MAF56" s="41"/>
      <c r="MAG56" s="41"/>
      <c r="MAH56" s="41"/>
      <c r="MAI56" s="41"/>
      <c r="MAJ56" s="41"/>
      <c r="MAK56" s="41"/>
      <c r="MAL56" s="41"/>
      <c r="MAM56" s="41"/>
      <c r="MAN56" s="41"/>
      <c r="MAO56" s="41"/>
      <c r="MAP56" s="41"/>
      <c r="MAQ56" s="41"/>
      <c r="MAR56" s="41"/>
      <c r="MAS56" s="41"/>
      <c r="MAT56" s="41"/>
      <c r="MAU56" s="41"/>
      <c r="MAV56" s="41"/>
      <c r="MAW56" s="41"/>
      <c r="MAX56" s="41"/>
      <c r="MAY56" s="41"/>
      <c r="MAZ56" s="41"/>
      <c r="MBA56" s="41"/>
      <c r="MBB56" s="41"/>
      <c r="MBC56" s="41"/>
      <c r="MBD56" s="41"/>
      <c r="MBE56" s="41"/>
      <c r="MBF56" s="41"/>
      <c r="MBG56" s="41"/>
      <c r="MBH56" s="41"/>
      <c r="MBI56" s="41"/>
      <c r="MBJ56" s="41"/>
      <c r="MBK56" s="41"/>
      <c r="MBL56" s="41"/>
      <c r="MBM56" s="41"/>
      <c r="MBN56" s="41"/>
      <c r="MBO56" s="41"/>
      <c r="MBP56" s="41"/>
      <c r="MBQ56" s="41"/>
      <c r="MBR56" s="41"/>
      <c r="MBS56" s="41"/>
      <c r="MBT56" s="41"/>
      <c r="MBU56" s="41"/>
      <c r="MBV56" s="41"/>
      <c r="MBW56" s="41"/>
      <c r="MBX56" s="41"/>
      <c r="MBY56" s="41"/>
      <c r="MBZ56" s="41"/>
      <c r="MCA56" s="41"/>
      <c r="MCB56" s="41"/>
      <c r="MCC56" s="41"/>
      <c r="MCD56" s="41"/>
      <c r="MCE56" s="41"/>
      <c r="MCF56" s="41"/>
      <c r="MCG56" s="41"/>
      <c r="MCH56" s="41"/>
      <c r="MCI56" s="41"/>
      <c r="MCJ56" s="41"/>
      <c r="MCK56" s="41"/>
      <c r="MCL56" s="41"/>
      <c r="MCM56" s="41"/>
      <c r="MCN56" s="41"/>
      <c r="MCO56" s="41"/>
      <c r="MCP56" s="41"/>
      <c r="MCQ56" s="41"/>
      <c r="MCR56" s="41"/>
      <c r="MCS56" s="41"/>
      <c r="MCT56" s="41"/>
      <c r="MCU56" s="41"/>
      <c r="MCV56" s="41"/>
      <c r="MCW56" s="41"/>
      <c r="MCX56" s="41"/>
      <c r="MCY56" s="41"/>
      <c r="MCZ56" s="41"/>
      <c r="MDA56" s="41"/>
      <c r="MDB56" s="41"/>
      <c r="MDC56" s="41"/>
      <c r="MDD56" s="41"/>
      <c r="MDE56" s="41"/>
      <c r="MDF56" s="41"/>
      <c r="MDG56" s="41"/>
      <c r="MDH56" s="41"/>
      <c r="MDI56" s="41"/>
      <c r="MDJ56" s="41"/>
      <c r="MDK56" s="41"/>
      <c r="MDL56" s="41"/>
      <c r="MDM56" s="41"/>
      <c r="MDN56" s="41"/>
      <c r="MDO56" s="41"/>
      <c r="MDP56" s="41"/>
      <c r="MDQ56" s="41"/>
      <c r="MDR56" s="41"/>
      <c r="MDS56" s="41"/>
      <c r="MDT56" s="41"/>
      <c r="MDU56" s="41"/>
      <c r="MDV56" s="41"/>
      <c r="MDW56" s="41"/>
      <c r="MDX56" s="41"/>
      <c r="MDY56" s="41"/>
      <c r="MDZ56" s="41"/>
      <c r="MEA56" s="41"/>
      <c r="MEB56" s="41"/>
      <c r="MEC56" s="41"/>
      <c r="MED56" s="41"/>
      <c r="MEE56" s="41"/>
      <c r="MEF56" s="41"/>
      <c r="MEG56" s="41"/>
      <c r="MEH56" s="41"/>
      <c r="MEI56" s="41"/>
      <c r="MEJ56" s="41"/>
      <c r="MEK56" s="41"/>
      <c r="MEL56" s="41"/>
      <c r="MEM56" s="41"/>
      <c r="MEN56" s="41"/>
      <c r="MEO56" s="41"/>
      <c r="MEP56" s="41"/>
      <c r="MEQ56" s="41"/>
      <c r="MER56" s="41"/>
      <c r="MES56" s="41"/>
      <c r="MET56" s="41"/>
      <c r="MEU56" s="41"/>
      <c r="MEV56" s="41"/>
      <c r="MEW56" s="41"/>
      <c r="MEX56" s="41"/>
      <c r="MEY56" s="41"/>
      <c r="MEZ56" s="41"/>
      <c r="MFA56" s="41"/>
      <c r="MFB56" s="41"/>
      <c r="MFC56" s="41"/>
      <c r="MFD56" s="41"/>
      <c r="MFE56" s="41"/>
      <c r="MFF56" s="41"/>
      <c r="MFG56" s="41"/>
      <c r="MFH56" s="41"/>
      <c r="MFI56" s="41"/>
      <c r="MFJ56" s="41"/>
      <c r="MFK56" s="41"/>
      <c r="MFL56" s="41"/>
      <c r="MFM56" s="41"/>
      <c r="MFN56" s="41"/>
      <c r="MFO56" s="41"/>
      <c r="MFP56" s="41"/>
      <c r="MFQ56" s="41"/>
      <c r="MFR56" s="41"/>
      <c r="MFS56" s="41"/>
      <c r="MFT56" s="41"/>
      <c r="MFU56" s="41"/>
      <c r="MFV56" s="41"/>
      <c r="MFW56" s="41"/>
      <c r="MFX56" s="41"/>
      <c r="MFY56" s="41"/>
      <c r="MFZ56" s="41"/>
      <c r="MGA56" s="41"/>
      <c r="MGB56" s="41"/>
      <c r="MGC56" s="41"/>
      <c r="MGD56" s="41"/>
      <c r="MGE56" s="41"/>
      <c r="MGF56" s="41"/>
      <c r="MGG56" s="41"/>
      <c r="MGH56" s="41"/>
      <c r="MGI56" s="41"/>
      <c r="MGJ56" s="41"/>
      <c r="MGK56" s="41"/>
      <c r="MGL56" s="41"/>
      <c r="MGM56" s="41"/>
      <c r="MGN56" s="41"/>
      <c r="MGO56" s="41"/>
      <c r="MGP56" s="41"/>
      <c r="MGQ56" s="41"/>
      <c r="MGR56" s="41"/>
      <c r="MGS56" s="41"/>
      <c r="MGT56" s="41"/>
      <c r="MGU56" s="41"/>
      <c r="MGV56" s="41"/>
      <c r="MGW56" s="41"/>
      <c r="MGX56" s="41"/>
      <c r="MGY56" s="41"/>
      <c r="MGZ56" s="41"/>
      <c r="MHA56" s="41"/>
      <c r="MHB56" s="41"/>
      <c r="MHC56" s="41"/>
      <c r="MHD56" s="41"/>
      <c r="MHE56" s="41"/>
      <c r="MHF56" s="41"/>
      <c r="MHG56" s="41"/>
      <c r="MHH56" s="41"/>
      <c r="MHI56" s="41"/>
      <c r="MHJ56" s="41"/>
      <c r="MHK56" s="41"/>
      <c r="MHL56" s="41"/>
      <c r="MHM56" s="41"/>
      <c r="MHN56" s="41"/>
      <c r="MHO56" s="41"/>
      <c r="MHP56" s="41"/>
      <c r="MHQ56" s="41"/>
      <c r="MHR56" s="41"/>
      <c r="MHS56" s="41"/>
      <c r="MHT56" s="41"/>
      <c r="MHU56" s="41"/>
      <c r="MHV56" s="41"/>
      <c r="MHW56" s="41"/>
      <c r="MHX56" s="41"/>
      <c r="MHY56" s="41"/>
      <c r="MHZ56" s="41"/>
      <c r="MIA56" s="41"/>
      <c r="MIB56" s="41"/>
      <c r="MIC56" s="41"/>
      <c r="MID56" s="41"/>
      <c r="MIE56" s="41"/>
      <c r="MIF56" s="41"/>
      <c r="MIG56" s="41"/>
      <c r="MIH56" s="41"/>
      <c r="MII56" s="41"/>
      <c r="MIJ56" s="41"/>
      <c r="MIK56" s="41"/>
      <c r="MIL56" s="41"/>
      <c r="MIM56" s="41"/>
      <c r="MIN56" s="41"/>
      <c r="MIO56" s="41"/>
      <c r="MIP56" s="41"/>
      <c r="MIQ56" s="41"/>
      <c r="MIR56" s="41"/>
      <c r="MIS56" s="41"/>
      <c r="MIT56" s="41"/>
      <c r="MIU56" s="41"/>
      <c r="MIV56" s="41"/>
      <c r="MIW56" s="41"/>
      <c r="MIX56" s="41"/>
      <c r="MIY56" s="41"/>
      <c r="MIZ56" s="41"/>
      <c r="MJA56" s="41"/>
      <c r="MJB56" s="41"/>
      <c r="MJC56" s="41"/>
      <c r="MJD56" s="41"/>
      <c r="MJE56" s="41"/>
      <c r="MJF56" s="41"/>
      <c r="MJG56" s="41"/>
      <c r="MJH56" s="41"/>
      <c r="MJI56" s="41"/>
      <c r="MJJ56" s="41"/>
      <c r="MJK56" s="41"/>
      <c r="MJL56" s="41"/>
      <c r="MJM56" s="41"/>
      <c r="MJN56" s="41"/>
      <c r="MJO56" s="41"/>
      <c r="MJP56" s="41"/>
      <c r="MJQ56" s="41"/>
      <c r="MJR56" s="41"/>
      <c r="MJS56" s="41"/>
      <c r="MJT56" s="41"/>
      <c r="MJU56" s="41"/>
      <c r="MJV56" s="41"/>
      <c r="MJW56" s="41"/>
      <c r="MJX56" s="41"/>
      <c r="MJY56" s="41"/>
      <c r="MJZ56" s="41"/>
      <c r="MKA56" s="41"/>
      <c r="MKB56" s="41"/>
      <c r="MKC56" s="41"/>
      <c r="MKD56" s="41"/>
      <c r="MKE56" s="41"/>
      <c r="MKF56" s="41"/>
      <c r="MKG56" s="41"/>
      <c r="MKH56" s="41"/>
      <c r="MKI56" s="41"/>
      <c r="MKJ56" s="41"/>
      <c r="MKK56" s="41"/>
      <c r="MKL56" s="41"/>
      <c r="MKM56" s="41"/>
      <c r="MKN56" s="41"/>
      <c r="MKO56" s="41"/>
      <c r="MKP56" s="41"/>
      <c r="MKQ56" s="41"/>
      <c r="MKR56" s="41"/>
      <c r="MKS56" s="41"/>
      <c r="MKT56" s="41"/>
      <c r="MKU56" s="41"/>
      <c r="MKV56" s="41"/>
      <c r="MKW56" s="41"/>
      <c r="MKX56" s="41"/>
      <c r="MKY56" s="41"/>
      <c r="MKZ56" s="41"/>
      <c r="MLA56" s="41"/>
      <c r="MLB56" s="41"/>
      <c r="MLC56" s="41"/>
      <c r="MLD56" s="41"/>
      <c r="MLE56" s="41"/>
      <c r="MLF56" s="41"/>
      <c r="MLG56" s="41"/>
      <c r="MLH56" s="41"/>
      <c r="MLI56" s="41"/>
      <c r="MLJ56" s="41"/>
      <c r="MLK56" s="41"/>
      <c r="MLL56" s="41"/>
      <c r="MLM56" s="41"/>
      <c r="MLN56" s="41"/>
      <c r="MLO56" s="41"/>
      <c r="MLP56" s="41"/>
      <c r="MLQ56" s="41"/>
      <c r="MLR56" s="41"/>
      <c r="MLS56" s="41"/>
      <c r="MLT56" s="41"/>
      <c r="MLU56" s="41"/>
      <c r="MLV56" s="41"/>
      <c r="MLW56" s="41"/>
      <c r="MLX56" s="41"/>
      <c r="MLY56" s="41"/>
      <c r="MLZ56" s="41"/>
      <c r="MMA56" s="41"/>
      <c r="MMB56" s="41"/>
      <c r="MMC56" s="41"/>
      <c r="MMD56" s="41"/>
      <c r="MME56" s="41"/>
      <c r="MMF56" s="41"/>
      <c r="MMG56" s="41"/>
      <c r="MMH56" s="41"/>
      <c r="MMI56" s="41"/>
      <c r="MMJ56" s="41"/>
      <c r="MMK56" s="41"/>
      <c r="MML56" s="41"/>
      <c r="MMM56" s="41"/>
      <c r="MMN56" s="41"/>
      <c r="MMO56" s="41"/>
      <c r="MMP56" s="41"/>
      <c r="MMQ56" s="41"/>
      <c r="MMR56" s="41"/>
      <c r="MMS56" s="41"/>
      <c r="MMT56" s="41"/>
      <c r="MMU56" s="41"/>
      <c r="MMV56" s="41"/>
      <c r="MMW56" s="41"/>
      <c r="MMX56" s="41"/>
      <c r="MMY56" s="41"/>
      <c r="MMZ56" s="41"/>
      <c r="MNA56" s="41"/>
      <c r="MNB56" s="41"/>
      <c r="MNC56" s="41"/>
      <c r="MND56" s="41"/>
      <c r="MNE56" s="41"/>
      <c r="MNF56" s="41"/>
      <c r="MNG56" s="41"/>
      <c r="MNH56" s="41"/>
      <c r="MNI56" s="41"/>
      <c r="MNJ56" s="41"/>
      <c r="MNK56" s="41"/>
      <c r="MNL56" s="41"/>
      <c r="MNM56" s="41"/>
      <c r="MNN56" s="41"/>
      <c r="MNO56" s="41"/>
      <c r="MNP56" s="41"/>
      <c r="MNQ56" s="41"/>
      <c r="MNR56" s="41"/>
      <c r="MNS56" s="41"/>
      <c r="MNT56" s="41"/>
      <c r="MNU56" s="41"/>
      <c r="MNV56" s="41"/>
      <c r="MNW56" s="41"/>
      <c r="MNX56" s="41"/>
      <c r="MNY56" s="41"/>
      <c r="MNZ56" s="41"/>
      <c r="MOA56" s="41"/>
      <c r="MOB56" s="41"/>
      <c r="MOC56" s="41"/>
      <c r="MOD56" s="41"/>
      <c r="MOE56" s="41"/>
      <c r="MOF56" s="41"/>
      <c r="MOG56" s="41"/>
      <c r="MOH56" s="41"/>
      <c r="MOI56" s="41"/>
      <c r="MOJ56" s="41"/>
      <c r="MOK56" s="41"/>
      <c r="MOL56" s="41"/>
      <c r="MOM56" s="41"/>
      <c r="MON56" s="41"/>
      <c r="MOO56" s="41"/>
      <c r="MOP56" s="41"/>
      <c r="MOQ56" s="41"/>
      <c r="MOR56" s="41"/>
      <c r="MOS56" s="41"/>
      <c r="MOT56" s="41"/>
      <c r="MOU56" s="41"/>
      <c r="MOV56" s="41"/>
      <c r="MOW56" s="41"/>
      <c r="MOX56" s="41"/>
      <c r="MOY56" s="41"/>
      <c r="MOZ56" s="41"/>
      <c r="MPA56" s="41"/>
      <c r="MPB56" s="41"/>
      <c r="MPC56" s="41"/>
      <c r="MPD56" s="41"/>
      <c r="MPE56" s="41"/>
      <c r="MPF56" s="41"/>
      <c r="MPG56" s="41"/>
      <c r="MPH56" s="41"/>
      <c r="MPI56" s="41"/>
      <c r="MPJ56" s="41"/>
      <c r="MPK56" s="41"/>
      <c r="MPL56" s="41"/>
      <c r="MPM56" s="41"/>
      <c r="MPN56" s="41"/>
      <c r="MPO56" s="41"/>
      <c r="MPP56" s="41"/>
      <c r="MPQ56" s="41"/>
      <c r="MPR56" s="41"/>
      <c r="MPS56" s="41"/>
      <c r="MPT56" s="41"/>
      <c r="MPU56" s="41"/>
      <c r="MPV56" s="41"/>
      <c r="MPW56" s="41"/>
      <c r="MPX56" s="41"/>
      <c r="MPY56" s="41"/>
      <c r="MPZ56" s="41"/>
      <c r="MQA56" s="41"/>
      <c r="MQB56" s="41"/>
      <c r="MQC56" s="41"/>
      <c r="MQD56" s="41"/>
      <c r="MQE56" s="41"/>
      <c r="MQF56" s="41"/>
      <c r="MQG56" s="41"/>
      <c r="MQH56" s="41"/>
      <c r="MQI56" s="41"/>
      <c r="MQJ56" s="41"/>
      <c r="MQK56" s="41"/>
      <c r="MQL56" s="41"/>
      <c r="MQM56" s="41"/>
      <c r="MQN56" s="41"/>
      <c r="MQO56" s="41"/>
      <c r="MQP56" s="41"/>
      <c r="MQQ56" s="41"/>
      <c r="MQR56" s="41"/>
      <c r="MQS56" s="41"/>
      <c r="MQT56" s="41"/>
      <c r="MQU56" s="41"/>
      <c r="MQV56" s="41"/>
      <c r="MQW56" s="41"/>
      <c r="MQX56" s="41"/>
      <c r="MQY56" s="41"/>
      <c r="MQZ56" s="41"/>
      <c r="MRA56" s="41"/>
      <c r="MRB56" s="41"/>
      <c r="MRC56" s="41"/>
      <c r="MRD56" s="41"/>
      <c r="MRE56" s="41"/>
      <c r="MRF56" s="41"/>
      <c r="MRG56" s="41"/>
      <c r="MRH56" s="41"/>
      <c r="MRI56" s="41"/>
      <c r="MRJ56" s="41"/>
      <c r="MRK56" s="41"/>
      <c r="MRL56" s="41"/>
      <c r="MRM56" s="41"/>
      <c r="MRN56" s="41"/>
      <c r="MRO56" s="41"/>
      <c r="MRP56" s="41"/>
      <c r="MRQ56" s="41"/>
      <c r="MRR56" s="41"/>
      <c r="MRS56" s="41"/>
      <c r="MRT56" s="41"/>
      <c r="MRU56" s="41"/>
      <c r="MRV56" s="41"/>
      <c r="MRW56" s="41"/>
      <c r="MRX56" s="41"/>
      <c r="MRY56" s="41"/>
      <c r="MRZ56" s="41"/>
      <c r="MSA56" s="41"/>
      <c r="MSB56" s="41"/>
      <c r="MSC56" s="41"/>
      <c r="MSD56" s="41"/>
      <c r="MSE56" s="41"/>
      <c r="MSF56" s="41"/>
      <c r="MSG56" s="41"/>
      <c r="MSH56" s="41"/>
      <c r="MSI56" s="41"/>
      <c r="MSJ56" s="41"/>
      <c r="MSK56" s="41"/>
      <c r="MSL56" s="41"/>
      <c r="MSM56" s="41"/>
      <c r="MSN56" s="41"/>
      <c r="MSO56" s="41"/>
      <c r="MSP56" s="41"/>
      <c r="MSQ56" s="41"/>
      <c r="MSR56" s="41"/>
      <c r="MSS56" s="41"/>
      <c r="MST56" s="41"/>
      <c r="MSU56" s="41"/>
      <c r="MSV56" s="41"/>
      <c r="MSW56" s="41"/>
      <c r="MSX56" s="41"/>
      <c r="MSY56" s="41"/>
      <c r="MSZ56" s="41"/>
      <c r="MTA56" s="41"/>
      <c r="MTB56" s="41"/>
      <c r="MTC56" s="41"/>
      <c r="MTD56" s="41"/>
      <c r="MTE56" s="41"/>
      <c r="MTF56" s="41"/>
      <c r="MTG56" s="41"/>
      <c r="MTH56" s="41"/>
      <c r="MTI56" s="41"/>
      <c r="MTJ56" s="41"/>
      <c r="MTK56" s="41"/>
      <c r="MTL56" s="41"/>
      <c r="MTM56" s="41"/>
      <c r="MTN56" s="41"/>
      <c r="MTO56" s="41"/>
      <c r="MTP56" s="41"/>
      <c r="MTQ56" s="41"/>
      <c r="MTR56" s="41"/>
      <c r="MTS56" s="41"/>
      <c r="MTT56" s="41"/>
      <c r="MTU56" s="41"/>
      <c r="MTV56" s="41"/>
      <c r="MTW56" s="41"/>
      <c r="MTX56" s="41"/>
      <c r="MTY56" s="41"/>
      <c r="MTZ56" s="41"/>
      <c r="MUA56" s="41"/>
      <c r="MUB56" s="41"/>
      <c r="MUC56" s="41"/>
      <c r="MUD56" s="41"/>
      <c r="MUE56" s="41"/>
      <c r="MUF56" s="41"/>
      <c r="MUG56" s="41"/>
      <c r="MUH56" s="41"/>
      <c r="MUI56" s="41"/>
      <c r="MUJ56" s="41"/>
      <c r="MUK56" s="41"/>
      <c r="MUL56" s="41"/>
      <c r="MUM56" s="41"/>
      <c r="MUN56" s="41"/>
      <c r="MUO56" s="41"/>
      <c r="MUP56" s="41"/>
      <c r="MUQ56" s="41"/>
      <c r="MUR56" s="41"/>
      <c r="MUS56" s="41"/>
      <c r="MUT56" s="41"/>
      <c r="MUU56" s="41"/>
      <c r="MUV56" s="41"/>
      <c r="MUW56" s="41"/>
      <c r="MUX56" s="41"/>
      <c r="MUY56" s="41"/>
      <c r="MUZ56" s="41"/>
      <c r="MVA56" s="41"/>
      <c r="MVB56" s="41"/>
      <c r="MVC56" s="41"/>
      <c r="MVD56" s="41"/>
      <c r="MVE56" s="41"/>
      <c r="MVF56" s="41"/>
      <c r="MVG56" s="41"/>
      <c r="MVH56" s="41"/>
      <c r="MVI56" s="41"/>
      <c r="MVJ56" s="41"/>
      <c r="MVK56" s="41"/>
      <c r="MVL56" s="41"/>
      <c r="MVM56" s="41"/>
      <c r="MVN56" s="41"/>
      <c r="MVO56" s="41"/>
      <c r="MVP56" s="41"/>
      <c r="MVQ56" s="41"/>
      <c r="MVR56" s="41"/>
      <c r="MVS56" s="41"/>
      <c r="MVT56" s="41"/>
      <c r="MVU56" s="41"/>
      <c r="MVV56" s="41"/>
      <c r="MVW56" s="41"/>
      <c r="MVX56" s="41"/>
      <c r="MVY56" s="41"/>
      <c r="MVZ56" s="41"/>
      <c r="MWA56" s="41"/>
      <c r="MWB56" s="41"/>
      <c r="MWC56" s="41"/>
      <c r="MWD56" s="41"/>
      <c r="MWE56" s="41"/>
      <c r="MWF56" s="41"/>
      <c r="MWG56" s="41"/>
      <c r="MWH56" s="41"/>
      <c r="MWI56" s="41"/>
      <c r="MWJ56" s="41"/>
      <c r="MWK56" s="41"/>
      <c r="MWL56" s="41"/>
      <c r="MWM56" s="41"/>
      <c r="MWN56" s="41"/>
      <c r="MWO56" s="41"/>
      <c r="MWP56" s="41"/>
      <c r="MWQ56" s="41"/>
      <c r="MWR56" s="41"/>
      <c r="MWS56" s="41"/>
      <c r="MWT56" s="41"/>
      <c r="MWU56" s="41"/>
      <c r="MWV56" s="41"/>
      <c r="MWW56" s="41"/>
      <c r="MWX56" s="41"/>
      <c r="MWY56" s="41"/>
      <c r="MWZ56" s="41"/>
      <c r="MXA56" s="41"/>
      <c r="MXB56" s="41"/>
      <c r="MXC56" s="41"/>
      <c r="MXD56" s="41"/>
      <c r="MXE56" s="41"/>
      <c r="MXF56" s="41"/>
      <c r="MXG56" s="41"/>
      <c r="MXH56" s="41"/>
      <c r="MXI56" s="41"/>
      <c r="MXJ56" s="41"/>
      <c r="MXK56" s="41"/>
      <c r="MXL56" s="41"/>
      <c r="MXM56" s="41"/>
      <c r="MXN56" s="41"/>
      <c r="MXO56" s="41"/>
      <c r="MXP56" s="41"/>
      <c r="MXQ56" s="41"/>
      <c r="MXR56" s="41"/>
      <c r="MXS56" s="41"/>
      <c r="MXT56" s="41"/>
      <c r="MXU56" s="41"/>
      <c r="MXV56" s="41"/>
      <c r="MXW56" s="41"/>
      <c r="MXX56" s="41"/>
      <c r="MXY56" s="41"/>
      <c r="MXZ56" s="41"/>
      <c r="MYA56" s="41"/>
      <c r="MYB56" s="41"/>
      <c r="MYC56" s="41"/>
      <c r="MYD56" s="41"/>
      <c r="MYE56" s="41"/>
      <c r="MYF56" s="41"/>
      <c r="MYG56" s="41"/>
      <c r="MYH56" s="41"/>
      <c r="MYI56" s="41"/>
      <c r="MYJ56" s="41"/>
      <c r="MYK56" s="41"/>
      <c r="MYL56" s="41"/>
      <c r="MYM56" s="41"/>
      <c r="MYN56" s="41"/>
      <c r="MYO56" s="41"/>
      <c r="MYP56" s="41"/>
      <c r="MYQ56" s="41"/>
      <c r="MYR56" s="41"/>
      <c r="MYS56" s="41"/>
      <c r="MYT56" s="41"/>
      <c r="MYU56" s="41"/>
      <c r="MYV56" s="41"/>
      <c r="MYW56" s="41"/>
      <c r="MYX56" s="41"/>
      <c r="MYY56" s="41"/>
      <c r="MYZ56" s="41"/>
      <c r="MZA56" s="41"/>
      <c r="MZB56" s="41"/>
      <c r="MZC56" s="41"/>
      <c r="MZD56" s="41"/>
      <c r="MZE56" s="41"/>
      <c r="MZF56" s="41"/>
      <c r="MZG56" s="41"/>
      <c r="MZH56" s="41"/>
      <c r="MZI56" s="41"/>
      <c r="MZJ56" s="41"/>
      <c r="MZK56" s="41"/>
      <c r="MZL56" s="41"/>
      <c r="MZM56" s="41"/>
      <c r="MZN56" s="41"/>
      <c r="MZO56" s="41"/>
      <c r="MZP56" s="41"/>
      <c r="MZQ56" s="41"/>
      <c r="MZR56" s="41"/>
      <c r="MZS56" s="41"/>
      <c r="MZT56" s="41"/>
      <c r="MZU56" s="41"/>
      <c r="MZV56" s="41"/>
      <c r="MZW56" s="41"/>
      <c r="MZX56" s="41"/>
      <c r="MZY56" s="41"/>
      <c r="MZZ56" s="41"/>
      <c r="NAA56" s="41"/>
      <c r="NAB56" s="41"/>
      <c r="NAC56" s="41"/>
      <c r="NAD56" s="41"/>
      <c r="NAE56" s="41"/>
      <c r="NAF56" s="41"/>
      <c r="NAG56" s="41"/>
      <c r="NAH56" s="41"/>
      <c r="NAI56" s="41"/>
      <c r="NAJ56" s="41"/>
      <c r="NAK56" s="41"/>
      <c r="NAL56" s="41"/>
      <c r="NAM56" s="41"/>
      <c r="NAN56" s="41"/>
      <c r="NAO56" s="41"/>
      <c r="NAP56" s="41"/>
      <c r="NAQ56" s="41"/>
      <c r="NAR56" s="41"/>
      <c r="NAS56" s="41"/>
      <c r="NAT56" s="41"/>
      <c r="NAU56" s="41"/>
      <c r="NAV56" s="41"/>
      <c r="NAW56" s="41"/>
      <c r="NAX56" s="41"/>
      <c r="NAY56" s="41"/>
      <c r="NAZ56" s="41"/>
      <c r="NBA56" s="41"/>
      <c r="NBB56" s="41"/>
      <c r="NBC56" s="41"/>
      <c r="NBD56" s="41"/>
      <c r="NBE56" s="41"/>
      <c r="NBF56" s="41"/>
      <c r="NBG56" s="41"/>
      <c r="NBH56" s="41"/>
      <c r="NBI56" s="41"/>
      <c r="NBJ56" s="41"/>
      <c r="NBK56" s="41"/>
      <c r="NBL56" s="41"/>
      <c r="NBM56" s="41"/>
      <c r="NBN56" s="41"/>
      <c r="NBO56" s="41"/>
      <c r="NBP56" s="41"/>
      <c r="NBQ56" s="41"/>
      <c r="NBR56" s="41"/>
      <c r="NBS56" s="41"/>
      <c r="NBT56" s="41"/>
      <c r="NBU56" s="41"/>
      <c r="NBV56" s="41"/>
      <c r="NBW56" s="41"/>
      <c r="NBX56" s="41"/>
      <c r="NBY56" s="41"/>
      <c r="NBZ56" s="41"/>
      <c r="NCA56" s="41"/>
      <c r="NCB56" s="41"/>
      <c r="NCC56" s="41"/>
      <c r="NCD56" s="41"/>
      <c r="NCE56" s="41"/>
      <c r="NCF56" s="41"/>
      <c r="NCG56" s="41"/>
      <c r="NCH56" s="41"/>
      <c r="NCI56" s="41"/>
      <c r="NCJ56" s="41"/>
      <c r="NCK56" s="41"/>
      <c r="NCL56" s="41"/>
      <c r="NCM56" s="41"/>
      <c r="NCN56" s="41"/>
      <c r="NCO56" s="41"/>
      <c r="NCP56" s="41"/>
      <c r="NCQ56" s="41"/>
      <c r="NCR56" s="41"/>
      <c r="NCS56" s="41"/>
      <c r="NCT56" s="41"/>
      <c r="NCU56" s="41"/>
      <c r="NCV56" s="41"/>
      <c r="NCW56" s="41"/>
      <c r="NCX56" s="41"/>
      <c r="NCY56" s="41"/>
      <c r="NCZ56" s="41"/>
      <c r="NDA56" s="41"/>
      <c r="NDB56" s="41"/>
      <c r="NDC56" s="41"/>
      <c r="NDD56" s="41"/>
      <c r="NDE56" s="41"/>
      <c r="NDF56" s="41"/>
      <c r="NDG56" s="41"/>
      <c r="NDH56" s="41"/>
      <c r="NDI56" s="41"/>
      <c r="NDJ56" s="41"/>
      <c r="NDK56" s="41"/>
      <c r="NDL56" s="41"/>
      <c r="NDM56" s="41"/>
      <c r="NDN56" s="41"/>
      <c r="NDO56" s="41"/>
      <c r="NDP56" s="41"/>
      <c r="NDQ56" s="41"/>
      <c r="NDR56" s="41"/>
      <c r="NDS56" s="41"/>
      <c r="NDT56" s="41"/>
      <c r="NDU56" s="41"/>
      <c r="NDV56" s="41"/>
      <c r="NDW56" s="41"/>
      <c r="NDX56" s="41"/>
      <c r="NDY56" s="41"/>
      <c r="NDZ56" s="41"/>
      <c r="NEA56" s="41"/>
      <c r="NEB56" s="41"/>
      <c r="NEC56" s="41"/>
      <c r="NED56" s="41"/>
      <c r="NEE56" s="41"/>
      <c r="NEF56" s="41"/>
      <c r="NEG56" s="41"/>
      <c r="NEH56" s="41"/>
      <c r="NEI56" s="41"/>
      <c r="NEJ56" s="41"/>
      <c r="NEK56" s="41"/>
      <c r="NEL56" s="41"/>
      <c r="NEM56" s="41"/>
      <c r="NEN56" s="41"/>
      <c r="NEO56" s="41"/>
      <c r="NEP56" s="41"/>
      <c r="NEQ56" s="41"/>
      <c r="NER56" s="41"/>
      <c r="NES56" s="41"/>
      <c r="NET56" s="41"/>
      <c r="NEU56" s="41"/>
      <c r="NEV56" s="41"/>
      <c r="NEW56" s="41"/>
      <c r="NEX56" s="41"/>
      <c r="NEY56" s="41"/>
      <c r="NEZ56" s="41"/>
      <c r="NFA56" s="41"/>
      <c r="NFB56" s="41"/>
      <c r="NFC56" s="41"/>
      <c r="NFD56" s="41"/>
      <c r="NFE56" s="41"/>
      <c r="NFF56" s="41"/>
      <c r="NFG56" s="41"/>
      <c r="NFH56" s="41"/>
      <c r="NFI56" s="41"/>
      <c r="NFJ56" s="41"/>
      <c r="NFK56" s="41"/>
      <c r="NFL56" s="41"/>
      <c r="NFM56" s="41"/>
      <c r="NFN56" s="41"/>
      <c r="NFO56" s="41"/>
      <c r="NFP56" s="41"/>
      <c r="NFQ56" s="41"/>
      <c r="NFR56" s="41"/>
      <c r="NFS56" s="41"/>
      <c r="NFT56" s="41"/>
      <c r="NFU56" s="41"/>
      <c r="NFV56" s="41"/>
      <c r="NFW56" s="41"/>
      <c r="NFX56" s="41"/>
      <c r="NFY56" s="41"/>
      <c r="NFZ56" s="41"/>
      <c r="NGA56" s="41"/>
      <c r="NGB56" s="41"/>
      <c r="NGC56" s="41"/>
      <c r="NGD56" s="41"/>
      <c r="NGE56" s="41"/>
      <c r="NGF56" s="41"/>
      <c r="NGG56" s="41"/>
      <c r="NGH56" s="41"/>
      <c r="NGI56" s="41"/>
      <c r="NGJ56" s="41"/>
      <c r="NGK56" s="41"/>
      <c r="NGL56" s="41"/>
      <c r="NGM56" s="41"/>
      <c r="NGN56" s="41"/>
      <c r="NGO56" s="41"/>
      <c r="NGP56" s="41"/>
      <c r="NGQ56" s="41"/>
      <c r="NGR56" s="41"/>
      <c r="NGS56" s="41"/>
      <c r="NGT56" s="41"/>
      <c r="NGU56" s="41"/>
      <c r="NGV56" s="41"/>
      <c r="NGW56" s="41"/>
      <c r="NGX56" s="41"/>
      <c r="NGY56" s="41"/>
      <c r="NGZ56" s="41"/>
      <c r="NHA56" s="41"/>
      <c r="NHB56" s="41"/>
      <c r="NHC56" s="41"/>
      <c r="NHD56" s="41"/>
      <c r="NHE56" s="41"/>
      <c r="NHF56" s="41"/>
      <c r="NHG56" s="41"/>
      <c r="NHH56" s="41"/>
      <c r="NHI56" s="41"/>
      <c r="NHJ56" s="41"/>
      <c r="NHK56" s="41"/>
      <c r="NHL56" s="41"/>
      <c r="NHM56" s="41"/>
      <c r="NHN56" s="41"/>
      <c r="NHO56" s="41"/>
      <c r="NHP56" s="41"/>
      <c r="NHQ56" s="41"/>
      <c r="NHR56" s="41"/>
      <c r="NHS56" s="41"/>
      <c r="NHT56" s="41"/>
      <c r="NHU56" s="41"/>
      <c r="NHV56" s="41"/>
      <c r="NHW56" s="41"/>
      <c r="NHX56" s="41"/>
      <c r="NHY56" s="41"/>
      <c r="NHZ56" s="41"/>
      <c r="NIA56" s="41"/>
      <c r="NIB56" s="41"/>
      <c r="NIC56" s="41"/>
      <c r="NID56" s="41"/>
      <c r="NIE56" s="41"/>
      <c r="NIF56" s="41"/>
      <c r="NIG56" s="41"/>
      <c r="NIH56" s="41"/>
      <c r="NII56" s="41"/>
      <c r="NIJ56" s="41"/>
      <c r="NIK56" s="41"/>
      <c r="NIL56" s="41"/>
      <c r="NIM56" s="41"/>
      <c r="NIN56" s="41"/>
      <c r="NIO56" s="41"/>
      <c r="NIP56" s="41"/>
      <c r="NIQ56" s="41"/>
      <c r="NIR56" s="41"/>
      <c r="NIS56" s="41"/>
      <c r="NIT56" s="41"/>
      <c r="NIU56" s="41"/>
      <c r="NIV56" s="41"/>
      <c r="NIW56" s="41"/>
      <c r="NIX56" s="41"/>
      <c r="NIY56" s="41"/>
      <c r="NIZ56" s="41"/>
      <c r="NJA56" s="41"/>
      <c r="NJB56" s="41"/>
      <c r="NJC56" s="41"/>
      <c r="NJD56" s="41"/>
      <c r="NJE56" s="41"/>
      <c r="NJF56" s="41"/>
      <c r="NJG56" s="41"/>
      <c r="NJH56" s="41"/>
      <c r="NJI56" s="41"/>
      <c r="NJJ56" s="41"/>
      <c r="NJK56" s="41"/>
      <c r="NJL56" s="41"/>
      <c r="NJM56" s="41"/>
      <c r="NJN56" s="41"/>
      <c r="NJO56" s="41"/>
      <c r="NJP56" s="41"/>
      <c r="NJQ56" s="41"/>
      <c r="NJR56" s="41"/>
      <c r="NJS56" s="41"/>
      <c r="NJT56" s="41"/>
      <c r="NJU56" s="41"/>
      <c r="NJV56" s="41"/>
      <c r="NJW56" s="41"/>
      <c r="NJX56" s="41"/>
      <c r="NJY56" s="41"/>
      <c r="NJZ56" s="41"/>
      <c r="NKA56" s="41"/>
      <c r="NKB56" s="41"/>
      <c r="NKC56" s="41"/>
      <c r="NKD56" s="41"/>
      <c r="NKE56" s="41"/>
      <c r="NKF56" s="41"/>
      <c r="NKG56" s="41"/>
      <c r="NKH56" s="41"/>
      <c r="NKI56" s="41"/>
      <c r="NKJ56" s="41"/>
      <c r="NKK56" s="41"/>
      <c r="NKL56" s="41"/>
      <c r="NKM56" s="41"/>
      <c r="NKN56" s="41"/>
      <c r="NKO56" s="41"/>
      <c r="NKP56" s="41"/>
      <c r="NKQ56" s="41"/>
      <c r="NKR56" s="41"/>
      <c r="NKS56" s="41"/>
      <c r="NKT56" s="41"/>
      <c r="NKU56" s="41"/>
      <c r="NKV56" s="41"/>
      <c r="NKW56" s="41"/>
      <c r="NKX56" s="41"/>
      <c r="NKY56" s="41"/>
      <c r="NKZ56" s="41"/>
      <c r="NLA56" s="41"/>
      <c r="NLB56" s="41"/>
      <c r="NLC56" s="41"/>
      <c r="NLD56" s="41"/>
      <c r="NLE56" s="41"/>
      <c r="NLF56" s="41"/>
      <c r="NLG56" s="41"/>
      <c r="NLH56" s="41"/>
      <c r="NLI56" s="41"/>
      <c r="NLJ56" s="41"/>
      <c r="NLK56" s="41"/>
      <c r="NLL56" s="41"/>
      <c r="NLM56" s="41"/>
      <c r="NLN56" s="41"/>
      <c r="NLO56" s="41"/>
      <c r="NLP56" s="41"/>
      <c r="NLQ56" s="41"/>
      <c r="NLR56" s="41"/>
      <c r="NLS56" s="41"/>
      <c r="NLT56" s="41"/>
      <c r="NLU56" s="41"/>
      <c r="NLV56" s="41"/>
      <c r="NLW56" s="41"/>
      <c r="NLX56" s="41"/>
      <c r="NLY56" s="41"/>
      <c r="NLZ56" s="41"/>
      <c r="NMA56" s="41"/>
      <c r="NMB56" s="41"/>
      <c r="NMC56" s="41"/>
      <c r="NMD56" s="41"/>
      <c r="NME56" s="41"/>
      <c r="NMF56" s="41"/>
      <c r="NMG56" s="41"/>
      <c r="NMH56" s="41"/>
      <c r="NMI56" s="41"/>
      <c r="NMJ56" s="41"/>
      <c r="NMK56" s="41"/>
      <c r="NML56" s="41"/>
      <c r="NMM56" s="41"/>
      <c r="NMN56" s="41"/>
      <c r="NMO56" s="41"/>
      <c r="NMP56" s="41"/>
      <c r="NMQ56" s="41"/>
      <c r="NMR56" s="41"/>
      <c r="NMS56" s="41"/>
      <c r="NMT56" s="41"/>
      <c r="NMU56" s="41"/>
      <c r="NMV56" s="41"/>
      <c r="NMW56" s="41"/>
      <c r="NMX56" s="41"/>
      <c r="NMY56" s="41"/>
      <c r="NMZ56" s="41"/>
      <c r="NNA56" s="41"/>
      <c r="NNB56" s="41"/>
      <c r="NNC56" s="41"/>
      <c r="NND56" s="41"/>
      <c r="NNE56" s="41"/>
      <c r="NNF56" s="41"/>
      <c r="NNG56" s="41"/>
      <c r="NNH56" s="41"/>
      <c r="NNI56" s="41"/>
      <c r="NNJ56" s="41"/>
      <c r="NNK56" s="41"/>
      <c r="NNL56" s="41"/>
      <c r="NNM56" s="41"/>
      <c r="NNN56" s="41"/>
      <c r="NNO56" s="41"/>
      <c r="NNP56" s="41"/>
      <c r="NNQ56" s="41"/>
      <c r="NNR56" s="41"/>
      <c r="NNS56" s="41"/>
      <c r="NNT56" s="41"/>
      <c r="NNU56" s="41"/>
      <c r="NNV56" s="41"/>
      <c r="NNW56" s="41"/>
      <c r="NNX56" s="41"/>
      <c r="NNY56" s="41"/>
      <c r="NNZ56" s="41"/>
      <c r="NOA56" s="41"/>
      <c r="NOB56" s="41"/>
      <c r="NOC56" s="41"/>
      <c r="NOD56" s="41"/>
      <c r="NOE56" s="41"/>
      <c r="NOF56" s="41"/>
      <c r="NOG56" s="41"/>
      <c r="NOH56" s="41"/>
      <c r="NOI56" s="41"/>
      <c r="NOJ56" s="41"/>
      <c r="NOK56" s="41"/>
      <c r="NOL56" s="41"/>
      <c r="NOM56" s="41"/>
      <c r="NON56" s="41"/>
      <c r="NOO56" s="41"/>
      <c r="NOP56" s="41"/>
      <c r="NOQ56" s="41"/>
      <c r="NOR56" s="41"/>
      <c r="NOS56" s="41"/>
      <c r="NOT56" s="41"/>
      <c r="NOU56" s="41"/>
      <c r="NOV56" s="41"/>
      <c r="NOW56" s="41"/>
      <c r="NOX56" s="41"/>
      <c r="NOY56" s="41"/>
      <c r="NOZ56" s="41"/>
      <c r="NPA56" s="41"/>
      <c r="NPB56" s="41"/>
      <c r="NPC56" s="41"/>
      <c r="NPD56" s="41"/>
      <c r="NPE56" s="41"/>
      <c r="NPF56" s="41"/>
      <c r="NPG56" s="41"/>
      <c r="NPH56" s="41"/>
      <c r="NPI56" s="41"/>
      <c r="NPJ56" s="41"/>
      <c r="NPK56" s="41"/>
      <c r="NPL56" s="41"/>
      <c r="NPM56" s="41"/>
      <c r="NPN56" s="41"/>
      <c r="NPO56" s="41"/>
      <c r="NPP56" s="41"/>
      <c r="NPQ56" s="41"/>
      <c r="NPR56" s="41"/>
      <c r="NPS56" s="41"/>
      <c r="NPT56" s="41"/>
      <c r="NPU56" s="41"/>
      <c r="NPV56" s="41"/>
      <c r="NPW56" s="41"/>
      <c r="NPX56" s="41"/>
      <c r="NPY56" s="41"/>
      <c r="NPZ56" s="41"/>
      <c r="NQA56" s="41"/>
      <c r="NQB56" s="41"/>
      <c r="NQC56" s="41"/>
      <c r="NQD56" s="41"/>
      <c r="NQE56" s="41"/>
      <c r="NQF56" s="41"/>
      <c r="NQG56" s="41"/>
      <c r="NQH56" s="41"/>
      <c r="NQI56" s="41"/>
      <c r="NQJ56" s="41"/>
      <c r="NQK56" s="41"/>
      <c r="NQL56" s="41"/>
      <c r="NQM56" s="41"/>
      <c r="NQN56" s="41"/>
      <c r="NQO56" s="41"/>
      <c r="NQP56" s="41"/>
      <c r="NQQ56" s="41"/>
      <c r="NQR56" s="41"/>
      <c r="NQS56" s="41"/>
      <c r="NQT56" s="41"/>
      <c r="NQU56" s="41"/>
      <c r="NQV56" s="41"/>
      <c r="NQW56" s="41"/>
      <c r="NQX56" s="41"/>
      <c r="NQY56" s="41"/>
      <c r="NQZ56" s="41"/>
      <c r="NRA56" s="41"/>
      <c r="NRB56" s="41"/>
      <c r="NRC56" s="41"/>
      <c r="NRD56" s="41"/>
      <c r="NRE56" s="41"/>
      <c r="NRF56" s="41"/>
      <c r="NRG56" s="41"/>
      <c r="NRH56" s="41"/>
      <c r="NRI56" s="41"/>
      <c r="NRJ56" s="41"/>
      <c r="NRK56" s="41"/>
      <c r="NRL56" s="41"/>
      <c r="NRM56" s="41"/>
      <c r="NRN56" s="41"/>
      <c r="NRO56" s="41"/>
      <c r="NRP56" s="41"/>
      <c r="NRQ56" s="41"/>
      <c r="NRR56" s="41"/>
      <c r="NRS56" s="41"/>
      <c r="NRT56" s="41"/>
      <c r="NRU56" s="41"/>
      <c r="NRV56" s="41"/>
      <c r="NRW56" s="41"/>
      <c r="NRX56" s="41"/>
      <c r="NRY56" s="41"/>
      <c r="NRZ56" s="41"/>
      <c r="NSA56" s="41"/>
      <c r="NSB56" s="41"/>
      <c r="NSC56" s="41"/>
      <c r="NSD56" s="41"/>
      <c r="NSE56" s="41"/>
      <c r="NSF56" s="41"/>
      <c r="NSG56" s="41"/>
      <c r="NSH56" s="41"/>
      <c r="NSI56" s="41"/>
      <c r="NSJ56" s="41"/>
      <c r="NSK56" s="41"/>
      <c r="NSL56" s="41"/>
      <c r="NSM56" s="41"/>
      <c r="NSN56" s="41"/>
      <c r="NSO56" s="41"/>
      <c r="NSP56" s="41"/>
      <c r="NSQ56" s="41"/>
      <c r="NSR56" s="41"/>
      <c r="NSS56" s="41"/>
      <c r="NST56" s="41"/>
      <c r="NSU56" s="41"/>
      <c r="NSV56" s="41"/>
      <c r="NSW56" s="41"/>
      <c r="NSX56" s="41"/>
      <c r="NSY56" s="41"/>
      <c r="NSZ56" s="41"/>
      <c r="NTA56" s="41"/>
      <c r="NTB56" s="41"/>
      <c r="NTC56" s="41"/>
      <c r="NTD56" s="41"/>
      <c r="NTE56" s="41"/>
      <c r="NTF56" s="41"/>
      <c r="NTG56" s="41"/>
      <c r="NTH56" s="41"/>
      <c r="NTI56" s="41"/>
      <c r="NTJ56" s="41"/>
      <c r="NTK56" s="41"/>
      <c r="NTL56" s="41"/>
      <c r="NTM56" s="41"/>
      <c r="NTN56" s="41"/>
      <c r="NTO56" s="41"/>
      <c r="NTP56" s="41"/>
      <c r="NTQ56" s="41"/>
      <c r="NTR56" s="41"/>
      <c r="NTS56" s="41"/>
      <c r="NTT56" s="41"/>
      <c r="NTU56" s="41"/>
      <c r="NTV56" s="41"/>
      <c r="NTW56" s="41"/>
      <c r="NTX56" s="41"/>
      <c r="NTY56" s="41"/>
      <c r="NTZ56" s="41"/>
      <c r="NUA56" s="41"/>
      <c r="NUB56" s="41"/>
      <c r="NUC56" s="41"/>
      <c r="NUD56" s="41"/>
      <c r="NUE56" s="41"/>
      <c r="NUF56" s="41"/>
      <c r="NUG56" s="41"/>
      <c r="NUH56" s="41"/>
      <c r="NUI56" s="41"/>
      <c r="NUJ56" s="41"/>
      <c r="NUK56" s="41"/>
      <c r="NUL56" s="41"/>
      <c r="NUM56" s="41"/>
      <c r="NUN56" s="41"/>
      <c r="NUO56" s="41"/>
      <c r="NUP56" s="41"/>
      <c r="NUQ56" s="41"/>
      <c r="NUR56" s="41"/>
      <c r="NUS56" s="41"/>
      <c r="NUT56" s="41"/>
      <c r="NUU56" s="41"/>
      <c r="NUV56" s="41"/>
      <c r="NUW56" s="41"/>
      <c r="NUX56" s="41"/>
      <c r="NUY56" s="41"/>
      <c r="NUZ56" s="41"/>
      <c r="NVA56" s="41"/>
      <c r="NVB56" s="41"/>
      <c r="NVC56" s="41"/>
      <c r="NVD56" s="41"/>
      <c r="NVE56" s="41"/>
      <c r="NVF56" s="41"/>
      <c r="NVG56" s="41"/>
      <c r="NVH56" s="41"/>
      <c r="NVI56" s="41"/>
      <c r="NVJ56" s="41"/>
      <c r="NVK56" s="41"/>
      <c r="NVL56" s="41"/>
      <c r="NVM56" s="41"/>
      <c r="NVN56" s="41"/>
      <c r="NVO56" s="41"/>
      <c r="NVP56" s="41"/>
      <c r="NVQ56" s="41"/>
      <c r="NVR56" s="41"/>
      <c r="NVS56" s="41"/>
      <c r="NVT56" s="41"/>
      <c r="NVU56" s="41"/>
      <c r="NVV56" s="41"/>
      <c r="NVW56" s="41"/>
      <c r="NVX56" s="41"/>
      <c r="NVY56" s="41"/>
      <c r="NVZ56" s="41"/>
      <c r="NWA56" s="41"/>
      <c r="NWB56" s="41"/>
      <c r="NWC56" s="41"/>
      <c r="NWD56" s="41"/>
      <c r="NWE56" s="41"/>
      <c r="NWF56" s="41"/>
      <c r="NWG56" s="41"/>
      <c r="NWH56" s="41"/>
      <c r="NWI56" s="41"/>
      <c r="NWJ56" s="41"/>
      <c r="NWK56" s="41"/>
      <c r="NWL56" s="41"/>
      <c r="NWM56" s="41"/>
      <c r="NWN56" s="41"/>
      <c r="NWO56" s="41"/>
      <c r="NWP56" s="41"/>
      <c r="NWQ56" s="41"/>
      <c r="NWR56" s="41"/>
      <c r="NWS56" s="41"/>
      <c r="NWT56" s="41"/>
      <c r="NWU56" s="41"/>
      <c r="NWV56" s="41"/>
      <c r="NWW56" s="41"/>
      <c r="NWX56" s="41"/>
      <c r="NWY56" s="41"/>
      <c r="NWZ56" s="41"/>
      <c r="NXA56" s="41"/>
      <c r="NXB56" s="41"/>
      <c r="NXC56" s="41"/>
      <c r="NXD56" s="41"/>
      <c r="NXE56" s="41"/>
      <c r="NXF56" s="41"/>
      <c r="NXG56" s="41"/>
      <c r="NXH56" s="41"/>
      <c r="NXI56" s="41"/>
      <c r="NXJ56" s="41"/>
      <c r="NXK56" s="41"/>
      <c r="NXL56" s="41"/>
      <c r="NXM56" s="41"/>
      <c r="NXN56" s="41"/>
      <c r="NXO56" s="41"/>
      <c r="NXP56" s="41"/>
      <c r="NXQ56" s="41"/>
      <c r="NXR56" s="41"/>
      <c r="NXS56" s="41"/>
      <c r="NXT56" s="41"/>
      <c r="NXU56" s="41"/>
      <c r="NXV56" s="41"/>
      <c r="NXW56" s="41"/>
      <c r="NXX56" s="41"/>
      <c r="NXY56" s="41"/>
      <c r="NXZ56" s="41"/>
      <c r="NYA56" s="41"/>
      <c r="NYB56" s="41"/>
      <c r="NYC56" s="41"/>
      <c r="NYD56" s="41"/>
      <c r="NYE56" s="41"/>
      <c r="NYF56" s="41"/>
      <c r="NYG56" s="41"/>
      <c r="NYH56" s="41"/>
      <c r="NYI56" s="41"/>
      <c r="NYJ56" s="41"/>
      <c r="NYK56" s="41"/>
      <c r="NYL56" s="41"/>
      <c r="NYM56" s="41"/>
      <c r="NYN56" s="41"/>
      <c r="NYO56" s="41"/>
      <c r="NYP56" s="41"/>
      <c r="NYQ56" s="41"/>
      <c r="NYR56" s="41"/>
      <c r="NYS56" s="41"/>
      <c r="NYT56" s="41"/>
      <c r="NYU56" s="41"/>
      <c r="NYV56" s="41"/>
      <c r="NYW56" s="41"/>
      <c r="NYX56" s="41"/>
      <c r="NYY56" s="41"/>
      <c r="NYZ56" s="41"/>
      <c r="NZA56" s="41"/>
      <c r="NZB56" s="41"/>
      <c r="NZC56" s="41"/>
      <c r="NZD56" s="41"/>
      <c r="NZE56" s="41"/>
      <c r="NZF56" s="41"/>
      <c r="NZG56" s="41"/>
      <c r="NZH56" s="41"/>
      <c r="NZI56" s="41"/>
      <c r="NZJ56" s="41"/>
      <c r="NZK56" s="41"/>
      <c r="NZL56" s="41"/>
      <c r="NZM56" s="41"/>
      <c r="NZN56" s="41"/>
      <c r="NZO56" s="41"/>
      <c r="NZP56" s="41"/>
      <c r="NZQ56" s="41"/>
      <c r="NZR56" s="41"/>
      <c r="NZS56" s="41"/>
      <c r="NZT56" s="41"/>
      <c r="NZU56" s="41"/>
      <c r="NZV56" s="41"/>
      <c r="NZW56" s="41"/>
      <c r="NZX56" s="41"/>
      <c r="NZY56" s="41"/>
      <c r="NZZ56" s="41"/>
      <c r="OAA56" s="41"/>
      <c r="OAB56" s="41"/>
      <c r="OAC56" s="41"/>
      <c r="OAD56" s="41"/>
      <c r="OAE56" s="41"/>
      <c r="OAF56" s="41"/>
      <c r="OAG56" s="41"/>
      <c r="OAH56" s="41"/>
      <c r="OAI56" s="41"/>
      <c r="OAJ56" s="41"/>
      <c r="OAK56" s="41"/>
      <c r="OAL56" s="41"/>
      <c r="OAM56" s="41"/>
      <c r="OAN56" s="41"/>
      <c r="OAO56" s="41"/>
      <c r="OAP56" s="41"/>
      <c r="OAQ56" s="41"/>
      <c r="OAR56" s="41"/>
      <c r="OAS56" s="41"/>
      <c r="OAT56" s="41"/>
      <c r="OAU56" s="41"/>
      <c r="OAV56" s="41"/>
      <c r="OAW56" s="41"/>
      <c r="OAX56" s="41"/>
      <c r="OAY56" s="41"/>
      <c r="OAZ56" s="41"/>
      <c r="OBA56" s="41"/>
      <c r="OBB56" s="41"/>
      <c r="OBC56" s="41"/>
      <c r="OBD56" s="41"/>
      <c r="OBE56" s="41"/>
      <c r="OBF56" s="41"/>
      <c r="OBG56" s="41"/>
      <c r="OBH56" s="41"/>
      <c r="OBI56" s="41"/>
      <c r="OBJ56" s="41"/>
      <c r="OBK56" s="41"/>
      <c r="OBL56" s="41"/>
      <c r="OBM56" s="41"/>
      <c r="OBN56" s="41"/>
      <c r="OBO56" s="41"/>
      <c r="OBP56" s="41"/>
      <c r="OBQ56" s="41"/>
      <c r="OBR56" s="41"/>
      <c r="OBS56" s="41"/>
      <c r="OBT56" s="41"/>
      <c r="OBU56" s="41"/>
      <c r="OBV56" s="41"/>
      <c r="OBW56" s="41"/>
      <c r="OBX56" s="41"/>
      <c r="OBY56" s="41"/>
      <c r="OBZ56" s="41"/>
      <c r="OCA56" s="41"/>
      <c r="OCB56" s="41"/>
      <c r="OCC56" s="41"/>
      <c r="OCD56" s="41"/>
      <c r="OCE56" s="41"/>
      <c r="OCF56" s="41"/>
      <c r="OCG56" s="41"/>
      <c r="OCH56" s="41"/>
      <c r="OCI56" s="41"/>
      <c r="OCJ56" s="41"/>
      <c r="OCK56" s="41"/>
      <c r="OCL56" s="41"/>
      <c r="OCM56" s="41"/>
      <c r="OCN56" s="41"/>
      <c r="OCO56" s="41"/>
      <c r="OCP56" s="41"/>
      <c r="OCQ56" s="41"/>
      <c r="OCR56" s="41"/>
      <c r="OCS56" s="41"/>
      <c r="OCT56" s="41"/>
      <c r="OCU56" s="41"/>
      <c r="OCV56" s="41"/>
      <c r="OCW56" s="41"/>
      <c r="OCX56" s="41"/>
      <c r="OCY56" s="41"/>
      <c r="OCZ56" s="41"/>
      <c r="ODA56" s="41"/>
      <c r="ODB56" s="41"/>
      <c r="ODC56" s="41"/>
      <c r="ODD56" s="41"/>
      <c r="ODE56" s="41"/>
      <c r="ODF56" s="41"/>
      <c r="ODG56" s="41"/>
      <c r="ODH56" s="41"/>
      <c r="ODI56" s="41"/>
      <c r="ODJ56" s="41"/>
      <c r="ODK56" s="41"/>
      <c r="ODL56" s="41"/>
      <c r="ODM56" s="41"/>
      <c r="ODN56" s="41"/>
      <c r="ODO56" s="41"/>
      <c r="ODP56" s="41"/>
      <c r="ODQ56" s="41"/>
      <c r="ODR56" s="41"/>
      <c r="ODS56" s="41"/>
      <c r="ODT56" s="41"/>
      <c r="ODU56" s="41"/>
      <c r="ODV56" s="41"/>
      <c r="ODW56" s="41"/>
      <c r="ODX56" s="41"/>
      <c r="ODY56" s="41"/>
      <c r="ODZ56" s="41"/>
      <c r="OEA56" s="41"/>
      <c r="OEB56" s="41"/>
      <c r="OEC56" s="41"/>
      <c r="OED56" s="41"/>
      <c r="OEE56" s="41"/>
      <c r="OEF56" s="41"/>
      <c r="OEG56" s="41"/>
      <c r="OEH56" s="41"/>
      <c r="OEI56" s="41"/>
      <c r="OEJ56" s="41"/>
      <c r="OEK56" s="41"/>
      <c r="OEL56" s="41"/>
      <c r="OEM56" s="41"/>
      <c r="OEN56" s="41"/>
      <c r="OEO56" s="41"/>
      <c r="OEP56" s="41"/>
      <c r="OEQ56" s="41"/>
      <c r="OER56" s="41"/>
      <c r="OES56" s="41"/>
      <c r="OET56" s="41"/>
      <c r="OEU56" s="41"/>
      <c r="OEV56" s="41"/>
      <c r="OEW56" s="41"/>
      <c r="OEX56" s="41"/>
      <c r="OEY56" s="41"/>
      <c r="OEZ56" s="41"/>
      <c r="OFA56" s="41"/>
      <c r="OFB56" s="41"/>
      <c r="OFC56" s="41"/>
      <c r="OFD56" s="41"/>
      <c r="OFE56" s="41"/>
      <c r="OFF56" s="41"/>
      <c r="OFG56" s="41"/>
      <c r="OFH56" s="41"/>
      <c r="OFI56" s="41"/>
      <c r="OFJ56" s="41"/>
      <c r="OFK56" s="41"/>
      <c r="OFL56" s="41"/>
      <c r="OFM56" s="41"/>
      <c r="OFN56" s="41"/>
      <c r="OFO56" s="41"/>
      <c r="OFP56" s="41"/>
      <c r="OFQ56" s="41"/>
      <c r="OFR56" s="41"/>
      <c r="OFS56" s="41"/>
      <c r="OFT56" s="41"/>
      <c r="OFU56" s="41"/>
      <c r="OFV56" s="41"/>
      <c r="OFW56" s="41"/>
      <c r="OFX56" s="41"/>
      <c r="OFY56" s="41"/>
      <c r="OFZ56" s="41"/>
      <c r="OGA56" s="41"/>
      <c r="OGB56" s="41"/>
      <c r="OGC56" s="41"/>
      <c r="OGD56" s="41"/>
      <c r="OGE56" s="41"/>
      <c r="OGF56" s="41"/>
      <c r="OGG56" s="41"/>
      <c r="OGH56" s="41"/>
      <c r="OGI56" s="41"/>
      <c r="OGJ56" s="41"/>
      <c r="OGK56" s="41"/>
      <c r="OGL56" s="41"/>
      <c r="OGM56" s="41"/>
      <c r="OGN56" s="41"/>
      <c r="OGO56" s="41"/>
      <c r="OGP56" s="41"/>
      <c r="OGQ56" s="41"/>
      <c r="OGR56" s="41"/>
      <c r="OGS56" s="41"/>
      <c r="OGT56" s="41"/>
      <c r="OGU56" s="41"/>
      <c r="OGV56" s="41"/>
      <c r="OGW56" s="41"/>
      <c r="OGX56" s="41"/>
      <c r="OGY56" s="41"/>
      <c r="OGZ56" s="41"/>
      <c r="OHA56" s="41"/>
      <c r="OHB56" s="41"/>
      <c r="OHC56" s="41"/>
      <c r="OHD56" s="41"/>
      <c r="OHE56" s="41"/>
      <c r="OHF56" s="41"/>
      <c r="OHG56" s="41"/>
      <c r="OHH56" s="41"/>
      <c r="OHI56" s="41"/>
      <c r="OHJ56" s="41"/>
      <c r="OHK56" s="41"/>
      <c r="OHL56" s="41"/>
      <c r="OHM56" s="41"/>
      <c r="OHN56" s="41"/>
      <c r="OHO56" s="41"/>
      <c r="OHP56" s="41"/>
      <c r="OHQ56" s="41"/>
      <c r="OHR56" s="41"/>
      <c r="OHS56" s="41"/>
      <c r="OHT56" s="41"/>
      <c r="OHU56" s="41"/>
      <c r="OHV56" s="41"/>
      <c r="OHW56" s="41"/>
      <c r="OHX56" s="41"/>
      <c r="OHY56" s="41"/>
      <c r="OHZ56" s="41"/>
      <c r="OIA56" s="41"/>
      <c r="OIB56" s="41"/>
      <c r="OIC56" s="41"/>
      <c r="OID56" s="41"/>
      <c r="OIE56" s="41"/>
      <c r="OIF56" s="41"/>
      <c r="OIG56" s="41"/>
      <c r="OIH56" s="41"/>
      <c r="OII56" s="41"/>
      <c r="OIJ56" s="41"/>
      <c r="OIK56" s="41"/>
      <c r="OIL56" s="41"/>
      <c r="OIM56" s="41"/>
      <c r="OIN56" s="41"/>
      <c r="OIO56" s="41"/>
      <c r="OIP56" s="41"/>
      <c r="OIQ56" s="41"/>
      <c r="OIR56" s="41"/>
      <c r="OIS56" s="41"/>
      <c r="OIT56" s="41"/>
      <c r="OIU56" s="41"/>
      <c r="OIV56" s="41"/>
      <c r="OIW56" s="41"/>
      <c r="OIX56" s="41"/>
      <c r="OIY56" s="41"/>
      <c r="OIZ56" s="41"/>
      <c r="OJA56" s="41"/>
      <c r="OJB56" s="41"/>
      <c r="OJC56" s="41"/>
      <c r="OJD56" s="41"/>
      <c r="OJE56" s="41"/>
      <c r="OJF56" s="41"/>
      <c r="OJG56" s="41"/>
      <c r="OJH56" s="41"/>
      <c r="OJI56" s="41"/>
      <c r="OJJ56" s="41"/>
      <c r="OJK56" s="41"/>
      <c r="OJL56" s="41"/>
      <c r="OJM56" s="41"/>
      <c r="OJN56" s="41"/>
      <c r="OJO56" s="41"/>
      <c r="OJP56" s="41"/>
      <c r="OJQ56" s="41"/>
      <c r="OJR56" s="41"/>
      <c r="OJS56" s="41"/>
      <c r="OJT56" s="41"/>
      <c r="OJU56" s="41"/>
      <c r="OJV56" s="41"/>
      <c r="OJW56" s="41"/>
      <c r="OJX56" s="41"/>
      <c r="OJY56" s="41"/>
      <c r="OJZ56" s="41"/>
      <c r="OKA56" s="41"/>
      <c r="OKB56" s="41"/>
      <c r="OKC56" s="41"/>
      <c r="OKD56" s="41"/>
      <c r="OKE56" s="41"/>
      <c r="OKF56" s="41"/>
      <c r="OKG56" s="41"/>
      <c r="OKH56" s="41"/>
      <c r="OKI56" s="41"/>
      <c r="OKJ56" s="41"/>
      <c r="OKK56" s="41"/>
      <c r="OKL56" s="41"/>
      <c r="OKM56" s="41"/>
      <c r="OKN56" s="41"/>
      <c r="OKO56" s="41"/>
      <c r="OKP56" s="41"/>
      <c r="OKQ56" s="41"/>
      <c r="OKR56" s="41"/>
      <c r="OKS56" s="41"/>
      <c r="OKT56" s="41"/>
      <c r="OKU56" s="41"/>
      <c r="OKV56" s="41"/>
      <c r="OKW56" s="41"/>
      <c r="OKX56" s="41"/>
      <c r="OKY56" s="41"/>
      <c r="OKZ56" s="41"/>
      <c r="OLA56" s="41"/>
      <c r="OLB56" s="41"/>
      <c r="OLC56" s="41"/>
      <c r="OLD56" s="41"/>
      <c r="OLE56" s="41"/>
      <c r="OLF56" s="41"/>
      <c r="OLG56" s="41"/>
      <c r="OLH56" s="41"/>
      <c r="OLI56" s="41"/>
      <c r="OLJ56" s="41"/>
      <c r="OLK56" s="41"/>
      <c r="OLL56" s="41"/>
      <c r="OLM56" s="41"/>
      <c r="OLN56" s="41"/>
      <c r="OLO56" s="41"/>
      <c r="OLP56" s="41"/>
      <c r="OLQ56" s="41"/>
      <c r="OLR56" s="41"/>
      <c r="OLS56" s="41"/>
      <c r="OLT56" s="41"/>
      <c r="OLU56" s="41"/>
      <c r="OLV56" s="41"/>
      <c r="OLW56" s="41"/>
      <c r="OLX56" s="41"/>
      <c r="OLY56" s="41"/>
      <c r="OLZ56" s="41"/>
      <c r="OMA56" s="41"/>
      <c r="OMB56" s="41"/>
      <c r="OMC56" s="41"/>
      <c r="OMD56" s="41"/>
      <c r="OME56" s="41"/>
      <c r="OMF56" s="41"/>
      <c r="OMG56" s="41"/>
      <c r="OMH56" s="41"/>
      <c r="OMI56" s="41"/>
      <c r="OMJ56" s="41"/>
      <c r="OMK56" s="41"/>
      <c r="OML56" s="41"/>
      <c r="OMM56" s="41"/>
      <c r="OMN56" s="41"/>
      <c r="OMO56" s="41"/>
      <c r="OMP56" s="41"/>
      <c r="OMQ56" s="41"/>
      <c r="OMR56" s="41"/>
      <c r="OMS56" s="41"/>
      <c r="OMT56" s="41"/>
      <c r="OMU56" s="41"/>
      <c r="OMV56" s="41"/>
      <c r="OMW56" s="41"/>
      <c r="OMX56" s="41"/>
      <c r="OMY56" s="41"/>
      <c r="OMZ56" s="41"/>
      <c r="ONA56" s="41"/>
      <c r="ONB56" s="41"/>
      <c r="ONC56" s="41"/>
      <c r="OND56" s="41"/>
      <c r="ONE56" s="41"/>
      <c r="ONF56" s="41"/>
      <c r="ONG56" s="41"/>
      <c r="ONH56" s="41"/>
      <c r="ONI56" s="41"/>
      <c r="ONJ56" s="41"/>
      <c r="ONK56" s="41"/>
      <c r="ONL56" s="41"/>
      <c r="ONM56" s="41"/>
      <c r="ONN56" s="41"/>
      <c r="ONO56" s="41"/>
      <c r="ONP56" s="41"/>
      <c r="ONQ56" s="41"/>
      <c r="ONR56" s="41"/>
      <c r="ONS56" s="41"/>
      <c r="ONT56" s="41"/>
      <c r="ONU56" s="41"/>
      <c r="ONV56" s="41"/>
      <c r="ONW56" s="41"/>
      <c r="ONX56" s="41"/>
      <c r="ONY56" s="41"/>
      <c r="ONZ56" s="41"/>
      <c r="OOA56" s="41"/>
      <c r="OOB56" s="41"/>
      <c r="OOC56" s="41"/>
      <c r="OOD56" s="41"/>
      <c r="OOE56" s="41"/>
      <c r="OOF56" s="41"/>
      <c r="OOG56" s="41"/>
      <c r="OOH56" s="41"/>
      <c r="OOI56" s="41"/>
      <c r="OOJ56" s="41"/>
      <c r="OOK56" s="41"/>
      <c r="OOL56" s="41"/>
      <c r="OOM56" s="41"/>
      <c r="OON56" s="41"/>
      <c r="OOO56" s="41"/>
      <c r="OOP56" s="41"/>
      <c r="OOQ56" s="41"/>
      <c r="OOR56" s="41"/>
      <c r="OOS56" s="41"/>
      <c r="OOT56" s="41"/>
      <c r="OOU56" s="41"/>
      <c r="OOV56" s="41"/>
      <c r="OOW56" s="41"/>
      <c r="OOX56" s="41"/>
      <c r="OOY56" s="41"/>
      <c r="OOZ56" s="41"/>
      <c r="OPA56" s="41"/>
      <c r="OPB56" s="41"/>
      <c r="OPC56" s="41"/>
      <c r="OPD56" s="41"/>
      <c r="OPE56" s="41"/>
      <c r="OPF56" s="41"/>
      <c r="OPG56" s="41"/>
      <c r="OPH56" s="41"/>
      <c r="OPI56" s="41"/>
      <c r="OPJ56" s="41"/>
      <c r="OPK56" s="41"/>
      <c r="OPL56" s="41"/>
      <c r="OPM56" s="41"/>
      <c r="OPN56" s="41"/>
      <c r="OPO56" s="41"/>
      <c r="OPP56" s="41"/>
      <c r="OPQ56" s="41"/>
      <c r="OPR56" s="41"/>
      <c r="OPS56" s="41"/>
      <c r="OPT56" s="41"/>
      <c r="OPU56" s="41"/>
      <c r="OPV56" s="41"/>
      <c r="OPW56" s="41"/>
      <c r="OPX56" s="41"/>
      <c r="OPY56" s="41"/>
      <c r="OPZ56" s="41"/>
      <c r="OQA56" s="41"/>
      <c r="OQB56" s="41"/>
      <c r="OQC56" s="41"/>
      <c r="OQD56" s="41"/>
      <c r="OQE56" s="41"/>
      <c r="OQF56" s="41"/>
      <c r="OQG56" s="41"/>
      <c r="OQH56" s="41"/>
      <c r="OQI56" s="41"/>
      <c r="OQJ56" s="41"/>
      <c r="OQK56" s="41"/>
      <c r="OQL56" s="41"/>
      <c r="OQM56" s="41"/>
      <c r="OQN56" s="41"/>
      <c r="OQO56" s="41"/>
      <c r="OQP56" s="41"/>
      <c r="OQQ56" s="41"/>
      <c r="OQR56" s="41"/>
      <c r="OQS56" s="41"/>
      <c r="OQT56" s="41"/>
      <c r="OQU56" s="41"/>
      <c r="OQV56" s="41"/>
      <c r="OQW56" s="41"/>
      <c r="OQX56" s="41"/>
      <c r="OQY56" s="41"/>
      <c r="OQZ56" s="41"/>
      <c r="ORA56" s="41"/>
      <c r="ORB56" s="41"/>
      <c r="ORC56" s="41"/>
      <c r="ORD56" s="41"/>
      <c r="ORE56" s="41"/>
      <c r="ORF56" s="41"/>
      <c r="ORG56" s="41"/>
      <c r="ORH56" s="41"/>
      <c r="ORI56" s="41"/>
      <c r="ORJ56" s="41"/>
      <c r="ORK56" s="41"/>
      <c r="ORL56" s="41"/>
      <c r="ORM56" s="41"/>
      <c r="ORN56" s="41"/>
      <c r="ORO56" s="41"/>
      <c r="ORP56" s="41"/>
      <c r="ORQ56" s="41"/>
      <c r="ORR56" s="41"/>
      <c r="ORS56" s="41"/>
      <c r="ORT56" s="41"/>
      <c r="ORU56" s="41"/>
      <c r="ORV56" s="41"/>
      <c r="ORW56" s="41"/>
      <c r="ORX56" s="41"/>
      <c r="ORY56" s="41"/>
      <c r="ORZ56" s="41"/>
      <c r="OSA56" s="41"/>
      <c r="OSB56" s="41"/>
      <c r="OSC56" s="41"/>
      <c r="OSD56" s="41"/>
      <c r="OSE56" s="41"/>
      <c r="OSF56" s="41"/>
      <c r="OSG56" s="41"/>
      <c r="OSH56" s="41"/>
      <c r="OSI56" s="41"/>
      <c r="OSJ56" s="41"/>
      <c r="OSK56" s="41"/>
      <c r="OSL56" s="41"/>
      <c r="OSM56" s="41"/>
      <c r="OSN56" s="41"/>
      <c r="OSO56" s="41"/>
      <c r="OSP56" s="41"/>
      <c r="OSQ56" s="41"/>
      <c r="OSR56" s="41"/>
      <c r="OSS56" s="41"/>
      <c r="OST56" s="41"/>
      <c r="OSU56" s="41"/>
      <c r="OSV56" s="41"/>
      <c r="OSW56" s="41"/>
      <c r="OSX56" s="41"/>
      <c r="OSY56" s="41"/>
      <c r="OSZ56" s="41"/>
      <c r="OTA56" s="41"/>
      <c r="OTB56" s="41"/>
      <c r="OTC56" s="41"/>
      <c r="OTD56" s="41"/>
      <c r="OTE56" s="41"/>
      <c r="OTF56" s="41"/>
      <c r="OTG56" s="41"/>
      <c r="OTH56" s="41"/>
      <c r="OTI56" s="41"/>
      <c r="OTJ56" s="41"/>
      <c r="OTK56" s="41"/>
      <c r="OTL56" s="41"/>
      <c r="OTM56" s="41"/>
      <c r="OTN56" s="41"/>
      <c r="OTO56" s="41"/>
      <c r="OTP56" s="41"/>
      <c r="OTQ56" s="41"/>
      <c r="OTR56" s="41"/>
      <c r="OTS56" s="41"/>
      <c r="OTT56" s="41"/>
      <c r="OTU56" s="41"/>
      <c r="OTV56" s="41"/>
      <c r="OTW56" s="41"/>
      <c r="OTX56" s="41"/>
      <c r="OTY56" s="41"/>
      <c r="OTZ56" s="41"/>
      <c r="OUA56" s="41"/>
      <c r="OUB56" s="41"/>
      <c r="OUC56" s="41"/>
      <c r="OUD56" s="41"/>
      <c r="OUE56" s="41"/>
      <c r="OUF56" s="41"/>
      <c r="OUG56" s="41"/>
      <c r="OUH56" s="41"/>
      <c r="OUI56" s="41"/>
      <c r="OUJ56" s="41"/>
      <c r="OUK56" s="41"/>
      <c r="OUL56" s="41"/>
      <c r="OUM56" s="41"/>
      <c r="OUN56" s="41"/>
      <c r="OUO56" s="41"/>
      <c r="OUP56" s="41"/>
      <c r="OUQ56" s="41"/>
      <c r="OUR56" s="41"/>
      <c r="OUS56" s="41"/>
      <c r="OUT56" s="41"/>
      <c r="OUU56" s="41"/>
      <c r="OUV56" s="41"/>
      <c r="OUW56" s="41"/>
      <c r="OUX56" s="41"/>
      <c r="OUY56" s="41"/>
      <c r="OUZ56" s="41"/>
      <c r="OVA56" s="41"/>
      <c r="OVB56" s="41"/>
      <c r="OVC56" s="41"/>
      <c r="OVD56" s="41"/>
      <c r="OVE56" s="41"/>
      <c r="OVF56" s="41"/>
      <c r="OVG56" s="41"/>
      <c r="OVH56" s="41"/>
      <c r="OVI56" s="41"/>
      <c r="OVJ56" s="41"/>
      <c r="OVK56" s="41"/>
      <c r="OVL56" s="41"/>
      <c r="OVM56" s="41"/>
      <c r="OVN56" s="41"/>
      <c r="OVO56" s="41"/>
      <c r="OVP56" s="41"/>
      <c r="OVQ56" s="41"/>
      <c r="OVR56" s="41"/>
      <c r="OVS56" s="41"/>
      <c r="OVT56" s="41"/>
      <c r="OVU56" s="41"/>
      <c r="OVV56" s="41"/>
      <c r="OVW56" s="41"/>
      <c r="OVX56" s="41"/>
      <c r="OVY56" s="41"/>
      <c r="OVZ56" s="41"/>
      <c r="OWA56" s="41"/>
      <c r="OWB56" s="41"/>
      <c r="OWC56" s="41"/>
      <c r="OWD56" s="41"/>
      <c r="OWE56" s="41"/>
      <c r="OWF56" s="41"/>
      <c r="OWG56" s="41"/>
      <c r="OWH56" s="41"/>
      <c r="OWI56" s="41"/>
      <c r="OWJ56" s="41"/>
      <c r="OWK56" s="41"/>
      <c r="OWL56" s="41"/>
      <c r="OWM56" s="41"/>
      <c r="OWN56" s="41"/>
      <c r="OWO56" s="41"/>
      <c r="OWP56" s="41"/>
      <c r="OWQ56" s="41"/>
      <c r="OWR56" s="41"/>
      <c r="OWS56" s="41"/>
      <c r="OWT56" s="41"/>
      <c r="OWU56" s="41"/>
      <c r="OWV56" s="41"/>
      <c r="OWW56" s="41"/>
      <c r="OWX56" s="41"/>
      <c r="OWY56" s="41"/>
      <c r="OWZ56" s="41"/>
      <c r="OXA56" s="41"/>
      <c r="OXB56" s="41"/>
      <c r="OXC56" s="41"/>
      <c r="OXD56" s="41"/>
      <c r="OXE56" s="41"/>
      <c r="OXF56" s="41"/>
      <c r="OXG56" s="41"/>
      <c r="OXH56" s="41"/>
      <c r="OXI56" s="41"/>
      <c r="OXJ56" s="41"/>
      <c r="OXK56" s="41"/>
      <c r="OXL56" s="41"/>
      <c r="OXM56" s="41"/>
      <c r="OXN56" s="41"/>
      <c r="OXO56" s="41"/>
      <c r="OXP56" s="41"/>
      <c r="OXQ56" s="41"/>
      <c r="OXR56" s="41"/>
      <c r="OXS56" s="41"/>
      <c r="OXT56" s="41"/>
      <c r="OXU56" s="41"/>
      <c r="OXV56" s="41"/>
      <c r="OXW56" s="41"/>
      <c r="OXX56" s="41"/>
      <c r="OXY56" s="41"/>
      <c r="OXZ56" s="41"/>
      <c r="OYA56" s="41"/>
      <c r="OYB56" s="41"/>
      <c r="OYC56" s="41"/>
      <c r="OYD56" s="41"/>
      <c r="OYE56" s="41"/>
      <c r="OYF56" s="41"/>
      <c r="OYG56" s="41"/>
      <c r="OYH56" s="41"/>
      <c r="OYI56" s="41"/>
      <c r="OYJ56" s="41"/>
      <c r="OYK56" s="41"/>
      <c r="OYL56" s="41"/>
      <c r="OYM56" s="41"/>
      <c r="OYN56" s="41"/>
      <c r="OYO56" s="41"/>
      <c r="OYP56" s="41"/>
      <c r="OYQ56" s="41"/>
      <c r="OYR56" s="41"/>
      <c r="OYS56" s="41"/>
      <c r="OYT56" s="41"/>
      <c r="OYU56" s="41"/>
      <c r="OYV56" s="41"/>
      <c r="OYW56" s="41"/>
      <c r="OYX56" s="41"/>
      <c r="OYY56" s="41"/>
      <c r="OYZ56" s="41"/>
      <c r="OZA56" s="41"/>
      <c r="OZB56" s="41"/>
      <c r="OZC56" s="41"/>
      <c r="OZD56" s="41"/>
      <c r="OZE56" s="41"/>
      <c r="OZF56" s="41"/>
      <c r="OZG56" s="41"/>
      <c r="OZH56" s="41"/>
      <c r="OZI56" s="41"/>
      <c r="OZJ56" s="41"/>
      <c r="OZK56" s="41"/>
      <c r="OZL56" s="41"/>
      <c r="OZM56" s="41"/>
      <c r="OZN56" s="41"/>
      <c r="OZO56" s="41"/>
      <c r="OZP56" s="41"/>
      <c r="OZQ56" s="41"/>
      <c r="OZR56" s="41"/>
      <c r="OZS56" s="41"/>
      <c r="OZT56" s="41"/>
      <c r="OZU56" s="41"/>
      <c r="OZV56" s="41"/>
      <c r="OZW56" s="41"/>
      <c r="OZX56" s="41"/>
      <c r="OZY56" s="41"/>
      <c r="OZZ56" s="41"/>
      <c r="PAA56" s="41"/>
      <c r="PAB56" s="41"/>
      <c r="PAC56" s="41"/>
      <c r="PAD56" s="41"/>
      <c r="PAE56" s="41"/>
      <c r="PAF56" s="41"/>
      <c r="PAG56" s="41"/>
      <c r="PAH56" s="41"/>
      <c r="PAI56" s="41"/>
      <c r="PAJ56" s="41"/>
      <c r="PAK56" s="41"/>
      <c r="PAL56" s="41"/>
      <c r="PAM56" s="41"/>
      <c r="PAN56" s="41"/>
      <c r="PAO56" s="41"/>
      <c r="PAP56" s="41"/>
      <c r="PAQ56" s="41"/>
      <c r="PAR56" s="41"/>
      <c r="PAS56" s="41"/>
      <c r="PAT56" s="41"/>
      <c r="PAU56" s="41"/>
      <c r="PAV56" s="41"/>
      <c r="PAW56" s="41"/>
      <c r="PAX56" s="41"/>
      <c r="PAY56" s="41"/>
      <c r="PAZ56" s="41"/>
      <c r="PBA56" s="41"/>
      <c r="PBB56" s="41"/>
      <c r="PBC56" s="41"/>
      <c r="PBD56" s="41"/>
      <c r="PBE56" s="41"/>
      <c r="PBF56" s="41"/>
      <c r="PBG56" s="41"/>
      <c r="PBH56" s="41"/>
      <c r="PBI56" s="41"/>
      <c r="PBJ56" s="41"/>
      <c r="PBK56" s="41"/>
      <c r="PBL56" s="41"/>
      <c r="PBM56" s="41"/>
      <c r="PBN56" s="41"/>
      <c r="PBO56" s="41"/>
      <c r="PBP56" s="41"/>
      <c r="PBQ56" s="41"/>
      <c r="PBR56" s="41"/>
      <c r="PBS56" s="41"/>
      <c r="PBT56" s="41"/>
      <c r="PBU56" s="41"/>
      <c r="PBV56" s="41"/>
      <c r="PBW56" s="41"/>
      <c r="PBX56" s="41"/>
      <c r="PBY56" s="41"/>
      <c r="PBZ56" s="41"/>
      <c r="PCA56" s="41"/>
      <c r="PCB56" s="41"/>
      <c r="PCC56" s="41"/>
      <c r="PCD56" s="41"/>
      <c r="PCE56" s="41"/>
      <c r="PCF56" s="41"/>
      <c r="PCG56" s="41"/>
      <c r="PCH56" s="41"/>
      <c r="PCI56" s="41"/>
      <c r="PCJ56" s="41"/>
      <c r="PCK56" s="41"/>
      <c r="PCL56" s="41"/>
      <c r="PCM56" s="41"/>
      <c r="PCN56" s="41"/>
      <c r="PCO56" s="41"/>
      <c r="PCP56" s="41"/>
      <c r="PCQ56" s="41"/>
      <c r="PCR56" s="41"/>
      <c r="PCS56" s="41"/>
      <c r="PCT56" s="41"/>
      <c r="PCU56" s="41"/>
      <c r="PCV56" s="41"/>
      <c r="PCW56" s="41"/>
      <c r="PCX56" s="41"/>
      <c r="PCY56" s="41"/>
      <c r="PCZ56" s="41"/>
      <c r="PDA56" s="41"/>
      <c r="PDB56" s="41"/>
      <c r="PDC56" s="41"/>
      <c r="PDD56" s="41"/>
      <c r="PDE56" s="41"/>
      <c r="PDF56" s="41"/>
      <c r="PDG56" s="41"/>
      <c r="PDH56" s="41"/>
      <c r="PDI56" s="41"/>
      <c r="PDJ56" s="41"/>
      <c r="PDK56" s="41"/>
      <c r="PDL56" s="41"/>
      <c r="PDM56" s="41"/>
      <c r="PDN56" s="41"/>
      <c r="PDO56" s="41"/>
      <c r="PDP56" s="41"/>
      <c r="PDQ56" s="41"/>
      <c r="PDR56" s="41"/>
      <c r="PDS56" s="41"/>
      <c r="PDT56" s="41"/>
      <c r="PDU56" s="41"/>
      <c r="PDV56" s="41"/>
      <c r="PDW56" s="41"/>
      <c r="PDX56" s="41"/>
      <c r="PDY56" s="41"/>
      <c r="PDZ56" s="41"/>
      <c r="PEA56" s="41"/>
      <c r="PEB56" s="41"/>
      <c r="PEC56" s="41"/>
      <c r="PED56" s="41"/>
      <c r="PEE56" s="41"/>
      <c r="PEF56" s="41"/>
      <c r="PEG56" s="41"/>
      <c r="PEH56" s="41"/>
      <c r="PEI56" s="41"/>
      <c r="PEJ56" s="41"/>
      <c r="PEK56" s="41"/>
      <c r="PEL56" s="41"/>
      <c r="PEM56" s="41"/>
      <c r="PEN56" s="41"/>
      <c r="PEO56" s="41"/>
      <c r="PEP56" s="41"/>
      <c r="PEQ56" s="41"/>
      <c r="PER56" s="41"/>
      <c r="PES56" s="41"/>
      <c r="PET56" s="41"/>
      <c r="PEU56" s="41"/>
      <c r="PEV56" s="41"/>
      <c r="PEW56" s="41"/>
      <c r="PEX56" s="41"/>
      <c r="PEY56" s="41"/>
      <c r="PEZ56" s="41"/>
      <c r="PFA56" s="41"/>
      <c r="PFB56" s="41"/>
      <c r="PFC56" s="41"/>
      <c r="PFD56" s="41"/>
      <c r="PFE56" s="41"/>
      <c r="PFF56" s="41"/>
      <c r="PFG56" s="41"/>
      <c r="PFH56" s="41"/>
      <c r="PFI56" s="41"/>
      <c r="PFJ56" s="41"/>
      <c r="PFK56" s="41"/>
      <c r="PFL56" s="41"/>
      <c r="PFM56" s="41"/>
      <c r="PFN56" s="41"/>
      <c r="PFO56" s="41"/>
      <c r="PFP56" s="41"/>
      <c r="PFQ56" s="41"/>
      <c r="PFR56" s="41"/>
      <c r="PFS56" s="41"/>
      <c r="PFT56" s="41"/>
      <c r="PFU56" s="41"/>
      <c r="PFV56" s="41"/>
      <c r="PFW56" s="41"/>
      <c r="PFX56" s="41"/>
      <c r="PFY56" s="41"/>
      <c r="PFZ56" s="41"/>
      <c r="PGA56" s="41"/>
      <c r="PGB56" s="41"/>
      <c r="PGC56" s="41"/>
      <c r="PGD56" s="41"/>
      <c r="PGE56" s="41"/>
      <c r="PGF56" s="41"/>
      <c r="PGG56" s="41"/>
      <c r="PGH56" s="41"/>
      <c r="PGI56" s="41"/>
      <c r="PGJ56" s="41"/>
      <c r="PGK56" s="41"/>
      <c r="PGL56" s="41"/>
      <c r="PGM56" s="41"/>
      <c r="PGN56" s="41"/>
      <c r="PGO56" s="41"/>
      <c r="PGP56" s="41"/>
      <c r="PGQ56" s="41"/>
      <c r="PGR56" s="41"/>
      <c r="PGS56" s="41"/>
      <c r="PGT56" s="41"/>
      <c r="PGU56" s="41"/>
      <c r="PGV56" s="41"/>
      <c r="PGW56" s="41"/>
      <c r="PGX56" s="41"/>
      <c r="PGY56" s="41"/>
      <c r="PGZ56" s="41"/>
      <c r="PHA56" s="41"/>
      <c r="PHB56" s="41"/>
      <c r="PHC56" s="41"/>
      <c r="PHD56" s="41"/>
      <c r="PHE56" s="41"/>
      <c r="PHF56" s="41"/>
      <c r="PHG56" s="41"/>
      <c r="PHH56" s="41"/>
      <c r="PHI56" s="41"/>
      <c r="PHJ56" s="41"/>
      <c r="PHK56" s="41"/>
      <c r="PHL56" s="41"/>
      <c r="PHM56" s="41"/>
      <c r="PHN56" s="41"/>
      <c r="PHO56" s="41"/>
      <c r="PHP56" s="41"/>
      <c r="PHQ56" s="41"/>
      <c r="PHR56" s="41"/>
      <c r="PHS56" s="41"/>
      <c r="PHT56" s="41"/>
      <c r="PHU56" s="41"/>
      <c r="PHV56" s="41"/>
      <c r="PHW56" s="41"/>
      <c r="PHX56" s="41"/>
      <c r="PHY56" s="41"/>
      <c r="PHZ56" s="41"/>
      <c r="PIA56" s="41"/>
      <c r="PIB56" s="41"/>
      <c r="PIC56" s="41"/>
      <c r="PID56" s="41"/>
      <c r="PIE56" s="41"/>
      <c r="PIF56" s="41"/>
      <c r="PIG56" s="41"/>
      <c r="PIH56" s="41"/>
      <c r="PII56" s="41"/>
      <c r="PIJ56" s="41"/>
      <c r="PIK56" s="41"/>
      <c r="PIL56" s="41"/>
      <c r="PIM56" s="41"/>
      <c r="PIN56" s="41"/>
      <c r="PIO56" s="41"/>
      <c r="PIP56" s="41"/>
      <c r="PIQ56" s="41"/>
      <c r="PIR56" s="41"/>
      <c r="PIS56" s="41"/>
      <c r="PIT56" s="41"/>
      <c r="PIU56" s="41"/>
      <c r="PIV56" s="41"/>
      <c r="PIW56" s="41"/>
      <c r="PIX56" s="41"/>
      <c r="PIY56" s="41"/>
      <c r="PIZ56" s="41"/>
      <c r="PJA56" s="41"/>
      <c r="PJB56" s="41"/>
      <c r="PJC56" s="41"/>
      <c r="PJD56" s="41"/>
      <c r="PJE56" s="41"/>
      <c r="PJF56" s="41"/>
      <c r="PJG56" s="41"/>
      <c r="PJH56" s="41"/>
      <c r="PJI56" s="41"/>
      <c r="PJJ56" s="41"/>
      <c r="PJK56" s="41"/>
      <c r="PJL56" s="41"/>
      <c r="PJM56" s="41"/>
      <c r="PJN56" s="41"/>
      <c r="PJO56" s="41"/>
      <c r="PJP56" s="41"/>
      <c r="PJQ56" s="41"/>
      <c r="PJR56" s="41"/>
      <c r="PJS56" s="41"/>
      <c r="PJT56" s="41"/>
      <c r="PJU56" s="41"/>
      <c r="PJV56" s="41"/>
      <c r="PJW56" s="41"/>
      <c r="PJX56" s="41"/>
      <c r="PJY56" s="41"/>
      <c r="PJZ56" s="41"/>
      <c r="PKA56" s="41"/>
      <c r="PKB56" s="41"/>
      <c r="PKC56" s="41"/>
      <c r="PKD56" s="41"/>
      <c r="PKE56" s="41"/>
      <c r="PKF56" s="41"/>
      <c r="PKG56" s="41"/>
      <c r="PKH56" s="41"/>
      <c r="PKI56" s="41"/>
      <c r="PKJ56" s="41"/>
      <c r="PKK56" s="41"/>
      <c r="PKL56" s="41"/>
      <c r="PKM56" s="41"/>
      <c r="PKN56" s="41"/>
      <c r="PKO56" s="41"/>
      <c r="PKP56" s="41"/>
      <c r="PKQ56" s="41"/>
      <c r="PKR56" s="41"/>
      <c r="PKS56" s="41"/>
      <c r="PKT56" s="41"/>
      <c r="PKU56" s="41"/>
      <c r="PKV56" s="41"/>
      <c r="PKW56" s="41"/>
      <c r="PKX56" s="41"/>
      <c r="PKY56" s="41"/>
      <c r="PKZ56" s="41"/>
      <c r="PLA56" s="41"/>
      <c r="PLB56" s="41"/>
      <c r="PLC56" s="41"/>
      <c r="PLD56" s="41"/>
      <c r="PLE56" s="41"/>
      <c r="PLF56" s="41"/>
      <c r="PLG56" s="41"/>
      <c r="PLH56" s="41"/>
      <c r="PLI56" s="41"/>
      <c r="PLJ56" s="41"/>
      <c r="PLK56" s="41"/>
      <c r="PLL56" s="41"/>
      <c r="PLM56" s="41"/>
      <c r="PLN56" s="41"/>
      <c r="PLO56" s="41"/>
      <c r="PLP56" s="41"/>
      <c r="PLQ56" s="41"/>
      <c r="PLR56" s="41"/>
      <c r="PLS56" s="41"/>
      <c r="PLT56" s="41"/>
      <c r="PLU56" s="41"/>
      <c r="PLV56" s="41"/>
      <c r="PLW56" s="41"/>
      <c r="PLX56" s="41"/>
      <c r="PLY56" s="41"/>
      <c r="PLZ56" s="41"/>
      <c r="PMA56" s="41"/>
      <c r="PMB56" s="41"/>
      <c r="PMC56" s="41"/>
      <c r="PMD56" s="41"/>
      <c r="PME56" s="41"/>
      <c r="PMF56" s="41"/>
      <c r="PMG56" s="41"/>
      <c r="PMH56" s="41"/>
      <c r="PMI56" s="41"/>
      <c r="PMJ56" s="41"/>
      <c r="PMK56" s="41"/>
      <c r="PML56" s="41"/>
      <c r="PMM56" s="41"/>
      <c r="PMN56" s="41"/>
      <c r="PMO56" s="41"/>
      <c r="PMP56" s="41"/>
      <c r="PMQ56" s="41"/>
      <c r="PMR56" s="41"/>
      <c r="PMS56" s="41"/>
      <c r="PMT56" s="41"/>
      <c r="PMU56" s="41"/>
      <c r="PMV56" s="41"/>
      <c r="PMW56" s="41"/>
      <c r="PMX56" s="41"/>
      <c r="PMY56" s="41"/>
      <c r="PMZ56" s="41"/>
      <c r="PNA56" s="41"/>
      <c r="PNB56" s="41"/>
      <c r="PNC56" s="41"/>
      <c r="PND56" s="41"/>
      <c r="PNE56" s="41"/>
      <c r="PNF56" s="41"/>
      <c r="PNG56" s="41"/>
      <c r="PNH56" s="41"/>
      <c r="PNI56" s="41"/>
      <c r="PNJ56" s="41"/>
      <c r="PNK56" s="41"/>
      <c r="PNL56" s="41"/>
      <c r="PNM56" s="41"/>
      <c r="PNN56" s="41"/>
      <c r="PNO56" s="41"/>
      <c r="PNP56" s="41"/>
      <c r="PNQ56" s="41"/>
      <c r="PNR56" s="41"/>
      <c r="PNS56" s="41"/>
      <c r="PNT56" s="41"/>
      <c r="PNU56" s="41"/>
      <c r="PNV56" s="41"/>
      <c r="PNW56" s="41"/>
      <c r="PNX56" s="41"/>
      <c r="PNY56" s="41"/>
      <c r="PNZ56" s="41"/>
      <c r="POA56" s="41"/>
      <c r="POB56" s="41"/>
      <c r="POC56" s="41"/>
      <c r="POD56" s="41"/>
      <c r="POE56" s="41"/>
      <c r="POF56" s="41"/>
      <c r="POG56" s="41"/>
      <c r="POH56" s="41"/>
      <c r="POI56" s="41"/>
      <c r="POJ56" s="41"/>
      <c r="POK56" s="41"/>
      <c r="POL56" s="41"/>
      <c r="POM56" s="41"/>
      <c r="PON56" s="41"/>
      <c r="POO56" s="41"/>
      <c r="POP56" s="41"/>
      <c r="POQ56" s="41"/>
      <c r="POR56" s="41"/>
      <c r="POS56" s="41"/>
      <c r="POT56" s="41"/>
      <c r="POU56" s="41"/>
      <c r="POV56" s="41"/>
      <c r="POW56" s="41"/>
      <c r="POX56" s="41"/>
      <c r="POY56" s="41"/>
      <c r="POZ56" s="41"/>
      <c r="PPA56" s="41"/>
      <c r="PPB56" s="41"/>
      <c r="PPC56" s="41"/>
      <c r="PPD56" s="41"/>
      <c r="PPE56" s="41"/>
      <c r="PPF56" s="41"/>
      <c r="PPG56" s="41"/>
      <c r="PPH56" s="41"/>
      <c r="PPI56" s="41"/>
      <c r="PPJ56" s="41"/>
      <c r="PPK56" s="41"/>
      <c r="PPL56" s="41"/>
      <c r="PPM56" s="41"/>
      <c r="PPN56" s="41"/>
      <c r="PPO56" s="41"/>
      <c r="PPP56" s="41"/>
      <c r="PPQ56" s="41"/>
      <c r="PPR56" s="41"/>
      <c r="PPS56" s="41"/>
      <c r="PPT56" s="41"/>
      <c r="PPU56" s="41"/>
      <c r="PPV56" s="41"/>
      <c r="PPW56" s="41"/>
      <c r="PPX56" s="41"/>
      <c r="PPY56" s="41"/>
      <c r="PPZ56" s="41"/>
      <c r="PQA56" s="41"/>
      <c r="PQB56" s="41"/>
      <c r="PQC56" s="41"/>
      <c r="PQD56" s="41"/>
      <c r="PQE56" s="41"/>
      <c r="PQF56" s="41"/>
      <c r="PQG56" s="41"/>
      <c r="PQH56" s="41"/>
      <c r="PQI56" s="41"/>
      <c r="PQJ56" s="41"/>
      <c r="PQK56" s="41"/>
      <c r="PQL56" s="41"/>
      <c r="PQM56" s="41"/>
      <c r="PQN56" s="41"/>
      <c r="PQO56" s="41"/>
      <c r="PQP56" s="41"/>
      <c r="PQQ56" s="41"/>
      <c r="PQR56" s="41"/>
      <c r="PQS56" s="41"/>
      <c r="PQT56" s="41"/>
      <c r="PQU56" s="41"/>
      <c r="PQV56" s="41"/>
      <c r="PQW56" s="41"/>
      <c r="PQX56" s="41"/>
      <c r="PQY56" s="41"/>
      <c r="PQZ56" s="41"/>
      <c r="PRA56" s="41"/>
      <c r="PRB56" s="41"/>
      <c r="PRC56" s="41"/>
      <c r="PRD56" s="41"/>
      <c r="PRE56" s="41"/>
      <c r="PRF56" s="41"/>
      <c r="PRG56" s="41"/>
      <c r="PRH56" s="41"/>
      <c r="PRI56" s="41"/>
      <c r="PRJ56" s="41"/>
      <c r="PRK56" s="41"/>
      <c r="PRL56" s="41"/>
      <c r="PRM56" s="41"/>
      <c r="PRN56" s="41"/>
      <c r="PRO56" s="41"/>
      <c r="PRP56" s="41"/>
      <c r="PRQ56" s="41"/>
      <c r="PRR56" s="41"/>
      <c r="PRS56" s="41"/>
      <c r="PRT56" s="41"/>
      <c r="PRU56" s="41"/>
      <c r="PRV56" s="41"/>
      <c r="PRW56" s="41"/>
      <c r="PRX56" s="41"/>
      <c r="PRY56" s="41"/>
      <c r="PRZ56" s="41"/>
      <c r="PSA56" s="41"/>
      <c r="PSB56" s="41"/>
      <c r="PSC56" s="41"/>
      <c r="PSD56" s="41"/>
      <c r="PSE56" s="41"/>
      <c r="PSF56" s="41"/>
      <c r="PSG56" s="41"/>
      <c r="PSH56" s="41"/>
      <c r="PSI56" s="41"/>
      <c r="PSJ56" s="41"/>
      <c r="PSK56" s="41"/>
      <c r="PSL56" s="41"/>
      <c r="PSM56" s="41"/>
      <c r="PSN56" s="41"/>
      <c r="PSO56" s="41"/>
      <c r="PSP56" s="41"/>
      <c r="PSQ56" s="41"/>
      <c r="PSR56" s="41"/>
      <c r="PSS56" s="41"/>
      <c r="PST56" s="41"/>
      <c r="PSU56" s="41"/>
      <c r="PSV56" s="41"/>
      <c r="PSW56" s="41"/>
      <c r="PSX56" s="41"/>
      <c r="PSY56" s="41"/>
      <c r="PSZ56" s="41"/>
      <c r="PTA56" s="41"/>
      <c r="PTB56" s="41"/>
      <c r="PTC56" s="41"/>
      <c r="PTD56" s="41"/>
      <c r="PTE56" s="41"/>
      <c r="PTF56" s="41"/>
      <c r="PTG56" s="41"/>
      <c r="PTH56" s="41"/>
      <c r="PTI56" s="41"/>
      <c r="PTJ56" s="41"/>
      <c r="PTK56" s="41"/>
      <c r="PTL56" s="41"/>
      <c r="PTM56" s="41"/>
      <c r="PTN56" s="41"/>
      <c r="PTO56" s="41"/>
      <c r="PTP56" s="41"/>
      <c r="PTQ56" s="41"/>
      <c r="PTR56" s="41"/>
      <c r="PTS56" s="41"/>
      <c r="PTT56" s="41"/>
      <c r="PTU56" s="41"/>
      <c r="PTV56" s="41"/>
      <c r="PTW56" s="41"/>
      <c r="PTX56" s="41"/>
      <c r="PTY56" s="41"/>
      <c r="PTZ56" s="41"/>
      <c r="PUA56" s="41"/>
      <c r="PUB56" s="41"/>
      <c r="PUC56" s="41"/>
      <c r="PUD56" s="41"/>
      <c r="PUE56" s="41"/>
      <c r="PUF56" s="41"/>
      <c r="PUG56" s="41"/>
      <c r="PUH56" s="41"/>
      <c r="PUI56" s="41"/>
      <c r="PUJ56" s="41"/>
      <c r="PUK56" s="41"/>
      <c r="PUL56" s="41"/>
      <c r="PUM56" s="41"/>
      <c r="PUN56" s="41"/>
      <c r="PUO56" s="41"/>
      <c r="PUP56" s="41"/>
      <c r="PUQ56" s="41"/>
      <c r="PUR56" s="41"/>
      <c r="PUS56" s="41"/>
      <c r="PUT56" s="41"/>
      <c r="PUU56" s="41"/>
      <c r="PUV56" s="41"/>
      <c r="PUW56" s="41"/>
      <c r="PUX56" s="41"/>
      <c r="PUY56" s="41"/>
      <c r="PUZ56" s="41"/>
      <c r="PVA56" s="41"/>
      <c r="PVB56" s="41"/>
      <c r="PVC56" s="41"/>
      <c r="PVD56" s="41"/>
      <c r="PVE56" s="41"/>
      <c r="PVF56" s="41"/>
      <c r="PVG56" s="41"/>
      <c r="PVH56" s="41"/>
      <c r="PVI56" s="41"/>
      <c r="PVJ56" s="41"/>
      <c r="PVK56" s="41"/>
      <c r="PVL56" s="41"/>
      <c r="PVM56" s="41"/>
      <c r="PVN56" s="41"/>
      <c r="PVO56" s="41"/>
      <c r="PVP56" s="41"/>
      <c r="PVQ56" s="41"/>
      <c r="PVR56" s="41"/>
      <c r="PVS56" s="41"/>
      <c r="PVT56" s="41"/>
      <c r="PVU56" s="41"/>
      <c r="PVV56" s="41"/>
      <c r="PVW56" s="41"/>
      <c r="PVX56" s="41"/>
      <c r="PVY56" s="41"/>
      <c r="PVZ56" s="41"/>
      <c r="PWA56" s="41"/>
      <c r="PWB56" s="41"/>
      <c r="PWC56" s="41"/>
      <c r="PWD56" s="41"/>
      <c r="PWE56" s="41"/>
      <c r="PWF56" s="41"/>
      <c r="PWG56" s="41"/>
      <c r="PWH56" s="41"/>
      <c r="PWI56" s="41"/>
      <c r="PWJ56" s="41"/>
      <c r="PWK56" s="41"/>
      <c r="PWL56" s="41"/>
      <c r="PWM56" s="41"/>
      <c r="PWN56" s="41"/>
      <c r="PWO56" s="41"/>
      <c r="PWP56" s="41"/>
      <c r="PWQ56" s="41"/>
      <c r="PWR56" s="41"/>
      <c r="PWS56" s="41"/>
      <c r="PWT56" s="41"/>
      <c r="PWU56" s="41"/>
      <c r="PWV56" s="41"/>
      <c r="PWW56" s="41"/>
      <c r="PWX56" s="41"/>
      <c r="PWY56" s="41"/>
      <c r="PWZ56" s="41"/>
      <c r="PXA56" s="41"/>
      <c r="PXB56" s="41"/>
      <c r="PXC56" s="41"/>
      <c r="PXD56" s="41"/>
      <c r="PXE56" s="41"/>
      <c r="PXF56" s="41"/>
      <c r="PXG56" s="41"/>
      <c r="PXH56" s="41"/>
      <c r="PXI56" s="41"/>
      <c r="PXJ56" s="41"/>
      <c r="PXK56" s="41"/>
      <c r="PXL56" s="41"/>
      <c r="PXM56" s="41"/>
      <c r="PXN56" s="41"/>
      <c r="PXO56" s="41"/>
      <c r="PXP56" s="41"/>
      <c r="PXQ56" s="41"/>
      <c r="PXR56" s="41"/>
      <c r="PXS56" s="41"/>
      <c r="PXT56" s="41"/>
      <c r="PXU56" s="41"/>
      <c r="PXV56" s="41"/>
      <c r="PXW56" s="41"/>
      <c r="PXX56" s="41"/>
      <c r="PXY56" s="41"/>
      <c r="PXZ56" s="41"/>
      <c r="PYA56" s="41"/>
      <c r="PYB56" s="41"/>
      <c r="PYC56" s="41"/>
      <c r="PYD56" s="41"/>
      <c r="PYE56" s="41"/>
      <c r="PYF56" s="41"/>
      <c r="PYG56" s="41"/>
      <c r="PYH56" s="41"/>
      <c r="PYI56" s="41"/>
      <c r="PYJ56" s="41"/>
      <c r="PYK56" s="41"/>
      <c r="PYL56" s="41"/>
      <c r="PYM56" s="41"/>
      <c r="PYN56" s="41"/>
      <c r="PYO56" s="41"/>
      <c r="PYP56" s="41"/>
      <c r="PYQ56" s="41"/>
      <c r="PYR56" s="41"/>
      <c r="PYS56" s="41"/>
      <c r="PYT56" s="41"/>
      <c r="PYU56" s="41"/>
      <c r="PYV56" s="41"/>
      <c r="PYW56" s="41"/>
      <c r="PYX56" s="41"/>
      <c r="PYY56" s="41"/>
      <c r="PYZ56" s="41"/>
      <c r="PZA56" s="41"/>
      <c r="PZB56" s="41"/>
      <c r="PZC56" s="41"/>
      <c r="PZD56" s="41"/>
      <c r="PZE56" s="41"/>
      <c r="PZF56" s="41"/>
      <c r="PZG56" s="41"/>
      <c r="PZH56" s="41"/>
      <c r="PZI56" s="41"/>
      <c r="PZJ56" s="41"/>
      <c r="PZK56" s="41"/>
      <c r="PZL56" s="41"/>
      <c r="PZM56" s="41"/>
      <c r="PZN56" s="41"/>
      <c r="PZO56" s="41"/>
      <c r="PZP56" s="41"/>
      <c r="PZQ56" s="41"/>
      <c r="PZR56" s="41"/>
      <c r="PZS56" s="41"/>
      <c r="PZT56" s="41"/>
      <c r="PZU56" s="41"/>
      <c r="PZV56" s="41"/>
      <c r="PZW56" s="41"/>
      <c r="PZX56" s="41"/>
      <c r="PZY56" s="41"/>
      <c r="PZZ56" s="41"/>
      <c r="QAA56" s="41"/>
      <c r="QAB56" s="41"/>
      <c r="QAC56" s="41"/>
      <c r="QAD56" s="41"/>
      <c r="QAE56" s="41"/>
      <c r="QAF56" s="41"/>
      <c r="QAG56" s="41"/>
      <c r="QAH56" s="41"/>
      <c r="QAI56" s="41"/>
      <c r="QAJ56" s="41"/>
      <c r="QAK56" s="41"/>
      <c r="QAL56" s="41"/>
      <c r="QAM56" s="41"/>
      <c r="QAN56" s="41"/>
      <c r="QAO56" s="41"/>
      <c r="QAP56" s="41"/>
      <c r="QAQ56" s="41"/>
      <c r="QAR56" s="41"/>
      <c r="QAS56" s="41"/>
      <c r="QAT56" s="41"/>
      <c r="QAU56" s="41"/>
      <c r="QAV56" s="41"/>
      <c r="QAW56" s="41"/>
      <c r="QAX56" s="41"/>
      <c r="QAY56" s="41"/>
      <c r="QAZ56" s="41"/>
      <c r="QBA56" s="41"/>
      <c r="QBB56" s="41"/>
      <c r="QBC56" s="41"/>
      <c r="QBD56" s="41"/>
      <c r="QBE56" s="41"/>
      <c r="QBF56" s="41"/>
      <c r="QBG56" s="41"/>
      <c r="QBH56" s="41"/>
      <c r="QBI56" s="41"/>
      <c r="QBJ56" s="41"/>
      <c r="QBK56" s="41"/>
      <c r="QBL56" s="41"/>
      <c r="QBM56" s="41"/>
      <c r="QBN56" s="41"/>
      <c r="QBO56" s="41"/>
      <c r="QBP56" s="41"/>
      <c r="QBQ56" s="41"/>
      <c r="QBR56" s="41"/>
      <c r="QBS56" s="41"/>
      <c r="QBT56" s="41"/>
      <c r="QBU56" s="41"/>
      <c r="QBV56" s="41"/>
      <c r="QBW56" s="41"/>
      <c r="QBX56" s="41"/>
      <c r="QBY56" s="41"/>
      <c r="QBZ56" s="41"/>
      <c r="QCA56" s="41"/>
      <c r="QCB56" s="41"/>
      <c r="QCC56" s="41"/>
      <c r="QCD56" s="41"/>
      <c r="QCE56" s="41"/>
      <c r="QCF56" s="41"/>
      <c r="QCG56" s="41"/>
      <c r="QCH56" s="41"/>
      <c r="QCI56" s="41"/>
      <c r="QCJ56" s="41"/>
      <c r="QCK56" s="41"/>
      <c r="QCL56" s="41"/>
      <c r="QCM56" s="41"/>
      <c r="QCN56" s="41"/>
      <c r="QCO56" s="41"/>
      <c r="QCP56" s="41"/>
      <c r="QCQ56" s="41"/>
      <c r="QCR56" s="41"/>
      <c r="QCS56" s="41"/>
      <c r="QCT56" s="41"/>
      <c r="QCU56" s="41"/>
      <c r="QCV56" s="41"/>
      <c r="QCW56" s="41"/>
      <c r="QCX56" s="41"/>
      <c r="QCY56" s="41"/>
      <c r="QCZ56" s="41"/>
      <c r="QDA56" s="41"/>
      <c r="QDB56" s="41"/>
      <c r="QDC56" s="41"/>
      <c r="QDD56" s="41"/>
      <c r="QDE56" s="41"/>
      <c r="QDF56" s="41"/>
      <c r="QDG56" s="41"/>
      <c r="QDH56" s="41"/>
      <c r="QDI56" s="41"/>
      <c r="QDJ56" s="41"/>
      <c r="QDK56" s="41"/>
      <c r="QDL56" s="41"/>
      <c r="QDM56" s="41"/>
      <c r="QDN56" s="41"/>
      <c r="QDO56" s="41"/>
      <c r="QDP56" s="41"/>
      <c r="QDQ56" s="41"/>
      <c r="QDR56" s="41"/>
      <c r="QDS56" s="41"/>
      <c r="QDT56" s="41"/>
      <c r="QDU56" s="41"/>
      <c r="QDV56" s="41"/>
      <c r="QDW56" s="41"/>
      <c r="QDX56" s="41"/>
      <c r="QDY56" s="41"/>
      <c r="QDZ56" s="41"/>
      <c r="QEA56" s="41"/>
      <c r="QEB56" s="41"/>
      <c r="QEC56" s="41"/>
      <c r="QED56" s="41"/>
      <c r="QEE56" s="41"/>
      <c r="QEF56" s="41"/>
      <c r="QEG56" s="41"/>
      <c r="QEH56" s="41"/>
      <c r="QEI56" s="41"/>
      <c r="QEJ56" s="41"/>
      <c r="QEK56" s="41"/>
      <c r="QEL56" s="41"/>
      <c r="QEM56" s="41"/>
      <c r="QEN56" s="41"/>
      <c r="QEO56" s="41"/>
      <c r="QEP56" s="41"/>
      <c r="QEQ56" s="41"/>
      <c r="QER56" s="41"/>
      <c r="QES56" s="41"/>
      <c r="QET56" s="41"/>
      <c r="QEU56" s="41"/>
      <c r="QEV56" s="41"/>
      <c r="QEW56" s="41"/>
      <c r="QEX56" s="41"/>
      <c r="QEY56" s="41"/>
      <c r="QEZ56" s="41"/>
      <c r="QFA56" s="41"/>
      <c r="QFB56" s="41"/>
      <c r="QFC56" s="41"/>
      <c r="QFD56" s="41"/>
      <c r="QFE56" s="41"/>
      <c r="QFF56" s="41"/>
      <c r="QFG56" s="41"/>
      <c r="QFH56" s="41"/>
      <c r="QFI56" s="41"/>
      <c r="QFJ56" s="41"/>
      <c r="QFK56" s="41"/>
      <c r="QFL56" s="41"/>
      <c r="QFM56" s="41"/>
      <c r="QFN56" s="41"/>
      <c r="QFO56" s="41"/>
      <c r="QFP56" s="41"/>
      <c r="QFQ56" s="41"/>
      <c r="QFR56" s="41"/>
      <c r="QFS56" s="41"/>
      <c r="QFT56" s="41"/>
      <c r="QFU56" s="41"/>
      <c r="QFV56" s="41"/>
      <c r="QFW56" s="41"/>
      <c r="QFX56" s="41"/>
      <c r="QFY56" s="41"/>
      <c r="QFZ56" s="41"/>
      <c r="QGA56" s="41"/>
      <c r="QGB56" s="41"/>
      <c r="QGC56" s="41"/>
      <c r="QGD56" s="41"/>
      <c r="QGE56" s="41"/>
      <c r="QGF56" s="41"/>
      <c r="QGG56" s="41"/>
      <c r="QGH56" s="41"/>
      <c r="QGI56" s="41"/>
      <c r="QGJ56" s="41"/>
      <c r="QGK56" s="41"/>
      <c r="QGL56" s="41"/>
      <c r="QGM56" s="41"/>
      <c r="QGN56" s="41"/>
      <c r="QGO56" s="41"/>
      <c r="QGP56" s="41"/>
      <c r="QGQ56" s="41"/>
      <c r="QGR56" s="41"/>
      <c r="QGS56" s="41"/>
      <c r="QGT56" s="41"/>
      <c r="QGU56" s="41"/>
      <c r="QGV56" s="41"/>
      <c r="QGW56" s="41"/>
      <c r="QGX56" s="41"/>
      <c r="QGY56" s="41"/>
      <c r="QGZ56" s="41"/>
      <c r="QHA56" s="41"/>
      <c r="QHB56" s="41"/>
      <c r="QHC56" s="41"/>
      <c r="QHD56" s="41"/>
      <c r="QHE56" s="41"/>
      <c r="QHF56" s="41"/>
      <c r="QHG56" s="41"/>
      <c r="QHH56" s="41"/>
      <c r="QHI56" s="41"/>
      <c r="QHJ56" s="41"/>
      <c r="QHK56" s="41"/>
      <c r="QHL56" s="41"/>
      <c r="QHM56" s="41"/>
      <c r="QHN56" s="41"/>
      <c r="QHO56" s="41"/>
      <c r="QHP56" s="41"/>
      <c r="QHQ56" s="41"/>
      <c r="QHR56" s="41"/>
      <c r="QHS56" s="41"/>
      <c r="QHT56" s="41"/>
      <c r="QHU56" s="41"/>
      <c r="QHV56" s="41"/>
      <c r="QHW56" s="41"/>
      <c r="QHX56" s="41"/>
      <c r="QHY56" s="41"/>
      <c r="QHZ56" s="41"/>
      <c r="QIA56" s="41"/>
      <c r="QIB56" s="41"/>
      <c r="QIC56" s="41"/>
      <c r="QID56" s="41"/>
      <c r="QIE56" s="41"/>
      <c r="QIF56" s="41"/>
      <c r="QIG56" s="41"/>
      <c r="QIH56" s="41"/>
      <c r="QII56" s="41"/>
      <c r="QIJ56" s="41"/>
      <c r="QIK56" s="41"/>
      <c r="QIL56" s="41"/>
      <c r="QIM56" s="41"/>
      <c r="QIN56" s="41"/>
      <c r="QIO56" s="41"/>
      <c r="QIP56" s="41"/>
      <c r="QIQ56" s="41"/>
      <c r="QIR56" s="41"/>
      <c r="QIS56" s="41"/>
      <c r="QIT56" s="41"/>
      <c r="QIU56" s="41"/>
      <c r="QIV56" s="41"/>
      <c r="QIW56" s="41"/>
      <c r="QIX56" s="41"/>
      <c r="QIY56" s="41"/>
      <c r="QIZ56" s="41"/>
      <c r="QJA56" s="41"/>
      <c r="QJB56" s="41"/>
      <c r="QJC56" s="41"/>
      <c r="QJD56" s="41"/>
      <c r="QJE56" s="41"/>
      <c r="QJF56" s="41"/>
      <c r="QJG56" s="41"/>
      <c r="QJH56" s="41"/>
      <c r="QJI56" s="41"/>
      <c r="QJJ56" s="41"/>
      <c r="QJK56" s="41"/>
      <c r="QJL56" s="41"/>
      <c r="QJM56" s="41"/>
      <c r="QJN56" s="41"/>
      <c r="QJO56" s="41"/>
      <c r="QJP56" s="41"/>
      <c r="QJQ56" s="41"/>
      <c r="QJR56" s="41"/>
      <c r="QJS56" s="41"/>
      <c r="QJT56" s="41"/>
      <c r="QJU56" s="41"/>
      <c r="QJV56" s="41"/>
      <c r="QJW56" s="41"/>
      <c r="QJX56" s="41"/>
      <c r="QJY56" s="41"/>
      <c r="QJZ56" s="41"/>
      <c r="QKA56" s="41"/>
      <c r="QKB56" s="41"/>
      <c r="QKC56" s="41"/>
      <c r="QKD56" s="41"/>
      <c r="QKE56" s="41"/>
      <c r="QKF56" s="41"/>
      <c r="QKG56" s="41"/>
      <c r="QKH56" s="41"/>
      <c r="QKI56" s="41"/>
      <c r="QKJ56" s="41"/>
      <c r="QKK56" s="41"/>
      <c r="QKL56" s="41"/>
      <c r="QKM56" s="41"/>
      <c r="QKN56" s="41"/>
      <c r="QKO56" s="41"/>
      <c r="QKP56" s="41"/>
      <c r="QKQ56" s="41"/>
      <c r="QKR56" s="41"/>
      <c r="QKS56" s="41"/>
      <c r="QKT56" s="41"/>
      <c r="QKU56" s="41"/>
      <c r="QKV56" s="41"/>
      <c r="QKW56" s="41"/>
      <c r="QKX56" s="41"/>
      <c r="QKY56" s="41"/>
      <c r="QKZ56" s="41"/>
      <c r="QLA56" s="41"/>
      <c r="QLB56" s="41"/>
      <c r="QLC56" s="41"/>
      <c r="QLD56" s="41"/>
      <c r="QLE56" s="41"/>
      <c r="QLF56" s="41"/>
      <c r="QLG56" s="41"/>
      <c r="QLH56" s="41"/>
      <c r="QLI56" s="41"/>
      <c r="QLJ56" s="41"/>
      <c r="QLK56" s="41"/>
      <c r="QLL56" s="41"/>
      <c r="QLM56" s="41"/>
      <c r="QLN56" s="41"/>
      <c r="QLO56" s="41"/>
      <c r="QLP56" s="41"/>
      <c r="QLQ56" s="41"/>
      <c r="QLR56" s="41"/>
      <c r="QLS56" s="41"/>
      <c r="QLT56" s="41"/>
      <c r="QLU56" s="41"/>
      <c r="QLV56" s="41"/>
      <c r="QLW56" s="41"/>
      <c r="QLX56" s="41"/>
      <c r="QLY56" s="41"/>
      <c r="QLZ56" s="41"/>
      <c r="QMA56" s="41"/>
      <c r="QMB56" s="41"/>
      <c r="QMC56" s="41"/>
      <c r="QMD56" s="41"/>
      <c r="QME56" s="41"/>
      <c r="QMF56" s="41"/>
      <c r="QMG56" s="41"/>
      <c r="QMH56" s="41"/>
      <c r="QMI56" s="41"/>
      <c r="QMJ56" s="41"/>
      <c r="QMK56" s="41"/>
      <c r="QML56" s="41"/>
      <c r="QMM56" s="41"/>
      <c r="QMN56" s="41"/>
      <c r="QMO56" s="41"/>
      <c r="QMP56" s="41"/>
      <c r="QMQ56" s="41"/>
      <c r="QMR56" s="41"/>
      <c r="QMS56" s="41"/>
      <c r="QMT56" s="41"/>
      <c r="QMU56" s="41"/>
      <c r="QMV56" s="41"/>
      <c r="QMW56" s="41"/>
      <c r="QMX56" s="41"/>
      <c r="QMY56" s="41"/>
      <c r="QMZ56" s="41"/>
      <c r="QNA56" s="41"/>
      <c r="QNB56" s="41"/>
      <c r="QNC56" s="41"/>
      <c r="QND56" s="41"/>
      <c r="QNE56" s="41"/>
      <c r="QNF56" s="41"/>
      <c r="QNG56" s="41"/>
      <c r="QNH56" s="41"/>
      <c r="QNI56" s="41"/>
      <c r="QNJ56" s="41"/>
      <c r="QNK56" s="41"/>
      <c r="QNL56" s="41"/>
      <c r="QNM56" s="41"/>
      <c r="QNN56" s="41"/>
      <c r="QNO56" s="41"/>
      <c r="QNP56" s="41"/>
      <c r="QNQ56" s="41"/>
      <c r="QNR56" s="41"/>
      <c r="QNS56" s="41"/>
      <c r="QNT56" s="41"/>
      <c r="QNU56" s="41"/>
      <c r="QNV56" s="41"/>
      <c r="QNW56" s="41"/>
      <c r="QNX56" s="41"/>
      <c r="QNY56" s="41"/>
      <c r="QNZ56" s="41"/>
      <c r="QOA56" s="41"/>
      <c r="QOB56" s="41"/>
      <c r="QOC56" s="41"/>
      <c r="QOD56" s="41"/>
      <c r="QOE56" s="41"/>
      <c r="QOF56" s="41"/>
      <c r="QOG56" s="41"/>
      <c r="QOH56" s="41"/>
      <c r="QOI56" s="41"/>
      <c r="QOJ56" s="41"/>
      <c r="QOK56" s="41"/>
      <c r="QOL56" s="41"/>
      <c r="QOM56" s="41"/>
      <c r="QON56" s="41"/>
      <c r="QOO56" s="41"/>
      <c r="QOP56" s="41"/>
      <c r="QOQ56" s="41"/>
      <c r="QOR56" s="41"/>
      <c r="QOS56" s="41"/>
      <c r="QOT56" s="41"/>
      <c r="QOU56" s="41"/>
      <c r="QOV56" s="41"/>
      <c r="QOW56" s="41"/>
      <c r="QOX56" s="41"/>
      <c r="QOY56" s="41"/>
      <c r="QOZ56" s="41"/>
      <c r="QPA56" s="41"/>
      <c r="QPB56" s="41"/>
      <c r="QPC56" s="41"/>
      <c r="QPD56" s="41"/>
      <c r="QPE56" s="41"/>
      <c r="QPF56" s="41"/>
      <c r="QPG56" s="41"/>
      <c r="QPH56" s="41"/>
      <c r="QPI56" s="41"/>
      <c r="QPJ56" s="41"/>
      <c r="QPK56" s="41"/>
      <c r="QPL56" s="41"/>
      <c r="QPM56" s="41"/>
      <c r="QPN56" s="41"/>
      <c r="QPO56" s="41"/>
      <c r="QPP56" s="41"/>
      <c r="QPQ56" s="41"/>
      <c r="QPR56" s="41"/>
      <c r="QPS56" s="41"/>
      <c r="QPT56" s="41"/>
      <c r="QPU56" s="41"/>
      <c r="QPV56" s="41"/>
      <c r="QPW56" s="41"/>
      <c r="QPX56" s="41"/>
      <c r="QPY56" s="41"/>
      <c r="QPZ56" s="41"/>
      <c r="QQA56" s="41"/>
      <c r="QQB56" s="41"/>
      <c r="QQC56" s="41"/>
      <c r="QQD56" s="41"/>
      <c r="QQE56" s="41"/>
      <c r="QQF56" s="41"/>
      <c r="QQG56" s="41"/>
      <c r="QQH56" s="41"/>
      <c r="QQI56" s="41"/>
      <c r="QQJ56" s="41"/>
      <c r="QQK56" s="41"/>
      <c r="QQL56" s="41"/>
      <c r="QQM56" s="41"/>
      <c r="QQN56" s="41"/>
      <c r="QQO56" s="41"/>
      <c r="QQP56" s="41"/>
      <c r="QQQ56" s="41"/>
      <c r="QQR56" s="41"/>
      <c r="QQS56" s="41"/>
      <c r="QQT56" s="41"/>
      <c r="QQU56" s="41"/>
      <c r="QQV56" s="41"/>
      <c r="QQW56" s="41"/>
      <c r="QQX56" s="41"/>
      <c r="QQY56" s="41"/>
      <c r="QQZ56" s="41"/>
      <c r="QRA56" s="41"/>
      <c r="QRB56" s="41"/>
      <c r="QRC56" s="41"/>
      <c r="QRD56" s="41"/>
      <c r="QRE56" s="41"/>
      <c r="QRF56" s="41"/>
      <c r="QRG56" s="41"/>
      <c r="QRH56" s="41"/>
      <c r="QRI56" s="41"/>
      <c r="QRJ56" s="41"/>
      <c r="QRK56" s="41"/>
      <c r="QRL56" s="41"/>
      <c r="QRM56" s="41"/>
      <c r="QRN56" s="41"/>
      <c r="QRO56" s="41"/>
      <c r="QRP56" s="41"/>
      <c r="QRQ56" s="41"/>
      <c r="QRR56" s="41"/>
      <c r="QRS56" s="41"/>
      <c r="QRT56" s="41"/>
      <c r="QRU56" s="41"/>
      <c r="QRV56" s="41"/>
      <c r="QRW56" s="41"/>
      <c r="QRX56" s="41"/>
      <c r="QRY56" s="41"/>
      <c r="QRZ56" s="41"/>
      <c r="QSA56" s="41"/>
      <c r="QSB56" s="41"/>
      <c r="QSC56" s="41"/>
      <c r="QSD56" s="41"/>
      <c r="QSE56" s="41"/>
      <c r="QSF56" s="41"/>
      <c r="QSG56" s="41"/>
      <c r="QSH56" s="41"/>
      <c r="QSI56" s="41"/>
      <c r="QSJ56" s="41"/>
      <c r="QSK56" s="41"/>
      <c r="QSL56" s="41"/>
      <c r="QSM56" s="41"/>
      <c r="QSN56" s="41"/>
      <c r="QSO56" s="41"/>
      <c r="QSP56" s="41"/>
      <c r="QSQ56" s="41"/>
      <c r="QSR56" s="41"/>
      <c r="QSS56" s="41"/>
      <c r="QST56" s="41"/>
      <c r="QSU56" s="41"/>
      <c r="QSV56" s="41"/>
      <c r="QSW56" s="41"/>
      <c r="QSX56" s="41"/>
      <c r="QSY56" s="41"/>
      <c r="QSZ56" s="41"/>
      <c r="QTA56" s="41"/>
      <c r="QTB56" s="41"/>
      <c r="QTC56" s="41"/>
      <c r="QTD56" s="41"/>
      <c r="QTE56" s="41"/>
      <c r="QTF56" s="41"/>
      <c r="QTG56" s="41"/>
      <c r="QTH56" s="41"/>
      <c r="QTI56" s="41"/>
      <c r="QTJ56" s="41"/>
      <c r="QTK56" s="41"/>
      <c r="QTL56" s="41"/>
      <c r="QTM56" s="41"/>
      <c r="QTN56" s="41"/>
      <c r="QTO56" s="41"/>
      <c r="QTP56" s="41"/>
      <c r="QTQ56" s="41"/>
      <c r="QTR56" s="41"/>
      <c r="QTS56" s="41"/>
      <c r="QTT56" s="41"/>
      <c r="QTU56" s="41"/>
      <c r="QTV56" s="41"/>
      <c r="QTW56" s="41"/>
      <c r="QTX56" s="41"/>
      <c r="QTY56" s="41"/>
      <c r="QTZ56" s="41"/>
      <c r="QUA56" s="41"/>
      <c r="QUB56" s="41"/>
      <c r="QUC56" s="41"/>
      <c r="QUD56" s="41"/>
      <c r="QUE56" s="41"/>
      <c r="QUF56" s="41"/>
      <c r="QUG56" s="41"/>
      <c r="QUH56" s="41"/>
      <c r="QUI56" s="41"/>
      <c r="QUJ56" s="41"/>
      <c r="QUK56" s="41"/>
      <c r="QUL56" s="41"/>
      <c r="QUM56" s="41"/>
      <c r="QUN56" s="41"/>
      <c r="QUO56" s="41"/>
      <c r="QUP56" s="41"/>
      <c r="QUQ56" s="41"/>
      <c r="QUR56" s="41"/>
      <c r="QUS56" s="41"/>
      <c r="QUT56" s="41"/>
      <c r="QUU56" s="41"/>
      <c r="QUV56" s="41"/>
      <c r="QUW56" s="41"/>
      <c r="QUX56" s="41"/>
      <c r="QUY56" s="41"/>
      <c r="QUZ56" s="41"/>
      <c r="QVA56" s="41"/>
      <c r="QVB56" s="41"/>
      <c r="QVC56" s="41"/>
      <c r="QVD56" s="41"/>
      <c r="QVE56" s="41"/>
      <c r="QVF56" s="41"/>
      <c r="QVG56" s="41"/>
      <c r="QVH56" s="41"/>
      <c r="QVI56" s="41"/>
      <c r="QVJ56" s="41"/>
      <c r="QVK56" s="41"/>
      <c r="QVL56" s="41"/>
      <c r="QVM56" s="41"/>
      <c r="QVN56" s="41"/>
      <c r="QVO56" s="41"/>
      <c r="QVP56" s="41"/>
      <c r="QVQ56" s="41"/>
      <c r="QVR56" s="41"/>
      <c r="QVS56" s="41"/>
      <c r="QVT56" s="41"/>
      <c r="QVU56" s="41"/>
      <c r="QVV56" s="41"/>
      <c r="QVW56" s="41"/>
      <c r="QVX56" s="41"/>
      <c r="QVY56" s="41"/>
      <c r="QVZ56" s="41"/>
      <c r="QWA56" s="41"/>
      <c r="QWB56" s="41"/>
      <c r="QWC56" s="41"/>
      <c r="QWD56" s="41"/>
      <c r="QWE56" s="41"/>
      <c r="QWF56" s="41"/>
      <c r="QWG56" s="41"/>
      <c r="QWH56" s="41"/>
      <c r="QWI56" s="41"/>
      <c r="QWJ56" s="41"/>
      <c r="QWK56" s="41"/>
      <c r="QWL56" s="41"/>
      <c r="QWM56" s="41"/>
      <c r="QWN56" s="41"/>
      <c r="QWO56" s="41"/>
      <c r="QWP56" s="41"/>
      <c r="QWQ56" s="41"/>
      <c r="QWR56" s="41"/>
      <c r="QWS56" s="41"/>
      <c r="QWT56" s="41"/>
      <c r="QWU56" s="41"/>
      <c r="QWV56" s="41"/>
      <c r="QWW56" s="41"/>
      <c r="QWX56" s="41"/>
      <c r="QWY56" s="41"/>
      <c r="QWZ56" s="41"/>
      <c r="QXA56" s="41"/>
      <c r="QXB56" s="41"/>
      <c r="QXC56" s="41"/>
      <c r="QXD56" s="41"/>
      <c r="QXE56" s="41"/>
      <c r="QXF56" s="41"/>
      <c r="QXG56" s="41"/>
      <c r="QXH56" s="41"/>
      <c r="QXI56" s="41"/>
      <c r="QXJ56" s="41"/>
      <c r="QXK56" s="41"/>
      <c r="QXL56" s="41"/>
      <c r="QXM56" s="41"/>
      <c r="QXN56" s="41"/>
      <c r="QXO56" s="41"/>
      <c r="QXP56" s="41"/>
      <c r="QXQ56" s="41"/>
      <c r="QXR56" s="41"/>
      <c r="QXS56" s="41"/>
      <c r="QXT56" s="41"/>
      <c r="QXU56" s="41"/>
      <c r="QXV56" s="41"/>
      <c r="QXW56" s="41"/>
      <c r="QXX56" s="41"/>
      <c r="QXY56" s="41"/>
      <c r="QXZ56" s="41"/>
      <c r="QYA56" s="41"/>
      <c r="QYB56" s="41"/>
      <c r="QYC56" s="41"/>
      <c r="QYD56" s="41"/>
      <c r="QYE56" s="41"/>
      <c r="QYF56" s="41"/>
      <c r="QYG56" s="41"/>
      <c r="QYH56" s="41"/>
      <c r="QYI56" s="41"/>
      <c r="QYJ56" s="41"/>
      <c r="QYK56" s="41"/>
      <c r="QYL56" s="41"/>
      <c r="QYM56" s="41"/>
      <c r="QYN56" s="41"/>
      <c r="QYO56" s="41"/>
      <c r="QYP56" s="41"/>
      <c r="QYQ56" s="41"/>
      <c r="QYR56" s="41"/>
      <c r="QYS56" s="41"/>
      <c r="QYT56" s="41"/>
      <c r="QYU56" s="41"/>
      <c r="QYV56" s="41"/>
      <c r="QYW56" s="41"/>
      <c r="QYX56" s="41"/>
      <c r="QYY56" s="41"/>
      <c r="QYZ56" s="41"/>
      <c r="QZA56" s="41"/>
      <c r="QZB56" s="41"/>
      <c r="QZC56" s="41"/>
      <c r="QZD56" s="41"/>
      <c r="QZE56" s="41"/>
      <c r="QZF56" s="41"/>
      <c r="QZG56" s="41"/>
      <c r="QZH56" s="41"/>
      <c r="QZI56" s="41"/>
      <c r="QZJ56" s="41"/>
      <c r="QZK56" s="41"/>
      <c r="QZL56" s="41"/>
      <c r="QZM56" s="41"/>
      <c r="QZN56" s="41"/>
      <c r="QZO56" s="41"/>
      <c r="QZP56" s="41"/>
      <c r="QZQ56" s="41"/>
      <c r="QZR56" s="41"/>
      <c r="QZS56" s="41"/>
      <c r="QZT56" s="41"/>
      <c r="QZU56" s="41"/>
      <c r="QZV56" s="41"/>
      <c r="QZW56" s="41"/>
      <c r="QZX56" s="41"/>
      <c r="QZY56" s="41"/>
      <c r="QZZ56" s="41"/>
      <c r="RAA56" s="41"/>
      <c r="RAB56" s="41"/>
      <c r="RAC56" s="41"/>
      <c r="RAD56" s="41"/>
      <c r="RAE56" s="41"/>
      <c r="RAF56" s="41"/>
      <c r="RAG56" s="41"/>
      <c r="RAH56" s="41"/>
      <c r="RAI56" s="41"/>
      <c r="RAJ56" s="41"/>
      <c r="RAK56" s="41"/>
      <c r="RAL56" s="41"/>
      <c r="RAM56" s="41"/>
      <c r="RAN56" s="41"/>
      <c r="RAO56" s="41"/>
      <c r="RAP56" s="41"/>
      <c r="RAQ56" s="41"/>
      <c r="RAR56" s="41"/>
      <c r="RAS56" s="41"/>
      <c r="RAT56" s="41"/>
      <c r="RAU56" s="41"/>
      <c r="RAV56" s="41"/>
      <c r="RAW56" s="41"/>
      <c r="RAX56" s="41"/>
      <c r="RAY56" s="41"/>
      <c r="RAZ56" s="41"/>
      <c r="RBA56" s="41"/>
      <c r="RBB56" s="41"/>
      <c r="RBC56" s="41"/>
      <c r="RBD56" s="41"/>
      <c r="RBE56" s="41"/>
      <c r="RBF56" s="41"/>
      <c r="RBG56" s="41"/>
      <c r="RBH56" s="41"/>
      <c r="RBI56" s="41"/>
      <c r="RBJ56" s="41"/>
      <c r="RBK56" s="41"/>
      <c r="RBL56" s="41"/>
      <c r="RBM56" s="41"/>
      <c r="RBN56" s="41"/>
      <c r="RBO56" s="41"/>
      <c r="RBP56" s="41"/>
      <c r="RBQ56" s="41"/>
      <c r="RBR56" s="41"/>
      <c r="RBS56" s="41"/>
      <c r="RBT56" s="41"/>
      <c r="RBU56" s="41"/>
      <c r="RBV56" s="41"/>
      <c r="RBW56" s="41"/>
      <c r="RBX56" s="41"/>
      <c r="RBY56" s="41"/>
      <c r="RBZ56" s="41"/>
      <c r="RCA56" s="41"/>
      <c r="RCB56" s="41"/>
      <c r="RCC56" s="41"/>
      <c r="RCD56" s="41"/>
      <c r="RCE56" s="41"/>
      <c r="RCF56" s="41"/>
      <c r="RCG56" s="41"/>
      <c r="RCH56" s="41"/>
      <c r="RCI56" s="41"/>
      <c r="RCJ56" s="41"/>
      <c r="RCK56" s="41"/>
      <c r="RCL56" s="41"/>
      <c r="RCM56" s="41"/>
      <c r="RCN56" s="41"/>
      <c r="RCO56" s="41"/>
      <c r="RCP56" s="41"/>
      <c r="RCQ56" s="41"/>
      <c r="RCR56" s="41"/>
      <c r="RCS56" s="41"/>
      <c r="RCT56" s="41"/>
      <c r="RCU56" s="41"/>
      <c r="RCV56" s="41"/>
      <c r="RCW56" s="41"/>
      <c r="RCX56" s="41"/>
      <c r="RCY56" s="41"/>
      <c r="RCZ56" s="41"/>
      <c r="RDA56" s="41"/>
      <c r="RDB56" s="41"/>
      <c r="RDC56" s="41"/>
      <c r="RDD56" s="41"/>
      <c r="RDE56" s="41"/>
      <c r="RDF56" s="41"/>
      <c r="RDG56" s="41"/>
      <c r="RDH56" s="41"/>
      <c r="RDI56" s="41"/>
      <c r="RDJ56" s="41"/>
      <c r="RDK56" s="41"/>
      <c r="RDL56" s="41"/>
      <c r="RDM56" s="41"/>
      <c r="RDN56" s="41"/>
      <c r="RDO56" s="41"/>
      <c r="RDP56" s="41"/>
      <c r="RDQ56" s="41"/>
      <c r="RDR56" s="41"/>
      <c r="RDS56" s="41"/>
      <c r="RDT56" s="41"/>
      <c r="RDU56" s="41"/>
      <c r="RDV56" s="41"/>
      <c r="RDW56" s="41"/>
      <c r="RDX56" s="41"/>
      <c r="RDY56" s="41"/>
      <c r="RDZ56" s="41"/>
      <c r="REA56" s="41"/>
      <c r="REB56" s="41"/>
      <c r="REC56" s="41"/>
      <c r="RED56" s="41"/>
      <c r="REE56" s="41"/>
      <c r="REF56" s="41"/>
      <c r="REG56" s="41"/>
      <c r="REH56" s="41"/>
      <c r="REI56" s="41"/>
      <c r="REJ56" s="41"/>
      <c r="REK56" s="41"/>
      <c r="REL56" s="41"/>
      <c r="REM56" s="41"/>
      <c r="REN56" s="41"/>
      <c r="REO56" s="41"/>
      <c r="REP56" s="41"/>
      <c r="REQ56" s="41"/>
      <c r="RER56" s="41"/>
      <c r="RES56" s="41"/>
      <c r="RET56" s="41"/>
      <c r="REU56" s="41"/>
      <c r="REV56" s="41"/>
      <c r="REW56" s="41"/>
      <c r="REX56" s="41"/>
      <c r="REY56" s="41"/>
      <c r="REZ56" s="41"/>
      <c r="RFA56" s="41"/>
      <c r="RFB56" s="41"/>
      <c r="RFC56" s="41"/>
      <c r="RFD56" s="41"/>
      <c r="RFE56" s="41"/>
      <c r="RFF56" s="41"/>
      <c r="RFG56" s="41"/>
      <c r="RFH56" s="41"/>
      <c r="RFI56" s="41"/>
      <c r="RFJ56" s="41"/>
      <c r="RFK56" s="41"/>
      <c r="RFL56" s="41"/>
      <c r="RFM56" s="41"/>
      <c r="RFN56" s="41"/>
      <c r="RFO56" s="41"/>
      <c r="RFP56" s="41"/>
      <c r="RFQ56" s="41"/>
      <c r="RFR56" s="41"/>
      <c r="RFS56" s="41"/>
      <c r="RFT56" s="41"/>
      <c r="RFU56" s="41"/>
      <c r="RFV56" s="41"/>
      <c r="RFW56" s="41"/>
      <c r="RFX56" s="41"/>
      <c r="RFY56" s="41"/>
      <c r="RFZ56" s="41"/>
      <c r="RGA56" s="41"/>
      <c r="RGB56" s="41"/>
      <c r="RGC56" s="41"/>
      <c r="RGD56" s="41"/>
      <c r="RGE56" s="41"/>
      <c r="RGF56" s="41"/>
      <c r="RGG56" s="41"/>
      <c r="RGH56" s="41"/>
      <c r="RGI56" s="41"/>
      <c r="RGJ56" s="41"/>
      <c r="RGK56" s="41"/>
      <c r="RGL56" s="41"/>
      <c r="RGM56" s="41"/>
      <c r="RGN56" s="41"/>
      <c r="RGO56" s="41"/>
      <c r="RGP56" s="41"/>
      <c r="RGQ56" s="41"/>
      <c r="RGR56" s="41"/>
      <c r="RGS56" s="41"/>
      <c r="RGT56" s="41"/>
      <c r="RGU56" s="41"/>
      <c r="RGV56" s="41"/>
      <c r="RGW56" s="41"/>
      <c r="RGX56" s="41"/>
      <c r="RGY56" s="41"/>
      <c r="RGZ56" s="41"/>
      <c r="RHA56" s="41"/>
      <c r="RHB56" s="41"/>
      <c r="RHC56" s="41"/>
      <c r="RHD56" s="41"/>
      <c r="RHE56" s="41"/>
      <c r="RHF56" s="41"/>
      <c r="RHG56" s="41"/>
      <c r="RHH56" s="41"/>
      <c r="RHI56" s="41"/>
      <c r="RHJ56" s="41"/>
      <c r="RHK56" s="41"/>
      <c r="RHL56" s="41"/>
      <c r="RHM56" s="41"/>
      <c r="RHN56" s="41"/>
      <c r="RHO56" s="41"/>
      <c r="RHP56" s="41"/>
      <c r="RHQ56" s="41"/>
      <c r="RHR56" s="41"/>
      <c r="RHS56" s="41"/>
      <c r="RHT56" s="41"/>
      <c r="RHU56" s="41"/>
      <c r="RHV56" s="41"/>
      <c r="RHW56" s="41"/>
      <c r="RHX56" s="41"/>
      <c r="RHY56" s="41"/>
      <c r="RHZ56" s="41"/>
      <c r="RIA56" s="41"/>
      <c r="RIB56" s="41"/>
      <c r="RIC56" s="41"/>
      <c r="RID56" s="41"/>
      <c r="RIE56" s="41"/>
      <c r="RIF56" s="41"/>
      <c r="RIG56" s="41"/>
      <c r="RIH56" s="41"/>
      <c r="RII56" s="41"/>
      <c r="RIJ56" s="41"/>
      <c r="RIK56" s="41"/>
      <c r="RIL56" s="41"/>
      <c r="RIM56" s="41"/>
      <c r="RIN56" s="41"/>
      <c r="RIO56" s="41"/>
      <c r="RIP56" s="41"/>
      <c r="RIQ56" s="41"/>
      <c r="RIR56" s="41"/>
      <c r="RIS56" s="41"/>
      <c r="RIT56" s="41"/>
      <c r="RIU56" s="41"/>
      <c r="RIV56" s="41"/>
      <c r="RIW56" s="41"/>
      <c r="RIX56" s="41"/>
      <c r="RIY56" s="41"/>
      <c r="RIZ56" s="41"/>
      <c r="RJA56" s="41"/>
      <c r="RJB56" s="41"/>
      <c r="RJC56" s="41"/>
      <c r="RJD56" s="41"/>
      <c r="RJE56" s="41"/>
      <c r="RJF56" s="41"/>
      <c r="RJG56" s="41"/>
      <c r="RJH56" s="41"/>
      <c r="RJI56" s="41"/>
      <c r="RJJ56" s="41"/>
      <c r="RJK56" s="41"/>
      <c r="RJL56" s="41"/>
      <c r="RJM56" s="41"/>
      <c r="RJN56" s="41"/>
      <c r="RJO56" s="41"/>
      <c r="RJP56" s="41"/>
      <c r="RJQ56" s="41"/>
      <c r="RJR56" s="41"/>
      <c r="RJS56" s="41"/>
      <c r="RJT56" s="41"/>
      <c r="RJU56" s="41"/>
      <c r="RJV56" s="41"/>
      <c r="RJW56" s="41"/>
      <c r="RJX56" s="41"/>
      <c r="RJY56" s="41"/>
      <c r="RJZ56" s="41"/>
      <c r="RKA56" s="41"/>
      <c r="RKB56" s="41"/>
      <c r="RKC56" s="41"/>
      <c r="RKD56" s="41"/>
      <c r="RKE56" s="41"/>
      <c r="RKF56" s="41"/>
      <c r="RKG56" s="41"/>
      <c r="RKH56" s="41"/>
      <c r="RKI56" s="41"/>
      <c r="RKJ56" s="41"/>
      <c r="RKK56" s="41"/>
      <c r="RKL56" s="41"/>
      <c r="RKM56" s="41"/>
      <c r="RKN56" s="41"/>
      <c r="RKO56" s="41"/>
      <c r="RKP56" s="41"/>
      <c r="RKQ56" s="41"/>
      <c r="RKR56" s="41"/>
      <c r="RKS56" s="41"/>
      <c r="RKT56" s="41"/>
      <c r="RKU56" s="41"/>
      <c r="RKV56" s="41"/>
      <c r="RKW56" s="41"/>
      <c r="RKX56" s="41"/>
      <c r="RKY56" s="41"/>
      <c r="RKZ56" s="41"/>
      <c r="RLA56" s="41"/>
      <c r="RLB56" s="41"/>
      <c r="RLC56" s="41"/>
      <c r="RLD56" s="41"/>
      <c r="RLE56" s="41"/>
      <c r="RLF56" s="41"/>
      <c r="RLG56" s="41"/>
      <c r="RLH56" s="41"/>
      <c r="RLI56" s="41"/>
      <c r="RLJ56" s="41"/>
      <c r="RLK56" s="41"/>
      <c r="RLL56" s="41"/>
      <c r="RLM56" s="41"/>
      <c r="RLN56" s="41"/>
      <c r="RLO56" s="41"/>
      <c r="RLP56" s="41"/>
      <c r="RLQ56" s="41"/>
      <c r="RLR56" s="41"/>
      <c r="RLS56" s="41"/>
      <c r="RLT56" s="41"/>
      <c r="RLU56" s="41"/>
      <c r="RLV56" s="41"/>
      <c r="RLW56" s="41"/>
      <c r="RLX56" s="41"/>
      <c r="RLY56" s="41"/>
      <c r="RLZ56" s="41"/>
      <c r="RMA56" s="41"/>
      <c r="RMB56" s="41"/>
      <c r="RMC56" s="41"/>
      <c r="RMD56" s="41"/>
      <c r="RME56" s="41"/>
      <c r="RMF56" s="41"/>
      <c r="RMG56" s="41"/>
      <c r="RMH56" s="41"/>
      <c r="RMI56" s="41"/>
      <c r="RMJ56" s="41"/>
      <c r="RMK56" s="41"/>
      <c r="RML56" s="41"/>
      <c r="RMM56" s="41"/>
      <c r="RMN56" s="41"/>
      <c r="RMO56" s="41"/>
      <c r="RMP56" s="41"/>
      <c r="RMQ56" s="41"/>
      <c r="RMR56" s="41"/>
      <c r="RMS56" s="41"/>
      <c r="RMT56" s="41"/>
      <c r="RMU56" s="41"/>
      <c r="RMV56" s="41"/>
      <c r="RMW56" s="41"/>
      <c r="RMX56" s="41"/>
      <c r="RMY56" s="41"/>
      <c r="RMZ56" s="41"/>
      <c r="RNA56" s="41"/>
      <c r="RNB56" s="41"/>
      <c r="RNC56" s="41"/>
      <c r="RND56" s="41"/>
      <c r="RNE56" s="41"/>
      <c r="RNF56" s="41"/>
      <c r="RNG56" s="41"/>
      <c r="RNH56" s="41"/>
      <c r="RNI56" s="41"/>
      <c r="RNJ56" s="41"/>
      <c r="RNK56" s="41"/>
      <c r="RNL56" s="41"/>
      <c r="RNM56" s="41"/>
      <c r="RNN56" s="41"/>
      <c r="RNO56" s="41"/>
      <c r="RNP56" s="41"/>
      <c r="RNQ56" s="41"/>
      <c r="RNR56" s="41"/>
      <c r="RNS56" s="41"/>
      <c r="RNT56" s="41"/>
      <c r="RNU56" s="41"/>
      <c r="RNV56" s="41"/>
      <c r="RNW56" s="41"/>
      <c r="RNX56" s="41"/>
      <c r="RNY56" s="41"/>
      <c r="RNZ56" s="41"/>
      <c r="ROA56" s="41"/>
      <c r="ROB56" s="41"/>
      <c r="ROC56" s="41"/>
      <c r="ROD56" s="41"/>
      <c r="ROE56" s="41"/>
      <c r="ROF56" s="41"/>
      <c r="ROG56" s="41"/>
      <c r="ROH56" s="41"/>
      <c r="ROI56" s="41"/>
      <c r="ROJ56" s="41"/>
      <c r="ROK56" s="41"/>
      <c r="ROL56" s="41"/>
      <c r="ROM56" s="41"/>
      <c r="RON56" s="41"/>
      <c r="ROO56" s="41"/>
      <c r="ROP56" s="41"/>
      <c r="ROQ56" s="41"/>
      <c r="ROR56" s="41"/>
      <c r="ROS56" s="41"/>
      <c r="ROT56" s="41"/>
      <c r="ROU56" s="41"/>
      <c r="ROV56" s="41"/>
      <c r="ROW56" s="41"/>
      <c r="ROX56" s="41"/>
      <c r="ROY56" s="41"/>
      <c r="ROZ56" s="41"/>
      <c r="RPA56" s="41"/>
      <c r="RPB56" s="41"/>
      <c r="RPC56" s="41"/>
      <c r="RPD56" s="41"/>
      <c r="RPE56" s="41"/>
      <c r="RPF56" s="41"/>
      <c r="RPG56" s="41"/>
      <c r="RPH56" s="41"/>
      <c r="RPI56" s="41"/>
      <c r="RPJ56" s="41"/>
      <c r="RPK56" s="41"/>
      <c r="RPL56" s="41"/>
      <c r="RPM56" s="41"/>
      <c r="RPN56" s="41"/>
      <c r="RPO56" s="41"/>
      <c r="RPP56" s="41"/>
      <c r="RPQ56" s="41"/>
      <c r="RPR56" s="41"/>
      <c r="RPS56" s="41"/>
      <c r="RPT56" s="41"/>
      <c r="RPU56" s="41"/>
      <c r="RPV56" s="41"/>
      <c r="RPW56" s="41"/>
      <c r="RPX56" s="41"/>
      <c r="RPY56" s="41"/>
      <c r="RPZ56" s="41"/>
      <c r="RQA56" s="41"/>
      <c r="RQB56" s="41"/>
      <c r="RQC56" s="41"/>
      <c r="RQD56" s="41"/>
      <c r="RQE56" s="41"/>
      <c r="RQF56" s="41"/>
      <c r="RQG56" s="41"/>
      <c r="RQH56" s="41"/>
      <c r="RQI56" s="41"/>
      <c r="RQJ56" s="41"/>
      <c r="RQK56" s="41"/>
      <c r="RQL56" s="41"/>
      <c r="RQM56" s="41"/>
      <c r="RQN56" s="41"/>
      <c r="RQO56" s="41"/>
      <c r="RQP56" s="41"/>
      <c r="RQQ56" s="41"/>
      <c r="RQR56" s="41"/>
      <c r="RQS56" s="41"/>
      <c r="RQT56" s="41"/>
      <c r="RQU56" s="41"/>
      <c r="RQV56" s="41"/>
      <c r="RQW56" s="41"/>
      <c r="RQX56" s="41"/>
      <c r="RQY56" s="41"/>
      <c r="RQZ56" s="41"/>
      <c r="RRA56" s="41"/>
      <c r="RRB56" s="41"/>
      <c r="RRC56" s="41"/>
      <c r="RRD56" s="41"/>
      <c r="RRE56" s="41"/>
      <c r="RRF56" s="41"/>
      <c r="RRG56" s="41"/>
      <c r="RRH56" s="41"/>
      <c r="RRI56" s="41"/>
      <c r="RRJ56" s="41"/>
      <c r="RRK56" s="41"/>
      <c r="RRL56" s="41"/>
      <c r="RRM56" s="41"/>
      <c r="RRN56" s="41"/>
      <c r="RRO56" s="41"/>
      <c r="RRP56" s="41"/>
      <c r="RRQ56" s="41"/>
      <c r="RRR56" s="41"/>
      <c r="RRS56" s="41"/>
      <c r="RRT56" s="41"/>
      <c r="RRU56" s="41"/>
      <c r="RRV56" s="41"/>
      <c r="RRW56" s="41"/>
      <c r="RRX56" s="41"/>
      <c r="RRY56" s="41"/>
      <c r="RRZ56" s="41"/>
      <c r="RSA56" s="41"/>
      <c r="RSB56" s="41"/>
      <c r="RSC56" s="41"/>
      <c r="RSD56" s="41"/>
      <c r="RSE56" s="41"/>
      <c r="RSF56" s="41"/>
      <c r="RSG56" s="41"/>
      <c r="RSH56" s="41"/>
      <c r="RSI56" s="41"/>
      <c r="RSJ56" s="41"/>
      <c r="RSK56" s="41"/>
      <c r="RSL56" s="41"/>
      <c r="RSM56" s="41"/>
      <c r="RSN56" s="41"/>
      <c r="RSO56" s="41"/>
      <c r="RSP56" s="41"/>
      <c r="RSQ56" s="41"/>
      <c r="RSR56" s="41"/>
      <c r="RSS56" s="41"/>
      <c r="RST56" s="41"/>
      <c r="RSU56" s="41"/>
      <c r="RSV56" s="41"/>
      <c r="RSW56" s="41"/>
      <c r="RSX56" s="41"/>
      <c r="RSY56" s="41"/>
      <c r="RSZ56" s="41"/>
      <c r="RTA56" s="41"/>
      <c r="RTB56" s="41"/>
      <c r="RTC56" s="41"/>
      <c r="RTD56" s="41"/>
      <c r="RTE56" s="41"/>
      <c r="RTF56" s="41"/>
      <c r="RTG56" s="41"/>
      <c r="RTH56" s="41"/>
      <c r="RTI56" s="41"/>
      <c r="RTJ56" s="41"/>
      <c r="RTK56" s="41"/>
      <c r="RTL56" s="41"/>
      <c r="RTM56" s="41"/>
      <c r="RTN56" s="41"/>
      <c r="RTO56" s="41"/>
      <c r="RTP56" s="41"/>
      <c r="RTQ56" s="41"/>
      <c r="RTR56" s="41"/>
      <c r="RTS56" s="41"/>
      <c r="RTT56" s="41"/>
      <c r="RTU56" s="41"/>
      <c r="RTV56" s="41"/>
      <c r="RTW56" s="41"/>
      <c r="RTX56" s="41"/>
      <c r="RTY56" s="41"/>
      <c r="RTZ56" s="41"/>
      <c r="RUA56" s="41"/>
      <c r="RUB56" s="41"/>
      <c r="RUC56" s="41"/>
      <c r="RUD56" s="41"/>
      <c r="RUE56" s="41"/>
      <c r="RUF56" s="41"/>
      <c r="RUG56" s="41"/>
      <c r="RUH56" s="41"/>
      <c r="RUI56" s="41"/>
      <c r="RUJ56" s="41"/>
      <c r="RUK56" s="41"/>
      <c r="RUL56" s="41"/>
      <c r="RUM56" s="41"/>
      <c r="RUN56" s="41"/>
      <c r="RUO56" s="41"/>
      <c r="RUP56" s="41"/>
      <c r="RUQ56" s="41"/>
      <c r="RUR56" s="41"/>
      <c r="RUS56" s="41"/>
      <c r="RUT56" s="41"/>
      <c r="RUU56" s="41"/>
      <c r="RUV56" s="41"/>
      <c r="RUW56" s="41"/>
      <c r="RUX56" s="41"/>
      <c r="RUY56" s="41"/>
      <c r="RUZ56" s="41"/>
      <c r="RVA56" s="41"/>
      <c r="RVB56" s="41"/>
      <c r="RVC56" s="41"/>
      <c r="RVD56" s="41"/>
      <c r="RVE56" s="41"/>
      <c r="RVF56" s="41"/>
      <c r="RVG56" s="41"/>
      <c r="RVH56" s="41"/>
      <c r="RVI56" s="41"/>
      <c r="RVJ56" s="41"/>
      <c r="RVK56" s="41"/>
      <c r="RVL56" s="41"/>
      <c r="RVM56" s="41"/>
      <c r="RVN56" s="41"/>
      <c r="RVO56" s="41"/>
      <c r="RVP56" s="41"/>
      <c r="RVQ56" s="41"/>
      <c r="RVR56" s="41"/>
      <c r="RVS56" s="41"/>
      <c r="RVT56" s="41"/>
      <c r="RVU56" s="41"/>
      <c r="RVV56" s="41"/>
      <c r="RVW56" s="41"/>
      <c r="RVX56" s="41"/>
      <c r="RVY56" s="41"/>
      <c r="RVZ56" s="41"/>
      <c r="RWA56" s="41"/>
      <c r="RWB56" s="41"/>
      <c r="RWC56" s="41"/>
      <c r="RWD56" s="41"/>
      <c r="RWE56" s="41"/>
      <c r="RWF56" s="41"/>
      <c r="RWG56" s="41"/>
      <c r="RWH56" s="41"/>
      <c r="RWI56" s="41"/>
      <c r="RWJ56" s="41"/>
      <c r="RWK56" s="41"/>
      <c r="RWL56" s="41"/>
      <c r="RWM56" s="41"/>
      <c r="RWN56" s="41"/>
      <c r="RWO56" s="41"/>
      <c r="RWP56" s="41"/>
      <c r="RWQ56" s="41"/>
      <c r="RWR56" s="41"/>
      <c r="RWS56" s="41"/>
      <c r="RWT56" s="41"/>
      <c r="RWU56" s="41"/>
      <c r="RWV56" s="41"/>
      <c r="RWW56" s="41"/>
      <c r="RWX56" s="41"/>
      <c r="RWY56" s="41"/>
      <c r="RWZ56" s="41"/>
      <c r="RXA56" s="41"/>
      <c r="RXB56" s="41"/>
      <c r="RXC56" s="41"/>
      <c r="RXD56" s="41"/>
      <c r="RXE56" s="41"/>
      <c r="RXF56" s="41"/>
      <c r="RXG56" s="41"/>
      <c r="RXH56" s="41"/>
      <c r="RXI56" s="41"/>
      <c r="RXJ56" s="41"/>
      <c r="RXK56" s="41"/>
      <c r="RXL56" s="41"/>
      <c r="RXM56" s="41"/>
      <c r="RXN56" s="41"/>
      <c r="RXO56" s="41"/>
      <c r="RXP56" s="41"/>
      <c r="RXQ56" s="41"/>
      <c r="RXR56" s="41"/>
      <c r="RXS56" s="41"/>
      <c r="RXT56" s="41"/>
      <c r="RXU56" s="41"/>
      <c r="RXV56" s="41"/>
      <c r="RXW56" s="41"/>
      <c r="RXX56" s="41"/>
      <c r="RXY56" s="41"/>
      <c r="RXZ56" s="41"/>
      <c r="RYA56" s="41"/>
      <c r="RYB56" s="41"/>
      <c r="RYC56" s="41"/>
      <c r="RYD56" s="41"/>
      <c r="RYE56" s="41"/>
      <c r="RYF56" s="41"/>
      <c r="RYG56" s="41"/>
      <c r="RYH56" s="41"/>
      <c r="RYI56" s="41"/>
      <c r="RYJ56" s="41"/>
      <c r="RYK56" s="41"/>
      <c r="RYL56" s="41"/>
      <c r="RYM56" s="41"/>
      <c r="RYN56" s="41"/>
      <c r="RYO56" s="41"/>
      <c r="RYP56" s="41"/>
      <c r="RYQ56" s="41"/>
      <c r="RYR56" s="41"/>
      <c r="RYS56" s="41"/>
      <c r="RYT56" s="41"/>
      <c r="RYU56" s="41"/>
      <c r="RYV56" s="41"/>
      <c r="RYW56" s="41"/>
      <c r="RYX56" s="41"/>
      <c r="RYY56" s="41"/>
      <c r="RYZ56" s="41"/>
      <c r="RZA56" s="41"/>
      <c r="RZB56" s="41"/>
      <c r="RZC56" s="41"/>
      <c r="RZD56" s="41"/>
      <c r="RZE56" s="41"/>
      <c r="RZF56" s="41"/>
      <c r="RZG56" s="41"/>
      <c r="RZH56" s="41"/>
      <c r="RZI56" s="41"/>
      <c r="RZJ56" s="41"/>
      <c r="RZK56" s="41"/>
      <c r="RZL56" s="41"/>
      <c r="RZM56" s="41"/>
      <c r="RZN56" s="41"/>
      <c r="RZO56" s="41"/>
      <c r="RZP56" s="41"/>
      <c r="RZQ56" s="41"/>
      <c r="RZR56" s="41"/>
      <c r="RZS56" s="41"/>
      <c r="RZT56" s="41"/>
      <c r="RZU56" s="41"/>
      <c r="RZV56" s="41"/>
      <c r="RZW56" s="41"/>
      <c r="RZX56" s="41"/>
      <c r="RZY56" s="41"/>
      <c r="RZZ56" s="41"/>
      <c r="SAA56" s="41"/>
      <c r="SAB56" s="41"/>
      <c r="SAC56" s="41"/>
      <c r="SAD56" s="41"/>
      <c r="SAE56" s="41"/>
      <c r="SAF56" s="41"/>
      <c r="SAG56" s="41"/>
      <c r="SAH56" s="41"/>
      <c r="SAI56" s="41"/>
      <c r="SAJ56" s="41"/>
      <c r="SAK56" s="41"/>
      <c r="SAL56" s="41"/>
      <c r="SAM56" s="41"/>
      <c r="SAN56" s="41"/>
      <c r="SAO56" s="41"/>
      <c r="SAP56" s="41"/>
      <c r="SAQ56" s="41"/>
      <c r="SAR56" s="41"/>
      <c r="SAS56" s="41"/>
      <c r="SAT56" s="41"/>
      <c r="SAU56" s="41"/>
      <c r="SAV56" s="41"/>
      <c r="SAW56" s="41"/>
      <c r="SAX56" s="41"/>
      <c r="SAY56" s="41"/>
      <c r="SAZ56" s="41"/>
      <c r="SBA56" s="41"/>
      <c r="SBB56" s="41"/>
      <c r="SBC56" s="41"/>
      <c r="SBD56" s="41"/>
      <c r="SBE56" s="41"/>
      <c r="SBF56" s="41"/>
      <c r="SBG56" s="41"/>
      <c r="SBH56" s="41"/>
      <c r="SBI56" s="41"/>
      <c r="SBJ56" s="41"/>
      <c r="SBK56" s="41"/>
      <c r="SBL56" s="41"/>
      <c r="SBM56" s="41"/>
      <c r="SBN56" s="41"/>
      <c r="SBO56" s="41"/>
      <c r="SBP56" s="41"/>
      <c r="SBQ56" s="41"/>
      <c r="SBR56" s="41"/>
      <c r="SBS56" s="41"/>
      <c r="SBT56" s="41"/>
      <c r="SBU56" s="41"/>
      <c r="SBV56" s="41"/>
      <c r="SBW56" s="41"/>
      <c r="SBX56" s="41"/>
      <c r="SBY56" s="41"/>
      <c r="SBZ56" s="41"/>
      <c r="SCA56" s="41"/>
      <c r="SCB56" s="41"/>
      <c r="SCC56" s="41"/>
      <c r="SCD56" s="41"/>
      <c r="SCE56" s="41"/>
      <c r="SCF56" s="41"/>
      <c r="SCG56" s="41"/>
      <c r="SCH56" s="41"/>
      <c r="SCI56" s="41"/>
      <c r="SCJ56" s="41"/>
      <c r="SCK56" s="41"/>
      <c r="SCL56" s="41"/>
      <c r="SCM56" s="41"/>
      <c r="SCN56" s="41"/>
      <c r="SCO56" s="41"/>
      <c r="SCP56" s="41"/>
      <c r="SCQ56" s="41"/>
      <c r="SCR56" s="41"/>
      <c r="SCS56" s="41"/>
      <c r="SCT56" s="41"/>
      <c r="SCU56" s="41"/>
      <c r="SCV56" s="41"/>
      <c r="SCW56" s="41"/>
      <c r="SCX56" s="41"/>
      <c r="SCY56" s="41"/>
      <c r="SCZ56" s="41"/>
      <c r="SDA56" s="41"/>
      <c r="SDB56" s="41"/>
      <c r="SDC56" s="41"/>
      <c r="SDD56" s="41"/>
      <c r="SDE56" s="41"/>
      <c r="SDF56" s="41"/>
      <c r="SDG56" s="41"/>
      <c r="SDH56" s="41"/>
      <c r="SDI56" s="41"/>
      <c r="SDJ56" s="41"/>
      <c r="SDK56" s="41"/>
      <c r="SDL56" s="41"/>
      <c r="SDM56" s="41"/>
      <c r="SDN56" s="41"/>
      <c r="SDO56" s="41"/>
      <c r="SDP56" s="41"/>
      <c r="SDQ56" s="41"/>
      <c r="SDR56" s="41"/>
      <c r="SDS56" s="41"/>
      <c r="SDT56" s="41"/>
      <c r="SDU56" s="41"/>
      <c r="SDV56" s="41"/>
      <c r="SDW56" s="41"/>
      <c r="SDX56" s="41"/>
      <c r="SDY56" s="41"/>
      <c r="SDZ56" s="41"/>
      <c r="SEA56" s="41"/>
      <c r="SEB56" s="41"/>
      <c r="SEC56" s="41"/>
      <c r="SED56" s="41"/>
      <c r="SEE56" s="41"/>
      <c r="SEF56" s="41"/>
      <c r="SEG56" s="41"/>
      <c r="SEH56" s="41"/>
      <c r="SEI56" s="41"/>
      <c r="SEJ56" s="41"/>
      <c r="SEK56" s="41"/>
      <c r="SEL56" s="41"/>
      <c r="SEM56" s="41"/>
      <c r="SEN56" s="41"/>
      <c r="SEO56" s="41"/>
      <c r="SEP56" s="41"/>
      <c r="SEQ56" s="41"/>
      <c r="SER56" s="41"/>
      <c r="SES56" s="41"/>
      <c r="SET56" s="41"/>
      <c r="SEU56" s="41"/>
      <c r="SEV56" s="41"/>
      <c r="SEW56" s="41"/>
      <c r="SEX56" s="41"/>
      <c r="SEY56" s="41"/>
      <c r="SEZ56" s="41"/>
      <c r="SFA56" s="41"/>
      <c r="SFB56" s="41"/>
      <c r="SFC56" s="41"/>
      <c r="SFD56" s="41"/>
      <c r="SFE56" s="41"/>
      <c r="SFF56" s="41"/>
      <c r="SFG56" s="41"/>
      <c r="SFH56" s="41"/>
      <c r="SFI56" s="41"/>
      <c r="SFJ56" s="41"/>
      <c r="SFK56" s="41"/>
      <c r="SFL56" s="41"/>
      <c r="SFM56" s="41"/>
      <c r="SFN56" s="41"/>
      <c r="SFO56" s="41"/>
      <c r="SFP56" s="41"/>
      <c r="SFQ56" s="41"/>
      <c r="SFR56" s="41"/>
      <c r="SFS56" s="41"/>
      <c r="SFT56" s="41"/>
      <c r="SFU56" s="41"/>
      <c r="SFV56" s="41"/>
      <c r="SFW56" s="41"/>
      <c r="SFX56" s="41"/>
      <c r="SFY56" s="41"/>
      <c r="SFZ56" s="41"/>
      <c r="SGA56" s="41"/>
      <c r="SGB56" s="41"/>
      <c r="SGC56" s="41"/>
      <c r="SGD56" s="41"/>
      <c r="SGE56" s="41"/>
      <c r="SGF56" s="41"/>
      <c r="SGG56" s="41"/>
      <c r="SGH56" s="41"/>
      <c r="SGI56" s="41"/>
      <c r="SGJ56" s="41"/>
      <c r="SGK56" s="41"/>
      <c r="SGL56" s="41"/>
      <c r="SGM56" s="41"/>
      <c r="SGN56" s="41"/>
      <c r="SGO56" s="41"/>
      <c r="SGP56" s="41"/>
      <c r="SGQ56" s="41"/>
      <c r="SGR56" s="41"/>
      <c r="SGS56" s="41"/>
      <c r="SGT56" s="41"/>
      <c r="SGU56" s="41"/>
      <c r="SGV56" s="41"/>
      <c r="SGW56" s="41"/>
      <c r="SGX56" s="41"/>
      <c r="SGY56" s="41"/>
      <c r="SGZ56" s="41"/>
      <c r="SHA56" s="41"/>
      <c r="SHB56" s="41"/>
      <c r="SHC56" s="41"/>
      <c r="SHD56" s="41"/>
      <c r="SHE56" s="41"/>
      <c r="SHF56" s="41"/>
      <c r="SHG56" s="41"/>
      <c r="SHH56" s="41"/>
      <c r="SHI56" s="41"/>
      <c r="SHJ56" s="41"/>
      <c r="SHK56" s="41"/>
      <c r="SHL56" s="41"/>
      <c r="SHM56" s="41"/>
      <c r="SHN56" s="41"/>
      <c r="SHO56" s="41"/>
      <c r="SHP56" s="41"/>
      <c r="SHQ56" s="41"/>
      <c r="SHR56" s="41"/>
      <c r="SHS56" s="41"/>
      <c r="SHT56" s="41"/>
      <c r="SHU56" s="41"/>
      <c r="SHV56" s="41"/>
      <c r="SHW56" s="41"/>
      <c r="SHX56" s="41"/>
      <c r="SHY56" s="41"/>
      <c r="SHZ56" s="41"/>
      <c r="SIA56" s="41"/>
      <c r="SIB56" s="41"/>
      <c r="SIC56" s="41"/>
      <c r="SID56" s="41"/>
      <c r="SIE56" s="41"/>
      <c r="SIF56" s="41"/>
      <c r="SIG56" s="41"/>
      <c r="SIH56" s="41"/>
      <c r="SII56" s="41"/>
      <c r="SIJ56" s="41"/>
      <c r="SIK56" s="41"/>
      <c r="SIL56" s="41"/>
      <c r="SIM56" s="41"/>
      <c r="SIN56" s="41"/>
      <c r="SIO56" s="41"/>
      <c r="SIP56" s="41"/>
      <c r="SIQ56" s="41"/>
      <c r="SIR56" s="41"/>
      <c r="SIS56" s="41"/>
      <c r="SIT56" s="41"/>
      <c r="SIU56" s="41"/>
      <c r="SIV56" s="41"/>
      <c r="SIW56" s="41"/>
      <c r="SIX56" s="41"/>
      <c r="SIY56" s="41"/>
      <c r="SIZ56" s="41"/>
      <c r="SJA56" s="41"/>
      <c r="SJB56" s="41"/>
      <c r="SJC56" s="41"/>
      <c r="SJD56" s="41"/>
      <c r="SJE56" s="41"/>
      <c r="SJF56" s="41"/>
      <c r="SJG56" s="41"/>
      <c r="SJH56" s="41"/>
      <c r="SJI56" s="41"/>
      <c r="SJJ56" s="41"/>
      <c r="SJK56" s="41"/>
      <c r="SJL56" s="41"/>
      <c r="SJM56" s="41"/>
      <c r="SJN56" s="41"/>
      <c r="SJO56" s="41"/>
      <c r="SJP56" s="41"/>
      <c r="SJQ56" s="41"/>
      <c r="SJR56" s="41"/>
      <c r="SJS56" s="41"/>
      <c r="SJT56" s="41"/>
      <c r="SJU56" s="41"/>
      <c r="SJV56" s="41"/>
      <c r="SJW56" s="41"/>
      <c r="SJX56" s="41"/>
      <c r="SJY56" s="41"/>
      <c r="SJZ56" s="41"/>
      <c r="SKA56" s="41"/>
      <c r="SKB56" s="41"/>
      <c r="SKC56" s="41"/>
      <c r="SKD56" s="41"/>
      <c r="SKE56" s="41"/>
      <c r="SKF56" s="41"/>
      <c r="SKG56" s="41"/>
      <c r="SKH56" s="41"/>
      <c r="SKI56" s="41"/>
      <c r="SKJ56" s="41"/>
      <c r="SKK56" s="41"/>
      <c r="SKL56" s="41"/>
      <c r="SKM56" s="41"/>
      <c r="SKN56" s="41"/>
      <c r="SKO56" s="41"/>
      <c r="SKP56" s="41"/>
      <c r="SKQ56" s="41"/>
      <c r="SKR56" s="41"/>
      <c r="SKS56" s="41"/>
      <c r="SKT56" s="41"/>
      <c r="SKU56" s="41"/>
      <c r="SKV56" s="41"/>
      <c r="SKW56" s="41"/>
      <c r="SKX56" s="41"/>
      <c r="SKY56" s="41"/>
      <c r="SKZ56" s="41"/>
      <c r="SLA56" s="41"/>
      <c r="SLB56" s="41"/>
      <c r="SLC56" s="41"/>
      <c r="SLD56" s="41"/>
      <c r="SLE56" s="41"/>
      <c r="SLF56" s="41"/>
      <c r="SLG56" s="41"/>
      <c r="SLH56" s="41"/>
      <c r="SLI56" s="41"/>
      <c r="SLJ56" s="41"/>
      <c r="SLK56" s="41"/>
      <c r="SLL56" s="41"/>
      <c r="SLM56" s="41"/>
      <c r="SLN56" s="41"/>
      <c r="SLO56" s="41"/>
      <c r="SLP56" s="41"/>
      <c r="SLQ56" s="41"/>
      <c r="SLR56" s="41"/>
      <c r="SLS56" s="41"/>
      <c r="SLT56" s="41"/>
      <c r="SLU56" s="41"/>
      <c r="SLV56" s="41"/>
      <c r="SLW56" s="41"/>
      <c r="SLX56" s="41"/>
      <c r="SLY56" s="41"/>
      <c r="SLZ56" s="41"/>
      <c r="SMA56" s="41"/>
      <c r="SMB56" s="41"/>
      <c r="SMC56" s="41"/>
      <c r="SMD56" s="41"/>
      <c r="SME56" s="41"/>
      <c r="SMF56" s="41"/>
      <c r="SMG56" s="41"/>
      <c r="SMH56" s="41"/>
      <c r="SMI56" s="41"/>
      <c r="SMJ56" s="41"/>
      <c r="SMK56" s="41"/>
      <c r="SML56" s="41"/>
      <c r="SMM56" s="41"/>
      <c r="SMN56" s="41"/>
      <c r="SMO56" s="41"/>
      <c r="SMP56" s="41"/>
      <c r="SMQ56" s="41"/>
      <c r="SMR56" s="41"/>
      <c r="SMS56" s="41"/>
      <c r="SMT56" s="41"/>
      <c r="SMU56" s="41"/>
      <c r="SMV56" s="41"/>
      <c r="SMW56" s="41"/>
      <c r="SMX56" s="41"/>
      <c r="SMY56" s="41"/>
      <c r="SMZ56" s="41"/>
      <c r="SNA56" s="41"/>
      <c r="SNB56" s="41"/>
      <c r="SNC56" s="41"/>
      <c r="SND56" s="41"/>
      <c r="SNE56" s="41"/>
      <c r="SNF56" s="41"/>
      <c r="SNG56" s="41"/>
      <c r="SNH56" s="41"/>
      <c r="SNI56" s="41"/>
      <c r="SNJ56" s="41"/>
      <c r="SNK56" s="41"/>
      <c r="SNL56" s="41"/>
      <c r="SNM56" s="41"/>
      <c r="SNN56" s="41"/>
      <c r="SNO56" s="41"/>
      <c r="SNP56" s="41"/>
      <c r="SNQ56" s="41"/>
      <c r="SNR56" s="41"/>
      <c r="SNS56" s="41"/>
      <c r="SNT56" s="41"/>
      <c r="SNU56" s="41"/>
      <c r="SNV56" s="41"/>
      <c r="SNW56" s="41"/>
      <c r="SNX56" s="41"/>
      <c r="SNY56" s="41"/>
      <c r="SNZ56" s="41"/>
      <c r="SOA56" s="41"/>
      <c r="SOB56" s="41"/>
      <c r="SOC56" s="41"/>
      <c r="SOD56" s="41"/>
      <c r="SOE56" s="41"/>
      <c r="SOF56" s="41"/>
      <c r="SOG56" s="41"/>
      <c r="SOH56" s="41"/>
      <c r="SOI56" s="41"/>
      <c r="SOJ56" s="41"/>
      <c r="SOK56" s="41"/>
      <c r="SOL56" s="41"/>
      <c r="SOM56" s="41"/>
      <c r="SON56" s="41"/>
      <c r="SOO56" s="41"/>
      <c r="SOP56" s="41"/>
      <c r="SOQ56" s="41"/>
      <c r="SOR56" s="41"/>
      <c r="SOS56" s="41"/>
      <c r="SOT56" s="41"/>
      <c r="SOU56" s="41"/>
      <c r="SOV56" s="41"/>
      <c r="SOW56" s="41"/>
      <c r="SOX56" s="41"/>
      <c r="SOY56" s="41"/>
      <c r="SOZ56" s="41"/>
      <c r="SPA56" s="41"/>
      <c r="SPB56" s="41"/>
      <c r="SPC56" s="41"/>
      <c r="SPD56" s="41"/>
      <c r="SPE56" s="41"/>
      <c r="SPF56" s="41"/>
      <c r="SPG56" s="41"/>
      <c r="SPH56" s="41"/>
      <c r="SPI56" s="41"/>
      <c r="SPJ56" s="41"/>
      <c r="SPK56" s="41"/>
      <c r="SPL56" s="41"/>
      <c r="SPM56" s="41"/>
      <c r="SPN56" s="41"/>
      <c r="SPO56" s="41"/>
      <c r="SPP56" s="41"/>
      <c r="SPQ56" s="41"/>
      <c r="SPR56" s="41"/>
      <c r="SPS56" s="41"/>
      <c r="SPT56" s="41"/>
      <c r="SPU56" s="41"/>
      <c r="SPV56" s="41"/>
      <c r="SPW56" s="41"/>
      <c r="SPX56" s="41"/>
      <c r="SPY56" s="41"/>
      <c r="SPZ56" s="41"/>
      <c r="SQA56" s="41"/>
      <c r="SQB56" s="41"/>
      <c r="SQC56" s="41"/>
      <c r="SQD56" s="41"/>
      <c r="SQE56" s="41"/>
      <c r="SQF56" s="41"/>
      <c r="SQG56" s="41"/>
      <c r="SQH56" s="41"/>
      <c r="SQI56" s="41"/>
      <c r="SQJ56" s="41"/>
      <c r="SQK56" s="41"/>
      <c r="SQL56" s="41"/>
      <c r="SQM56" s="41"/>
      <c r="SQN56" s="41"/>
      <c r="SQO56" s="41"/>
      <c r="SQP56" s="41"/>
      <c r="SQQ56" s="41"/>
      <c r="SQR56" s="41"/>
      <c r="SQS56" s="41"/>
      <c r="SQT56" s="41"/>
      <c r="SQU56" s="41"/>
      <c r="SQV56" s="41"/>
      <c r="SQW56" s="41"/>
      <c r="SQX56" s="41"/>
      <c r="SQY56" s="41"/>
      <c r="SQZ56" s="41"/>
      <c r="SRA56" s="41"/>
      <c r="SRB56" s="41"/>
      <c r="SRC56" s="41"/>
      <c r="SRD56" s="41"/>
      <c r="SRE56" s="41"/>
      <c r="SRF56" s="41"/>
      <c r="SRG56" s="41"/>
      <c r="SRH56" s="41"/>
      <c r="SRI56" s="41"/>
      <c r="SRJ56" s="41"/>
      <c r="SRK56" s="41"/>
      <c r="SRL56" s="41"/>
      <c r="SRM56" s="41"/>
      <c r="SRN56" s="41"/>
      <c r="SRO56" s="41"/>
      <c r="SRP56" s="41"/>
      <c r="SRQ56" s="41"/>
      <c r="SRR56" s="41"/>
      <c r="SRS56" s="41"/>
      <c r="SRT56" s="41"/>
      <c r="SRU56" s="41"/>
      <c r="SRV56" s="41"/>
      <c r="SRW56" s="41"/>
      <c r="SRX56" s="41"/>
      <c r="SRY56" s="41"/>
      <c r="SRZ56" s="41"/>
      <c r="SSA56" s="41"/>
      <c r="SSB56" s="41"/>
      <c r="SSC56" s="41"/>
      <c r="SSD56" s="41"/>
      <c r="SSE56" s="41"/>
      <c r="SSF56" s="41"/>
      <c r="SSG56" s="41"/>
      <c r="SSH56" s="41"/>
      <c r="SSI56" s="41"/>
      <c r="SSJ56" s="41"/>
      <c r="SSK56" s="41"/>
      <c r="SSL56" s="41"/>
      <c r="SSM56" s="41"/>
      <c r="SSN56" s="41"/>
      <c r="SSO56" s="41"/>
      <c r="SSP56" s="41"/>
      <c r="SSQ56" s="41"/>
      <c r="SSR56" s="41"/>
      <c r="SSS56" s="41"/>
      <c r="SST56" s="41"/>
      <c r="SSU56" s="41"/>
      <c r="SSV56" s="41"/>
      <c r="SSW56" s="41"/>
      <c r="SSX56" s="41"/>
      <c r="SSY56" s="41"/>
      <c r="SSZ56" s="41"/>
      <c r="STA56" s="41"/>
      <c r="STB56" s="41"/>
      <c r="STC56" s="41"/>
      <c r="STD56" s="41"/>
      <c r="STE56" s="41"/>
      <c r="STF56" s="41"/>
      <c r="STG56" s="41"/>
      <c r="STH56" s="41"/>
      <c r="STI56" s="41"/>
      <c r="STJ56" s="41"/>
      <c r="STK56" s="41"/>
      <c r="STL56" s="41"/>
      <c r="STM56" s="41"/>
      <c r="STN56" s="41"/>
      <c r="STO56" s="41"/>
      <c r="STP56" s="41"/>
      <c r="STQ56" s="41"/>
      <c r="STR56" s="41"/>
      <c r="STS56" s="41"/>
      <c r="STT56" s="41"/>
      <c r="STU56" s="41"/>
      <c r="STV56" s="41"/>
      <c r="STW56" s="41"/>
      <c r="STX56" s="41"/>
      <c r="STY56" s="41"/>
      <c r="STZ56" s="41"/>
      <c r="SUA56" s="41"/>
      <c r="SUB56" s="41"/>
      <c r="SUC56" s="41"/>
      <c r="SUD56" s="41"/>
      <c r="SUE56" s="41"/>
      <c r="SUF56" s="41"/>
      <c r="SUG56" s="41"/>
      <c r="SUH56" s="41"/>
      <c r="SUI56" s="41"/>
      <c r="SUJ56" s="41"/>
      <c r="SUK56" s="41"/>
      <c r="SUL56" s="41"/>
      <c r="SUM56" s="41"/>
      <c r="SUN56" s="41"/>
      <c r="SUO56" s="41"/>
      <c r="SUP56" s="41"/>
      <c r="SUQ56" s="41"/>
      <c r="SUR56" s="41"/>
      <c r="SUS56" s="41"/>
      <c r="SUT56" s="41"/>
      <c r="SUU56" s="41"/>
      <c r="SUV56" s="41"/>
      <c r="SUW56" s="41"/>
      <c r="SUX56" s="41"/>
      <c r="SUY56" s="41"/>
      <c r="SUZ56" s="41"/>
      <c r="SVA56" s="41"/>
      <c r="SVB56" s="41"/>
      <c r="SVC56" s="41"/>
      <c r="SVD56" s="41"/>
      <c r="SVE56" s="41"/>
      <c r="SVF56" s="41"/>
      <c r="SVG56" s="41"/>
      <c r="SVH56" s="41"/>
      <c r="SVI56" s="41"/>
      <c r="SVJ56" s="41"/>
      <c r="SVK56" s="41"/>
      <c r="SVL56" s="41"/>
      <c r="SVM56" s="41"/>
      <c r="SVN56" s="41"/>
      <c r="SVO56" s="41"/>
      <c r="SVP56" s="41"/>
      <c r="SVQ56" s="41"/>
      <c r="SVR56" s="41"/>
      <c r="SVS56" s="41"/>
      <c r="SVT56" s="41"/>
      <c r="SVU56" s="41"/>
      <c r="SVV56" s="41"/>
      <c r="SVW56" s="41"/>
      <c r="SVX56" s="41"/>
      <c r="SVY56" s="41"/>
      <c r="SVZ56" s="41"/>
      <c r="SWA56" s="41"/>
      <c r="SWB56" s="41"/>
      <c r="SWC56" s="41"/>
      <c r="SWD56" s="41"/>
      <c r="SWE56" s="41"/>
      <c r="SWF56" s="41"/>
      <c r="SWG56" s="41"/>
      <c r="SWH56" s="41"/>
      <c r="SWI56" s="41"/>
      <c r="SWJ56" s="41"/>
      <c r="SWK56" s="41"/>
      <c r="SWL56" s="41"/>
      <c r="SWM56" s="41"/>
      <c r="SWN56" s="41"/>
      <c r="SWO56" s="41"/>
      <c r="SWP56" s="41"/>
      <c r="SWQ56" s="41"/>
      <c r="SWR56" s="41"/>
      <c r="SWS56" s="41"/>
      <c r="SWT56" s="41"/>
      <c r="SWU56" s="41"/>
      <c r="SWV56" s="41"/>
      <c r="SWW56" s="41"/>
      <c r="SWX56" s="41"/>
      <c r="SWY56" s="41"/>
      <c r="SWZ56" s="41"/>
      <c r="SXA56" s="41"/>
      <c r="SXB56" s="41"/>
      <c r="SXC56" s="41"/>
      <c r="SXD56" s="41"/>
      <c r="SXE56" s="41"/>
      <c r="SXF56" s="41"/>
      <c r="SXG56" s="41"/>
      <c r="SXH56" s="41"/>
      <c r="SXI56" s="41"/>
      <c r="SXJ56" s="41"/>
      <c r="SXK56" s="41"/>
      <c r="SXL56" s="41"/>
      <c r="SXM56" s="41"/>
      <c r="SXN56" s="41"/>
      <c r="SXO56" s="41"/>
      <c r="SXP56" s="41"/>
      <c r="SXQ56" s="41"/>
      <c r="SXR56" s="41"/>
      <c r="SXS56" s="41"/>
      <c r="SXT56" s="41"/>
      <c r="SXU56" s="41"/>
      <c r="SXV56" s="41"/>
      <c r="SXW56" s="41"/>
      <c r="SXX56" s="41"/>
      <c r="SXY56" s="41"/>
      <c r="SXZ56" s="41"/>
      <c r="SYA56" s="41"/>
      <c r="SYB56" s="41"/>
      <c r="SYC56" s="41"/>
      <c r="SYD56" s="41"/>
      <c r="SYE56" s="41"/>
      <c r="SYF56" s="41"/>
      <c r="SYG56" s="41"/>
      <c r="SYH56" s="41"/>
      <c r="SYI56" s="41"/>
      <c r="SYJ56" s="41"/>
      <c r="SYK56" s="41"/>
      <c r="SYL56" s="41"/>
      <c r="SYM56" s="41"/>
      <c r="SYN56" s="41"/>
      <c r="SYO56" s="41"/>
      <c r="SYP56" s="41"/>
      <c r="SYQ56" s="41"/>
      <c r="SYR56" s="41"/>
      <c r="SYS56" s="41"/>
      <c r="SYT56" s="41"/>
      <c r="SYU56" s="41"/>
      <c r="SYV56" s="41"/>
      <c r="SYW56" s="41"/>
      <c r="SYX56" s="41"/>
      <c r="SYY56" s="41"/>
      <c r="SYZ56" s="41"/>
      <c r="SZA56" s="41"/>
      <c r="SZB56" s="41"/>
      <c r="SZC56" s="41"/>
      <c r="SZD56" s="41"/>
      <c r="SZE56" s="41"/>
      <c r="SZF56" s="41"/>
      <c r="SZG56" s="41"/>
      <c r="SZH56" s="41"/>
      <c r="SZI56" s="41"/>
      <c r="SZJ56" s="41"/>
      <c r="SZK56" s="41"/>
      <c r="SZL56" s="41"/>
      <c r="SZM56" s="41"/>
      <c r="SZN56" s="41"/>
      <c r="SZO56" s="41"/>
      <c r="SZP56" s="41"/>
      <c r="SZQ56" s="41"/>
      <c r="SZR56" s="41"/>
      <c r="SZS56" s="41"/>
      <c r="SZT56" s="41"/>
      <c r="SZU56" s="41"/>
      <c r="SZV56" s="41"/>
      <c r="SZW56" s="41"/>
      <c r="SZX56" s="41"/>
      <c r="SZY56" s="41"/>
      <c r="SZZ56" s="41"/>
      <c r="TAA56" s="41"/>
      <c r="TAB56" s="41"/>
      <c r="TAC56" s="41"/>
      <c r="TAD56" s="41"/>
      <c r="TAE56" s="41"/>
      <c r="TAF56" s="41"/>
      <c r="TAG56" s="41"/>
      <c r="TAH56" s="41"/>
      <c r="TAI56" s="41"/>
      <c r="TAJ56" s="41"/>
      <c r="TAK56" s="41"/>
      <c r="TAL56" s="41"/>
      <c r="TAM56" s="41"/>
      <c r="TAN56" s="41"/>
      <c r="TAO56" s="41"/>
      <c r="TAP56" s="41"/>
      <c r="TAQ56" s="41"/>
      <c r="TAR56" s="41"/>
      <c r="TAS56" s="41"/>
      <c r="TAT56" s="41"/>
      <c r="TAU56" s="41"/>
      <c r="TAV56" s="41"/>
      <c r="TAW56" s="41"/>
      <c r="TAX56" s="41"/>
      <c r="TAY56" s="41"/>
      <c r="TAZ56" s="41"/>
      <c r="TBA56" s="41"/>
      <c r="TBB56" s="41"/>
      <c r="TBC56" s="41"/>
      <c r="TBD56" s="41"/>
      <c r="TBE56" s="41"/>
      <c r="TBF56" s="41"/>
      <c r="TBG56" s="41"/>
      <c r="TBH56" s="41"/>
      <c r="TBI56" s="41"/>
      <c r="TBJ56" s="41"/>
      <c r="TBK56" s="41"/>
      <c r="TBL56" s="41"/>
      <c r="TBM56" s="41"/>
      <c r="TBN56" s="41"/>
      <c r="TBO56" s="41"/>
      <c r="TBP56" s="41"/>
      <c r="TBQ56" s="41"/>
      <c r="TBR56" s="41"/>
      <c r="TBS56" s="41"/>
      <c r="TBT56" s="41"/>
      <c r="TBU56" s="41"/>
      <c r="TBV56" s="41"/>
      <c r="TBW56" s="41"/>
      <c r="TBX56" s="41"/>
      <c r="TBY56" s="41"/>
      <c r="TBZ56" s="41"/>
      <c r="TCA56" s="41"/>
      <c r="TCB56" s="41"/>
      <c r="TCC56" s="41"/>
      <c r="TCD56" s="41"/>
      <c r="TCE56" s="41"/>
      <c r="TCF56" s="41"/>
      <c r="TCG56" s="41"/>
      <c r="TCH56" s="41"/>
      <c r="TCI56" s="41"/>
      <c r="TCJ56" s="41"/>
      <c r="TCK56" s="41"/>
      <c r="TCL56" s="41"/>
      <c r="TCM56" s="41"/>
      <c r="TCN56" s="41"/>
      <c r="TCO56" s="41"/>
      <c r="TCP56" s="41"/>
      <c r="TCQ56" s="41"/>
      <c r="TCR56" s="41"/>
      <c r="TCS56" s="41"/>
      <c r="TCT56" s="41"/>
      <c r="TCU56" s="41"/>
      <c r="TCV56" s="41"/>
      <c r="TCW56" s="41"/>
      <c r="TCX56" s="41"/>
      <c r="TCY56" s="41"/>
      <c r="TCZ56" s="41"/>
      <c r="TDA56" s="41"/>
      <c r="TDB56" s="41"/>
      <c r="TDC56" s="41"/>
      <c r="TDD56" s="41"/>
      <c r="TDE56" s="41"/>
      <c r="TDF56" s="41"/>
      <c r="TDG56" s="41"/>
      <c r="TDH56" s="41"/>
      <c r="TDI56" s="41"/>
      <c r="TDJ56" s="41"/>
      <c r="TDK56" s="41"/>
      <c r="TDL56" s="41"/>
      <c r="TDM56" s="41"/>
      <c r="TDN56" s="41"/>
      <c r="TDO56" s="41"/>
      <c r="TDP56" s="41"/>
      <c r="TDQ56" s="41"/>
      <c r="TDR56" s="41"/>
      <c r="TDS56" s="41"/>
      <c r="TDT56" s="41"/>
      <c r="TDU56" s="41"/>
      <c r="TDV56" s="41"/>
      <c r="TDW56" s="41"/>
      <c r="TDX56" s="41"/>
      <c r="TDY56" s="41"/>
      <c r="TDZ56" s="41"/>
      <c r="TEA56" s="41"/>
      <c r="TEB56" s="41"/>
      <c r="TEC56" s="41"/>
      <c r="TED56" s="41"/>
      <c r="TEE56" s="41"/>
      <c r="TEF56" s="41"/>
      <c r="TEG56" s="41"/>
      <c r="TEH56" s="41"/>
      <c r="TEI56" s="41"/>
      <c r="TEJ56" s="41"/>
      <c r="TEK56" s="41"/>
      <c r="TEL56" s="41"/>
      <c r="TEM56" s="41"/>
      <c r="TEN56" s="41"/>
      <c r="TEO56" s="41"/>
      <c r="TEP56" s="41"/>
      <c r="TEQ56" s="41"/>
      <c r="TER56" s="41"/>
      <c r="TES56" s="41"/>
      <c r="TET56" s="41"/>
      <c r="TEU56" s="41"/>
      <c r="TEV56" s="41"/>
      <c r="TEW56" s="41"/>
      <c r="TEX56" s="41"/>
      <c r="TEY56" s="41"/>
      <c r="TEZ56" s="41"/>
      <c r="TFA56" s="41"/>
      <c r="TFB56" s="41"/>
      <c r="TFC56" s="41"/>
      <c r="TFD56" s="41"/>
      <c r="TFE56" s="41"/>
      <c r="TFF56" s="41"/>
      <c r="TFG56" s="41"/>
      <c r="TFH56" s="41"/>
      <c r="TFI56" s="41"/>
      <c r="TFJ56" s="41"/>
      <c r="TFK56" s="41"/>
      <c r="TFL56" s="41"/>
      <c r="TFM56" s="41"/>
      <c r="TFN56" s="41"/>
      <c r="TFO56" s="41"/>
      <c r="TFP56" s="41"/>
      <c r="TFQ56" s="41"/>
      <c r="TFR56" s="41"/>
      <c r="TFS56" s="41"/>
      <c r="TFT56" s="41"/>
      <c r="TFU56" s="41"/>
      <c r="TFV56" s="41"/>
      <c r="TFW56" s="41"/>
      <c r="TFX56" s="41"/>
      <c r="TFY56" s="41"/>
      <c r="TFZ56" s="41"/>
      <c r="TGA56" s="41"/>
      <c r="TGB56" s="41"/>
      <c r="TGC56" s="41"/>
      <c r="TGD56" s="41"/>
      <c r="TGE56" s="41"/>
      <c r="TGF56" s="41"/>
      <c r="TGG56" s="41"/>
      <c r="TGH56" s="41"/>
      <c r="TGI56" s="41"/>
      <c r="TGJ56" s="41"/>
      <c r="TGK56" s="41"/>
      <c r="TGL56" s="41"/>
      <c r="TGM56" s="41"/>
      <c r="TGN56" s="41"/>
      <c r="TGO56" s="41"/>
      <c r="TGP56" s="41"/>
      <c r="TGQ56" s="41"/>
      <c r="TGR56" s="41"/>
      <c r="TGS56" s="41"/>
      <c r="TGT56" s="41"/>
      <c r="TGU56" s="41"/>
      <c r="TGV56" s="41"/>
      <c r="TGW56" s="41"/>
      <c r="TGX56" s="41"/>
      <c r="TGY56" s="41"/>
      <c r="TGZ56" s="41"/>
      <c r="THA56" s="41"/>
      <c r="THB56" s="41"/>
      <c r="THC56" s="41"/>
      <c r="THD56" s="41"/>
      <c r="THE56" s="41"/>
      <c r="THF56" s="41"/>
      <c r="THG56" s="41"/>
      <c r="THH56" s="41"/>
      <c r="THI56" s="41"/>
      <c r="THJ56" s="41"/>
      <c r="THK56" s="41"/>
      <c r="THL56" s="41"/>
      <c r="THM56" s="41"/>
      <c r="THN56" s="41"/>
      <c r="THO56" s="41"/>
      <c r="THP56" s="41"/>
      <c r="THQ56" s="41"/>
      <c r="THR56" s="41"/>
      <c r="THS56" s="41"/>
      <c r="THT56" s="41"/>
      <c r="THU56" s="41"/>
      <c r="THV56" s="41"/>
      <c r="THW56" s="41"/>
      <c r="THX56" s="41"/>
      <c r="THY56" s="41"/>
      <c r="THZ56" s="41"/>
      <c r="TIA56" s="41"/>
      <c r="TIB56" s="41"/>
      <c r="TIC56" s="41"/>
      <c r="TID56" s="41"/>
      <c r="TIE56" s="41"/>
      <c r="TIF56" s="41"/>
      <c r="TIG56" s="41"/>
      <c r="TIH56" s="41"/>
      <c r="TII56" s="41"/>
      <c r="TIJ56" s="41"/>
      <c r="TIK56" s="41"/>
      <c r="TIL56" s="41"/>
      <c r="TIM56" s="41"/>
      <c r="TIN56" s="41"/>
      <c r="TIO56" s="41"/>
      <c r="TIP56" s="41"/>
      <c r="TIQ56" s="41"/>
      <c r="TIR56" s="41"/>
      <c r="TIS56" s="41"/>
      <c r="TIT56" s="41"/>
      <c r="TIU56" s="41"/>
      <c r="TIV56" s="41"/>
      <c r="TIW56" s="41"/>
      <c r="TIX56" s="41"/>
      <c r="TIY56" s="41"/>
      <c r="TIZ56" s="41"/>
      <c r="TJA56" s="41"/>
      <c r="TJB56" s="41"/>
      <c r="TJC56" s="41"/>
      <c r="TJD56" s="41"/>
      <c r="TJE56" s="41"/>
      <c r="TJF56" s="41"/>
      <c r="TJG56" s="41"/>
      <c r="TJH56" s="41"/>
      <c r="TJI56" s="41"/>
      <c r="TJJ56" s="41"/>
      <c r="TJK56" s="41"/>
      <c r="TJL56" s="41"/>
      <c r="TJM56" s="41"/>
      <c r="TJN56" s="41"/>
      <c r="TJO56" s="41"/>
      <c r="TJP56" s="41"/>
      <c r="TJQ56" s="41"/>
      <c r="TJR56" s="41"/>
      <c r="TJS56" s="41"/>
      <c r="TJT56" s="41"/>
      <c r="TJU56" s="41"/>
      <c r="TJV56" s="41"/>
      <c r="TJW56" s="41"/>
      <c r="TJX56" s="41"/>
      <c r="TJY56" s="41"/>
      <c r="TJZ56" s="41"/>
      <c r="TKA56" s="41"/>
      <c r="TKB56" s="41"/>
      <c r="TKC56" s="41"/>
      <c r="TKD56" s="41"/>
      <c r="TKE56" s="41"/>
      <c r="TKF56" s="41"/>
      <c r="TKG56" s="41"/>
      <c r="TKH56" s="41"/>
      <c r="TKI56" s="41"/>
      <c r="TKJ56" s="41"/>
      <c r="TKK56" s="41"/>
      <c r="TKL56" s="41"/>
      <c r="TKM56" s="41"/>
      <c r="TKN56" s="41"/>
      <c r="TKO56" s="41"/>
      <c r="TKP56" s="41"/>
      <c r="TKQ56" s="41"/>
      <c r="TKR56" s="41"/>
      <c r="TKS56" s="41"/>
      <c r="TKT56" s="41"/>
      <c r="TKU56" s="41"/>
      <c r="TKV56" s="41"/>
      <c r="TKW56" s="41"/>
      <c r="TKX56" s="41"/>
      <c r="TKY56" s="41"/>
      <c r="TKZ56" s="41"/>
      <c r="TLA56" s="41"/>
      <c r="TLB56" s="41"/>
      <c r="TLC56" s="41"/>
      <c r="TLD56" s="41"/>
      <c r="TLE56" s="41"/>
      <c r="TLF56" s="41"/>
      <c r="TLG56" s="41"/>
      <c r="TLH56" s="41"/>
      <c r="TLI56" s="41"/>
      <c r="TLJ56" s="41"/>
      <c r="TLK56" s="41"/>
      <c r="TLL56" s="41"/>
      <c r="TLM56" s="41"/>
      <c r="TLN56" s="41"/>
      <c r="TLO56" s="41"/>
      <c r="TLP56" s="41"/>
      <c r="TLQ56" s="41"/>
      <c r="TLR56" s="41"/>
      <c r="TLS56" s="41"/>
      <c r="TLT56" s="41"/>
      <c r="TLU56" s="41"/>
      <c r="TLV56" s="41"/>
      <c r="TLW56" s="41"/>
      <c r="TLX56" s="41"/>
      <c r="TLY56" s="41"/>
      <c r="TLZ56" s="41"/>
      <c r="TMA56" s="41"/>
      <c r="TMB56" s="41"/>
      <c r="TMC56" s="41"/>
      <c r="TMD56" s="41"/>
      <c r="TME56" s="41"/>
      <c r="TMF56" s="41"/>
      <c r="TMG56" s="41"/>
      <c r="TMH56" s="41"/>
      <c r="TMI56" s="41"/>
      <c r="TMJ56" s="41"/>
      <c r="TMK56" s="41"/>
      <c r="TML56" s="41"/>
      <c r="TMM56" s="41"/>
      <c r="TMN56" s="41"/>
      <c r="TMO56" s="41"/>
      <c r="TMP56" s="41"/>
      <c r="TMQ56" s="41"/>
      <c r="TMR56" s="41"/>
      <c r="TMS56" s="41"/>
      <c r="TMT56" s="41"/>
      <c r="TMU56" s="41"/>
      <c r="TMV56" s="41"/>
      <c r="TMW56" s="41"/>
      <c r="TMX56" s="41"/>
      <c r="TMY56" s="41"/>
      <c r="TMZ56" s="41"/>
      <c r="TNA56" s="41"/>
      <c r="TNB56" s="41"/>
      <c r="TNC56" s="41"/>
      <c r="TND56" s="41"/>
      <c r="TNE56" s="41"/>
      <c r="TNF56" s="41"/>
      <c r="TNG56" s="41"/>
      <c r="TNH56" s="41"/>
      <c r="TNI56" s="41"/>
      <c r="TNJ56" s="41"/>
      <c r="TNK56" s="41"/>
      <c r="TNL56" s="41"/>
      <c r="TNM56" s="41"/>
      <c r="TNN56" s="41"/>
      <c r="TNO56" s="41"/>
      <c r="TNP56" s="41"/>
      <c r="TNQ56" s="41"/>
      <c r="TNR56" s="41"/>
      <c r="TNS56" s="41"/>
      <c r="TNT56" s="41"/>
      <c r="TNU56" s="41"/>
      <c r="TNV56" s="41"/>
      <c r="TNW56" s="41"/>
      <c r="TNX56" s="41"/>
      <c r="TNY56" s="41"/>
      <c r="TNZ56" s="41"/>
      <c r="TOA56" s="41"/>
      <c r="TOB56" s="41"/>
      <c r="TOC56" s="41"/>
      <c r="TOD56" s="41"/>
      <c r="TOE56" s="41"/>
      <c r="TOF56" s="41"/>
      <c r="TOG56" s="41"/>
      <c r="TOH56" s="41"/>
      <c r="TOI56" s="41"/>
      <c r="TOJ56" s="41"/>
      <c r="TOK56" s="41"/>
      <c r="TOL56" s="41"/>
      <c r="TOM56" s="41"/>
      <c r="TON56" s="41"/>
      <c r="TOO56" s="41"/>
      <c r="TOP56" s="41"/>
      <c r="TOQ56" s="41"/>
      <c r="TOR56" s="41"/>
      <c r="TOS56" s="41"/>
      <c r="TOT56" s="41"/>
      <c r="TOU56" s="41"/>
      <c r="TOV56" s="41"/>
      <c r="TOW56" s="41"/>
      <c r="TOX56" s="41"/>
      <c r="TOY56" s="41"/>
      <c r="TOZ56" s="41"/>
      <c r="TPA56" s="41"/>
      <c r="TPB56" s="41"/>
      <c r="TPC56" s="41"/>
      <c r="TPD56" s="41"/>
      <c r="TPE56" s="41"/>
      <c r="TPF56" s="41"/>
      <c r="TPG56" s="41"/>
      <c r="TPH56" s="41"/>
      <c r="TPI56" s="41"/>
      <c r="TPJ56" s="41"/>
      <c r="TPK56" s="41"/>
      <c r="TPL56" s="41"/>
      <c r="TPM56" s="41"/>
      <c r="TPN56" s="41"/>
      <c r="TPO56" s="41"/>
      <c r="TPP56" s="41"/>
      <c r="TPQ56" s="41"/>
      <c r="TPR56" s="41"/>
      <c r="TPS56" s="41"/>
      <c r="TPT56" s="41"/>
      <c r="TPU56" s="41"/>
      <c r="TPV56" s="41"/>
      <c r="TPW56" s="41"/>
      <c r="TPX56" s="41"/>
      <c r="TPY56" s="41"/>
      <c r="TPZ56" s="41"/>
      <c r="TQA56" s="41"/>
      <c r="TQB56" s="41"/>
      <c r="TQC56" s="41"/>
      <c r="TQD56" s="41"/>
      <c r="TQE56" s="41"/>
      <c r="TQF56" s="41"/>
      <c r="TQG56" s="41"/>
      <c r="TQH56" s="41"/>
      <c r="TQI56" s="41"/>
      <c r="TQJ56" s="41"/>
      <c r="TQK56" s="41"/>
      <c r="TQL56" s="41"/>
      <c r="TQM56" s="41"/>
      <c r="TQN56" s="41"/>
      <c r="TQO56" s="41"/>
      <c r="TQP56" s="41"/>
      <c r="TQQ56" s="41"/>
      <c r="TQR56" s="41"/>
      <c r="TQS56" s="41"/>
      <c r="TQT56" s="41"/>
      <c r="TQU56" s="41"/>
      <c r="TQV56" s="41"/>
      <c r="TQW56" s="41"/>
      <c r="TQX56" s="41"/>
      <c r="TQY56" s="41"/>
      <c r="TQZ56" s="41"/>
      <c r="TRA56" s="41"/>
      <c r="TRB56" s="41"/>
      <c r="TRC56" s="41"/>
      <c r="TRD56" s="41"/>
      <c r="TRE56" s="41"/>
      <c r="TRF56" s="41"/>
      <c r="TRG56" s="41"/>
      <c r="TRH56" s="41"/>
      <c r="TRI56" s="41"/>
      <c r="TRJ56" s="41"/>
      <c r="TRK56" s="41"/>
      <c r="TRL56" s="41"/>
      <c r="TRM56" s="41"/>
      <c r="TRN56" s="41"/>
      <c r="TRO56" s="41"/>
      <c r="TRP56" s="41"/>
      <c r="TRQ56" s="41"/>
      <c r="TRR56" s="41"/>
      <c r="TRS56" s="41"/>
      <c r="TRT56" s="41"/>
      <c r="TRU56" s="41"/>
      <c r="TRV56" s="41"/>
      <c r="TRW56" s="41"/>
      <c r="TRX56" s="41"/>
      <c r="TRY56" s="41"/>
      <c r="TRZ56" s="41"/>
      <c r="TSA56" s="41"/>
      <c r="TSB56" s="41"/>
      <c r="TSC56" s="41"/>
      <c r="TSD56" s="41"/>
      <c r="TSE56" s="41"/>
      <c r="TSF56" s="41"/>
      <c r="TSG56" s="41"/>
      <c r="TSH56" s="41"/>
      <c r="TSI56" s="41"/>
      <c r="TSJ56" s="41"/>
      <c r="TSK56" s="41"/>
      <c r="TSL56" s="41"/>
      <c r="TSM56" s="41"/>
      <c r="TSN56" s="41"/>
      <c r="TSO56" s="41"/>
      <c r="TSP56" s="41"/>
      <c r="TSQ56" s="41"/>
      <c r="TSR56" s="41"/>
      <c r="TSS56" s="41"/>
      <c r="TST56" s="41"/>
      <c r="TSU56" s="41"/>
      <c r="TSV56" s="41"/>
      <c r="TSW56" s="41"/>
      <c r="TSX56" s="41"/>
      <c r="TSY56" s="41"/>
      <c r="TSZ56" s="41"/>
      <c r="TTA56" s="41"/>
      <c r="TTB56" s="41"/>
      <c r="TTC56" s="41"/>
      <c r="TTD56" s="41"/>
      <c r="TTE56" s="41"/>
      <c r="TTF56" s="41"/>
      <c r="TTG56" s="41"/>
      <c r="TTH56" s="41"/>
      <c r="TTI56" s="41"/>
      <c r="TTJ56" s="41"/>
      <c r="TTK56" s="41"/>
      <c r="TTL56" s="41"/>
      <c r="TTM56" s="41"/>
      <c r="TTN56" s="41"/>
      <c r="TTO56" s="41"/>
      <c r="TTP56" s="41"/>
      <c r="TTQ56" s="41"/>
      <c r="TTR56" s="41"/>
      <c r="TTS56" s="41"/>
      <c r="TTT56" s="41"/>
      <c r="TTU56" s="41"/>
      <c r="TTV56" s="41"/>
      <c r="TTW56" s="41"/>
      <c r="TTX56" s="41"/>
      <c r="TTY56" s="41"/>
      <c r="TTZ56" s="41"/>
      <c r="TUA56" s="41"/>
      <c r="TUB56" s="41"/>
      <c r="TUC56" s="41"/>
      <c r="TUD56" s="41"/>
      <c r="TUE56" s="41"/>
      <c r="TUF56" s="41"/>
      <c r="TUG56" s="41"/>
      <c r="TUH56" s="41"/>
      <c r="TUI56" s="41"/>
      <c r="TUJ56" s="41"/>
      <c r="TUK56" s="41"/>
      <c r="TUL56" s="41"/>
      <c r="TUM56" s="41"/>
      <c r="TUN56" s="41"/>
      <c r="TUO56" s="41"/>
      <c r="TUP56" s="41"/>
      <c r="TUQ56" s="41"/>
      <c r="TUR56" s="41"/>
      <c r="TUS56" s="41"/>
      <c r="TUT56" s="41"/>
      <c r="TUU56" s="41"/>
      <c r="TUV56" s="41"/>
      <c r="TUW56" s="41"/>
      <c r="TUX56" s="41"/>
      <c r="TUY56" s="41"/>
      <c r="TUZ56" s="41"/>
      <c r="TVA56" s="41"/>
      <c r="TVB56" s="41"/>
      <c r="TVC56" s="41"/>
      <c r="TVD56" s="41"/>
      <c r="TVE56" s="41"/>
      <c r="TVF56" s="41"/>
      <c r="TVG56" s="41"/>
      <c r="TVH56" s="41"/>
      <c r="TVI56" s="41"/>
      <c r="TVJ56" s="41"/>
      <c r="TVK56" s="41"/>
      <c r="TVL56" s="41"/>
      <c r="TVM56" s="41"/>
      <c r="TVN56" s="41"/>
      <c r="TVO56" s="41"/>
      <c r="TVP56" s="41"/>
      <c r="TVQ56" s="41"/>
      <c r="TVR56" s="41"/>
      <c r="TVS56" s="41"/>
      <c r="TVT56" s="41"/>
      <c r="TVU56" s="41"/>
      <c r="TVV56" s="41"/>
      <c r="TVW56" s="41"/>
      <c r="TVX56" s="41"/>
      <c r="TVY56" s="41"/>
      <c r="TVZ56" s="41"/>
      <c r="TWA56" s="41"/>
      <c r="TWB56" s="41"/>
      <c r="TWC56" s="41"/>
      <c r="TWD56" s="41"/>
      <c r="TWE56" s="41"/>
      <c r="TWF56" s="41"/>
      <c r="TWG56" s="41"/>
      <c r="TWH56" s="41"/>
      <c r="TWI56" s="41"/>
      <c r="TWJ56" s="41"/>
      <c r="TWK56" s="41"/>
      <c r="TWL56" s="41"/>
      <c r="TWM56" s="41"/>
      <c r="TWN56" s="41"/>
      <c r="TWO56" s="41"/>
      <c r="TWP56" s="41"/>
      <c r="TWQ56" s="41"/>
      <c r="TWR56" s="41"/>
      <c r="TWS56" s="41"/>
      <c r="TWT56" s="41"/>
      <c r="TWU56" s="41"/>
      <c r="TWV56" s="41"/>
      <c r="TWW56" s="41"/>
      <c r="TWX56" s="41"/>
      <c r="TWY56" s="41"/>
      <c r="TWZ56" s="41"/>
      <c r="TXA56" s="41"/>
      <c r="TXB56" s="41"/>
      <c r="TXC56" s="41"/>
      <c r="TXD56" s="41"/>
      <c r="TXE56" s="41"/>
      <c r="TXF56" s="41"/>
      <c r="TXG56" s="41"/>
      <c r="TXH56" s="41"/>
      <c r="TXI56" s="41"/>
      <c r="TXJ56" s="41"/>
      <c r="TXK56" s="41"/>
      <c r="TXL56" s="41"/>
      <c r="TXM56" s="41"/>
      <c r="TXN56" s="41"/>
      <c r="TXO56" s="41"/>
      <c r="TXP56" s="41"/>
      <c r="TXQ56" s="41"/>
      <c r="TXR56" s="41"/>
      <c r="TXS56" s="41"/>
      <c r="TXT56" s="41"/>
      <c r="TXU56" s="41"/>
      <c r="TXV56" s="41"/>
      <c r="TXW56" s="41"/>
      <c r="TXX56" s="41"/>
      <c r="TXY56" s="41"/>
      <c r="TXZ56" s="41"/>
      <c r="TYA56" s="41"/>
      <c r="TYB56" s="41"/>
      <c r="TYC56" s="41"/>
      <c r="TYD56" s="41"/>
      <c r="TYE56" s="41"/>
      <c r="TYF56" s="41"/>
      <c r="TYG56" s="41"/>
      <c r="TYH56" s="41"/>
      <c r="TYI56" s="41"/>
      <c r="TYJ56" s="41"/>
      <c r="TYK56" s="41"/>
      <c r="TYL56" s="41"/>
      <c r="TYM56" s="41"/>
      <c r="TYN56" s="41"/>
      <c r="TYO56" s="41"/>
      <c r="TYP56" s="41"/>
      <c r="TYQ56" s="41"/>
      <c r="TYR56" s="41"/>
      <c r="TYS56" s="41"/>
      <c r="TYT56" s="41"/>
      <c r="TYU56" s="41"/>
      <c r="TYV56" s="41"/>
      <c r="TYW56" s="41"/>
      <c r="TYX56" s="41"/>
      <c r="TYY56" s="41"/>
      <c r="TYZ56" s="41"/>
      <c r="TZA56" s="41"/>
      <c r="TZB56" s="41"/>
      <c r="TZC56" s="41"/>
      <c r="TZD56" s="41"/>
      <c r="TZE56" s="41"/>
      <c r="TZF56" s="41"/>
      <c r="TZG56" s="41"/>
      <c r="TZH56" s="41"/>
      <c r="TZI56" s="41"/>
      <c r="TZJ56" s="41"/>
      <c r="TZK56" s="41"/>
      <c r="TZL56" s="41"/>
      <c r="TZM56" s="41"/>
      <c r="TZN56" s="41"/>
      <c r="TZO56" s="41"/>
      <c r="TZP56" s="41"/>
      <c r="TZQ56" s="41"/>
      <c r="TZR56" s="41"/>
      <c r="TZS56" s="41"/>
      <c r="TZT56" s="41"/>
      <c r="TZU56" s="41"/>
      <c r="TZV56" s="41"/>
      <c r="TZW56" s="41"/>
      <c r="TZX56" s="41"/>
      <c r="TZY56" s="41"/>
      <c r="TZZ56" s="41"/>
      <c r="UAA56" s="41"/>
      <c r="UAB56" s="41"/>
      <c r="UAC56" s="41"/>
      <c r="UAD56" s="41"/>
      <c r="UAE56" s="41"/>
      <c r="UAF56" s="41"/>
      <c r="UAG56" s="41"/>
      <c r="UAH56" s="41"/>
      <c r="UAI56" s="41"/>
      <c r="UAJ56" s="41"/>
      <c r="UAK56" s="41"/>
      <c r="UAL56" s="41"/>
      <c r="UAM56" s="41"/>
      <c r="UAN56" s="41"/>
      <c r="UAO56" s="41"/>
      <c r="UAP56" s="41"/>
      <c r="UAQ56" s="41"/>
      <c r="UAR56" s="41"/>
      <c r="UAS56" s="41"/>
      <c r="UAT56" s="41"/>
      <c r="UAU56" s="41"/>
      <c r="UAV56" s="41"/>
      <c r="UAW56" s="41"/>
      <c r="UAX56" s="41"/>
      <c r="UAY56" s="41"/>
      <c r="UAZ56" s="41"/>
      <c r="UBA56" s="41"/>
      <c r="UBB56" s="41"/>
      <c r="UBC56" s="41"/>
      <c r="UBD56" s="41"/>
      <c r="UBE56" s="41"/>
      <c r="UBF56" s="41"/>
      <c r="UBG56" s="41"/>
      <c r="UBH56" s="41"/>
      <c r="UBI56" s="41"/>
      <c r="UBJ56" s="41"/>
      <c r="UBK56" s="41"/>
      <c r="UBL56" s="41"/>
      <c r="UBM56" s="41"/>
      <c r="UBN56" s="41"/>
      <c r="UBO56" s="41"/>
      <c r="UBP56" s="41"/>
      <c r="UBQ56" s="41"/>
      <c r="UBR56" s="41"/>
      <c r="UBS56" s="41"/>
      <c r="UBT56" s="41"/>
      <c r="UBU56" s="41"/>
      <c r="UBV56" s="41"/>
      <c r="UBW56" s="41"/>
      <c r="UBX56" s="41"/>
      <c r="UBY56" s="41"/>
      <c r="UBZ56" s="41"/>
      <c r="UCA56" s="41"/>
      <c r="UCB56" s="41"/>
      <c r="UCC56" s="41"/>
      <c r="UCD56" s="41"/>
      <c r="UCE56" s="41"/>
      <c r="UCF56" s="41"/>
      <c r="UCG56" s="41"/>
      <c r="UCH56" s="41"/>
      <c r="UCI56" s="41"/>
      <c r="UCJ56" s="41"/>
      <c r="UCK56" s="41"/>
      <c r="UCL56" s="41"/>
      <c r="UCM56" s="41"/>
      <c r="UCN56" s="41"/>
      <c r="UCO56" s="41"/>
      <c r="UCP56" s="41"/>
      <c r="UCQ56" s="41"/>
      <c r="UCR56" s="41"/>
      <c r="UCS56" s="41"/>
      <c r="UCT56" s="41"/>
      <c r="UCU56" s="41"/>
      <c r="UCV56" s="41"/>
      <c r="UCW56" s="41"/>
      <c r="UCX56" s="41"/>
      <c r="UCY56" s="41"/>
      <c r="UCZ56" s="41"/>
      <c r="UDA56" s="41"/>
      <c r="UDB56" s="41"/>
      <c r="UDC56" s="41"/>
      <c r="UDD56" s="41"/>
      <c r="UDE56" s="41"/>
      <c r="UDF56" s="41"/>
      <c r="UDG56" s="41"/>
      <c r="UDH56" s="41"/>
      <c r="UDI56" s="41"/>
      <c r="UDJ56" s="41"/>
      <c r="UDK56" s="41"/>
      <c r="UDL56" s="41"/>
      <c r="UDM56" s="41"/>
      <c r="UDN56" s="41"/>
      <c r="UDO56" s="41"/>
      <c r="UDP56" s="41"/>
      <c r="UDQ56" s="41"/>
      <c r="UDR56" s="41"/>
      <c r="UDS56" s="41"/>
      <c r="UDT56" s="41"/>
      <c r="UDU56" s="41"/>
      <c r="UDV56" s="41"/>
      <c r="UDW56" s="41"/>
      <c r="UDX56" s="41"/>
      <c r="UDY56" s="41"/>
      <c r="UDZ56" s="41"/>
      <c r="UEA56" s="41"/>
      <c r="UEB56" s="41"/>
      <c r="UEC56" s="41"/>
      <c r="UED56" s="41"/>
      <c r="UEE56" s="41"/>
      <c r="UEF56" s="41"/>
      <c r="UEG56" s="41"/>
      <c r="UEH56" s="41"/>
      <c r="UEI56" s="41"/>
      <c r="UEJ56" s="41"/>
      <c r="UEK56" s="41"/>
      <c r="UEL56" s="41"/>
      <c r="UEM56" s="41"/>
      <c r="UEN56" s="41"/>
      <c r="UEO56" s="41"/>
      <c r="UEP56" s="41"/>
      <c r="UEQ56" s="41"/>
      <c r="UER56" s="41"/>
      <c r="UES56" s="41"/>
      <c r="UET56" s="41"/>
      <c r="UEU56" s="41"/>
      <c r="UEV56" s="41"/>
      <c r="UEW56" s="41"/>
      <c r="UEX56" s="41"/>
      <c r="UEY56" s="41"/>
      <c r="UEZ56" s="41"/>
      <c r="UFA56" s="41"/>
      <c r="UFB56" s="41"/>
      <c r="UFC56" s="41"/>
      <c r="UFD56" s="41"/>
      <c r="UFE56" s="41"/>
      <c r="UFF56" s="41"/>
      <c r="UFG56" s="41"/>
      <c r="UFH56" s="41"/>
      <c r="UFI56" s="41"/>
      <c r="UFJ56" s="41"/>
      <c r="UFK56" s="41"/>
      <c r="UFL56" s="41"/>
      <c r="UFM56" s="41"/>
      <c r="UFN56" s="41"/>
      <c r="UFO56" s="41"/>
      <c r="UFP56" s="41"/>
      <c r="UFQ56" s="41"/>
      <c r="UFR56" s="41"/>
      <c r="UFS56" s="41"/>
      <c r="UFT56" s="41"/>
      <c r="UFU56" s="41"/>
      <c r="UFV56" s="41"/>
      <c r="UFW56" s="41"/>
      <c r="UFX56" s="41"/>
      <c r="UFY56" s="41"/>
      <c r="UFZ56" s="41"/>
      <c r="UGA56" s="41"/>
      <c r="UGB56" s="41"/>
      <c r="UGC56" s="41"/>
      <c r="UGD56" s="41"/>
      <c r="UGE56" s="41"/>
      <c r="UGF56" s="41"/>
      <c r="UGG56" s="41"/>
      <c r="UGH56" s="41"/>
      <c r="UGI56" s="41"/>
      <c r="UGJ56" s="41"/>
      <c r="UGK56" s="41"/>
      <c r="UGL56" s="41"/>
      <c r="UGM56" s="41"/>
      <c r="UGN56" s="41"/>
      <c r="UGO56" s="41"/>
      <c r="UGP56" s="41"/>
      <c r="UGQ56" s="41"/>
      <c r="UGR56" s="41"/>
      <c r="UGS56" s="41"/>
      <c r="UGT56" s="41"/>
      <c r="UGU56" s="41"/>
      <c r="UGV56" s="41"/>
      <c r="UGW56" s="41"/>
      <c r="UGX56" s="41"/>
      <c r="UGY56" s="41"/>
      <c r="UGZ56" s="41"/>
      <c r="UHA56" s="41"/>
      <c r="UHB56" s="41"/>
      <c r="UHC56" s="41"/>
      <c r="UHD56" s="41"/>
      <c r="UHE56" s="41"/>
      <c r="UHF56" s="41"/>
      <c r="UHG56" s="41"/>
      <c r="UHH56" s="41"/>
      <c r="UHI56" s="41"/>
      <c r="UHJ56" s="41"/>
      <c r="UHK56" s="41"/>
      <c r="UHL56" s="41"/>
      <c r="UHM56" s="41"/>
      <c r="UHN56" s="41"/>
      <c r="UHO56" s="41"/>
      <c r="UHP56" s="41"/>
      <c r="UHQ56" s="41"/>
      <c r="UHR56" s="41"/>
      <c r="UHS56" s="41"/>
      <c r="UHT56" s="41"/>
      <c r="UHU56" s="41"/>
      <c r="UHV56" s="41"/>
      <c r="UHW56" s="41"/>
      <c r="UHX56" s="41"/>
      <c r="UHY56" s="41"/>
      <c r="UHZ56" s="41"/>
      <c r="UIA56" s="41"/>
      <c r="UIB56" s="41"/>
      <c r="UIC56" s="41"/>
      <c r="UID56" s="41"/>
      <c r="UIE56" s="41"/>
      <c r="UIF56" s="41"/>
      <c r="UIG56" s="41"/>
      <c r="UIH56" s="41"/>
      <c r="UII56" s="41"/>
      <c r="UIJ56" s="41"/>
      <c r="UIK56" s="41"/>
      <c r="UIL56" s="41"/>
      <c r="UIM56" s="41"/>
      <c r="UIN56" s="41"/>
      <c r="UIO56" s="41"/>
      <c r="UIP56" s="41"/>
      <c r="UIQ56" s="41"/>
      <c r="UIR56" s="41"/>
      <c r="UIS56" s="41"/>
      <c r="UIT56" s="41"/>
      <c r="UIU56" s="41"/>
      <c r="UIV56" s="41"/>
      <c r="UIW56" s="41"/>
      <c r="UIX56" s="41"/>
      <c r="UIY56" s="41"/>
      <c r="UIZ56" s="41"/>
      <c r="UJA56" s="41"/>
      <c r="UJB56" s="41"/>
      <c r="UJC56" s="41"/>
      <c r="UJD56" s="41"/>
      <c r="UJE56" s="41"/>
      <c r="UJF56" s="41"/>
      <c r="UJG56" s="41"/>
      <c r="UJH56" s="41"/>
      <c r="UJI56" s="41"/>
      <c r="UJJ56" s="41"/>
      <c r="UJK56" s="41"/>
      <c r="UJL56" s="41"/>
      <c r="UJM56" s="41"/>
      <c r="UJN56" s="41"/>
      <c r="UJO56" s="41"/>
      <c r="UJP56" s="41"/>
      <c r="UJQ56" s="41"/>
      <c r="UJR56" s="41"/>
      <c r="UJS56" s="41"/>
      <c r="UJT56" s="41"/>
      <c r="UJU56" s="41"/>
      <c r="UJV56" s="41"/>
      <c r="UJW56" s="41"/>
      <c r="UJX56" s="41"/>
      <c r="UJY56" s="41"/>
      <c r="UJZ56" s="41"/>
      <c r="UKA56" s="41"/>
      <c r="UKB56" s="41"/>
      <c r="UKC56" s="41"/>
      <c r="UKD56" s="41"/>
      <c r="UKE56" s="41"/>
      <c r="UKF56" s="41"/>
      <c r="UKG56" s="41"/>
      <c r="UKH56" s="41"/>
      <c r="UKI56" s="41"/>
      <c r="UKJ56" s="41"/>
      <c r="UKK56" s="41"/>
      <c r="UKL56" s="41"/>
      <c r="UKM56" s="41"/>
      <c r="UKN56" s="41"/>
      <c r="UKO56" s="41"/>
      <c r="UKP56" s="41"/>
      <c r="UKQ56" s="41"/>
      <c r="UKR56" s="41"/>
      <c r="UKS56" s="41"/>
      <c r="UKT56" s="41"/>
      <c r="UKU56" s="41"/>
      <c r="UKV56" s="41"/>
      <c r="UKW56" s="41"/>
      <c r="UKX56" s="41"/>
      <c r="UKY56" s="41"/>
      <c r="UKZ56" s="41"/>
      <c r="ULA56" s="41"/>
      <c r="ULB56" s="41"/>
      <c r="ULC56" s="41"/>
      <c r="ULD56" s="41"/>
      <c r="ULE56" s="41"/>
      <c r="ULF56" s="41"/>
      <c r="ULG56" s="41"/>
      <c r="ULH56" s="41"/>
      <c r="ULI56" s="41"/>
      <c r="ULJ56" s="41"/>
      <c r="ULK56" s="41"/>
      <c r="ULL56" s="41"/>
      <c r="ULM56" s="41"/>
      <c r="ULN56" s="41"/>
      <c r="ULO56" s="41"/>
      <c r="ULP56" s="41"/>
      <c r="ULQ56" s="41"/>
      <c r="ULR56" s="41"/>
      <c r="ULS56" s="41"/>
      <c r="ULT56" s="41"/>
      <c r="ULU56" s="41"/>
      <c r="ULV56" s="41"/>
      <c r="ULW56" s="41"/>
      <c r="ULX56" s="41"/>
      <c r="ULY56" s="41"/>
      <c r="ULZ56" s="41"/>
      <c r="UMA56" s="41"/>
      <c r="UMB56" s="41"/>
      <c r="UMC56" s="41"/>
      <c r="UMD56" s="41"/>
      <c r="UME56" s="41"/>
      <c r="UMF56" s="41"/>
      <c r="UMG56" s="41"/>
      <c r="UMH56" s="41"/>
      <c r="UMI56" s="41"/>
      <c r="UMJ56" s="41"/>
      <c r="UMK56" s="41"/>
      <c r="UML56" s="41"/>
      <c r="UMM56" s="41"/>
      <c r="UMN56" s="41"/>
      <c r="UMO56" s="41"/>
      <c r="UMP56" s="41"/>
      <c r="UMQ56" s="41"/>
      <c r="UMR56" s="41"/>
      <c r="UMS56" s="41"/>
      <c r="UMT56" s="41"/>
      <c r="UMU56" s="41"/>
      <c r="UMV56" s="41"/>
      <c r="UMW56" s="41"/>
      <c r="UMX56" s="41"/>
      <c r="UMY56" s="41"/>
      <c r="UMZ56" s="41"/>
      <c r="UNA56" s="41"/>
      <c r="UNB56" s="41"/>
      <c r="UNC56" s="41"/>
      <c r="UND56" s="41"/>
      <c r="UNE56" s="41"/>
      <c r="UNF56" s="41"/>
      <c r="UNG56" s="41"/>
      <c r="UNH56" s="41"/>
      <c r="UNI56" s="41"/>
      <c r="UNJ56" s="41"/>
      <c r="UNK56" s="41"/>
      <c r="UNL56" s="41"/>
      <c r="UNM56" s="41"/>
      <c r="UNN56" s="41"/>
      <c r="UNO56" s="41"/>
      <c r="UNP56" s="41"/>
      <c r="UNQ56" s="41"/>
      <c r="UNR56" s="41"/>
      <c r="UNS56" s="41"/>
      <c r="UNT56" s="41"/>
      <c r="UNU56" s="41"/>
      <c r="UNV56" s="41"/>
      <c r="UNW56" s="41"/>
      <c r="UNX56" s="41"/>
      <c r="UNY56" s="41"/>
      <c r="UNZ56" s="41"/>
      <c r="UOA56" s="41"/>
      <c r="UOB56" s="41"/>
      <c r="UOC56" s="41"/>
      <c r="UOD56" s="41"/>
      <c r="UOE56" s="41"/>
      <c r="UOF56" s="41"/>
      <c r="UOG56" s="41"/>
      <c r="UOH56" s="41"/>
      <c r="UOI56" s="41"/>
      <c r="UOJ56" s="41"/>
      <c r="UOK56" s="41"/>
      <c r="UOL56" s="41"/>
      <c r="UOM56" s="41"/>
      <c r="UON56" s="41"/>
      <c r="UOO56" s="41"/>
      <c r="UOP56" s="41"/>
      <c r="UOQ56" s="41"/>
      <c r="UOR56" s="41"/>
      <c r="UOS56" s="41"/>
      <c r="UOT56" s="41"/>
      <c r="UOU56" s="41"/>
      <c r="UOV56" s="41"/>
      <c r="UOW56" s="41"/>
      <c r="UOX56" s="41"/>
      <c r="UOY56" s="41"/>
      <c r="UOZ56" s="41"/>
      <c r="UPA56" s="41"/>
      <c r="UPB56" s="41"/>
      <c r="UPC56" s="41"/>
      <c r="UPD56" s="41"/>
      <c r="UPE56" s="41"/>
      <c r="UPF56" s="41"/>
      <c r="UPG56" s="41"/>
      <c r="UPH56" s="41"/>
      <c r="UPI56" s="41"/>
      <c r="UPJ56" s="41"/>
      <c r="UPK56" s="41"/>
      <c r="UPL56" s="41"/>
      <c r="UPM56" s="41"/>
      <c r="UPN56" s="41"/>
      <c r="UPO56" s="41"/>
      <c r="UPP56" s="41"/>
      <c r="UPQ56" s="41"/>
      <c r="UPR56" s="41"/>
      <c r="UPS56" s="41"/>
      <c r="UPT56" s="41"/>
      <c r="UPU56" s="41"/>
      <c r="UPV56" s="41"/>
      <c r="UPW56" s="41"/>
      <c r="UPX56" s="41"/>
      <c r="UPY56" s="41"/>
      <c r="UPZ56" s="41"/>
      <c r="UQA56" s="41"/>
      <c r="UQB56" s="41"/>
      <c r="UQC56" s="41"/>
      <c r="UQD56" s="41"/>
      <c r="UQE56" s="41"/>
      <c r="UQF56" s="41"/>
      <c r="UQG56" s="41"/>
      <c r="UQH56" s="41"/>
      <c r="UQI56" s="41"/>
      <c r="UQJ56" s="41"/>
      <c r="UQK56" s="41"/>
      <c r="UQL56" s="41"/>
      <c r="UQM56" s="41"/>
      <c r="UQN56" s="41"/>
      <c r="UQO56" s="41"/>
      <c r="UQP56" s="41"/>
      <c r="UQQ56" s="41"/>
      <c r="UQR56" s="41"/>
      <c r="UQS56" s="41"/>
      <c r="UQT56" s="41"/>
      <c r="UQU56" s="41"/>
      <c r="UQV56" s="41"/>
      <c r="UQW56" s="41"/>
      <c r="UQX56" s="41"/>
      <c r="UQY56" s="41"/>
      <c r="UQZ56" s="41"/>
      <c r="URA56" s="41"/>
      <c r="URB56" s="41"/>
      <c r="URC56" s="41"/>
      <c r="URD56" s="41"/>
      <c r="URE56" s="41"/>
      <c r="URF56" s="41"/>
      <c r="URG56" s="41"/>
      <c r="URH56" s="41"/>
      <c r="URI56" s="41"/>
      <c r="URJ56" s="41"/>
      <c r="URK56" s="41"/>
      <c r="URL56" s="41"/>
      <c r="URM56" s="41"/>
      <c r="URN56" s="41"/>
      <c r="URO56" s="41"/>
      <c r="URP56" s="41"/>
      <c r="URQ56" s="41"/>
      <c r="URR56" s="41"/>
      <c r="URS56" s="41"/>
      <c r="URT56" s="41"/>
      <c r="URU56" s="41"/>
      <c r="URV56" s="41"/>
      <c r="URW56" s="41"/>
      <c r="URX56" s="41"/>
      <c r="URY56" s="41"/>
      <c r="URZ56" s="41"/>
      <c r="USA56" s="41"/>
      <c r="USB56" s="41"/>
      <c r="USC56" s="41"/>
      <c r="USD56" s="41"/>
      <c r="USE56" s="41"/>
      <c r="USF56" s="41"/>
      <c r="USG56" s="41"/>
      <c r="USH56" s="41"/>
      <c r="USI56" s="41"/>
      <c r="USJ56" s="41"/>
      <c r="USK56" s="41"/>
      <c r="USL56" s="41"/>
      <c r="USM56" s="41"/>
      <c r="USN56" s="41"/>
      <c r="USO56" s="41"/>
      <c r="USP56" s="41"/>
      <c r="USQ56" s="41"/>
      <c r="USR56" s="41"/>
      <c r="USS56" s="41"/>
      <c r="UST56" s="41"/>
      <c r="USU56" s="41"/>
      <c r="USV56" s="41"/>
      <c r="USW56" s="41"/>
      <c r="USX56" s="41"/>
      <c r="USY56" s="41"/>
      <c r="USZ56" s="41"/>
      <c r="UTA56" s="41"/>
      <c r="UTB56" s="41"/>
      <c r="UTC56" s="41"/>
      <c r="UTD56" s="41"/>
      <c r="UTE56" s="41"/>
      <c r="UTF56" s="41"/>
      <c r="UTG56" s="41"/>
      <c r="UTH56" s="41"/>
      <c r="UTI56" s="41"/>
      <c r="UTJ56" s="41"/>
      <c r="UTK56" s="41"/>
      <c r="UTL56" s="41"/>
      <c r="UTM56" s="41"/>
      <c r="UTN56" s="41"/>
      <c r="UTO56" s="41"/>
      <c r="UTP56" s="41"/>
      <c r="UTQ56" s="41"/>
      <c r="UTR56" s="41"/>
      <c r="UTS56" s="41"/>
      <c r="UTT56" s="41"/>
      <c r="UTU56" s="41"/>
      <c r="UTV56" s="41"/>
      <c r="UTW56" s="41"/>
      <c r="UTX56" s="41"/>
      <c r="UTY56" s="41"/>
      <c r="UTZ56" s="41"/>
      <c r="UUA56" s="41"/>
      <c r="UUB56" s="41"/>
      <c r="UUC56" s="41"/>
      <c r="UUD56" s="41"/>
      <c r="UUE56" s="41"/>
      <c r="UUF56" s="41"/>
      <c r="UUG56" s="41"/>
      <c r="UUH56" s="41"/>
      <c r="UUI56" s="41"/>
      <c r="UUJ56" s="41"/>
      <c r="UUK56" s="41"/>
      <c r="UUL56" s="41"/>
      <c r="UUM56" s="41"/>
      <c r="UUN56" s="41"/>
      <c r="UUO56" s="41"/>
      <c r="UUP56" s="41"/>
      <c r="UUQ56" s="41"/>
      <c r="UUR56" s="41"/>
      <c r="UUS56" s="41"/>
      <c r="UUT56" s="41"/>
      <c r="UUU56" s="41"/>
      <c r="UUV56" s="41"/>
      <c r="UUW56" s="41"/>
      <c r="UUX56" s="41"/>
      <c r="UUY56" s="41"/>
      <c r="UUZ56" s="41"/>
      <c r="UVA56" s="41"/>
      <c r="UVB56" s="41"/>
      <c r="UVC56" s="41"/>
      <c r="UVD56" s="41"/>
      <c r="UVE56" s="41"/>
      <c r="UVF56" s="41"/>
      <c r="UVG56" s="41"/>
      <c r="UVH56" s="41"/>
      <c r="UVI56" s="41"/>
      <c r="UVJ56" s="41"/>
      <c r="UVK56" s="41"/>
      <c r="UVL56" s="41"/>
      <c r="UVM56" s="41"/>
      <c r="UVN56" s="41"/>
      <c r="UVO56" s="41"/>
      <c r="UVP56" s="41"/>
      <c r="UVQ56" s="41"/>
      <c r="UVR56" s="41"/>
      <c r="UVS56" s="41"/>
      <c r="UVT56" s="41"/>
      <c r="UVU56" s="41"/>
      <c r="UVV56" s="41"/>
      <c r="UVW56" s="41"/>
      <c r="UVX56" s="41"/>
      <c r="UVY56" s="41"/>
      <c r="UVZ56" s="41"/>
      <c r="UWA56" s="41"/>
      <c r="UWB56" s="41"/>
      <c r="UWC56" s="41"/>
      <c r="UWD56" s="41"/>
      <c r="UWE56" s="41"/>
      <c r="UWF56" s="41"/>
      <c r="UWG56" s="41"/>
      <c r="UWH56" s="41"/>
      <c r="UWI56" s="41"/>
      <c r="UWJ56" s="41"/>
      <c r="UWK56" s="41"/>
      <c r="UWL56" s="41"/>
      <c r="UWM56" s="41"/>
      <c r="UWN56" s="41"/>
      <c r="UWO56" s="41"/>
      <c r="UWP56" s="41"/>
      <c r="UWQ56" s="41"/>
      <c r="UWR56" s="41"/>
      <c r="UWS56" s="41"/>
      <c r="UWT56" s="41"/>
      <c r="UWU56" s="41"/>
      <c r="UWV56" s="41"/>
      <c r="UWW56" s="41"/>
      <c r="UWX56" s="41"/>
      <c r="UWY56" s="41"/>
      <c r="UWZ56" s="41"/>
      <c r="UXA56" s="41"/>
      <c r="UXB56" s="41"/>
      <c r="UXC56" s="41"/>
      <c r="UXD56" s="41"/>
      <c r="UXE56" s="41"/>
      <c r="UXF56" s="41"/>
      <c r="UXG56" s="41"/>
      <c r="UXH56" s="41"/>
      <c r="UXI56" s="41"/>
      <c r="UXJ56" s="41"/>
      <c r="UXK56" s="41"/>
      <c r="UXL56" s="41"/>
      <c r="UXM56" s="41"/>
      <c r="UXN56" s="41"/>
      <c r="UXO56" s="41"/>
      <c r="UXP56" s="41"/>
      <c r="UXQ56" s="41"/>
      <c r="UXR56" s="41"/>
      <c r="UXS56" s="41"/>
      <c r="UXT56" s="41"/>
      <c r="UXU56" s="41"/>
      <c r="UXV56" s="41"/>
      <c r="UXW56" s="41"/>
      <c r="UXX56" s="41"/>
      <c r="UXY56" s="41"/>
      <c r="UXZ56" s="41"/>
      <c r="UYA56" s="41"/>
      <c r="UYB56" s="41"/>
      <c r="UYC56" s="41"/>
      <c r="UYD56" s="41"/>
      <c r="UYE56" s="41"/>
      <c r="UYF56" s="41"/>
      <c r="UYG56" s="41"/>
      <c r="UYH56" s="41"/>
      <c r="UYI56" s="41"/>
      <c r="UYJ56" s="41"/>
      <c r="UYK56" s="41"/>
      <c r="UYL56" s="41"/>
      <c r="UYM56" s="41"/>
      <c r="UYN56" s="41"/>
      <c r="UYO56" s="41"/>
      <c r="UYP56" s="41"/>
      <c r="UYQ56" s="41"/>
      <c r="UYR56" s="41"/>
      <c r="UYS56" s="41"/>
      <c r="UYT56" s="41"/>
      <c r="UYU56" s="41"/>
      <c r="UYV56" s="41"/>
      <c r="UYW56" s="41"/>
      <c r="UYX56" s="41"/>
      <c r="UYY56" s="41"/>
      <c r="UYZ56" s="41"/>
      <c r="UZA56" s="41"/>
      <c r="UZB56" s="41"/>
      <c r="UZC56" s="41"/>
      <c r="UZD56" s="41"/>
      <c r="UZE56" s="41"/>
      <c r="UZF56" s="41"/>
      <c r="UZG56" s="41"/>
      <c r="UZH56" s="41"/>
      <c r="UZI56" s="41"/>
      <c r="UZJ56" s="41"/>
      <c r="UZK56" s="41"/>
      <c r="UZL56" s="41"/>
      <c r="UZM56" s="41"/>
      <c r="UZN56" s="41"/>
      <c r="UZO56" s="41"/>
      <c r="UZP56" s="41"/>
      <c r="UZQ56" s="41"/>
      <c r="UZR56" s="41"/>
      <c r="UZS56" s="41"/>
      <c r="UZT56" s="41"/>
      <c r="UZU56" s="41"/>
      <c r="UZV56" s="41"/>
      <c r="UZW56" s="41"/>
      <c r="UZX56" s="41"/>
      <c r="UZY56" s="41"/>
      <c r="UZZ56" s="41"/>
      <c r="VAA56" s="41"/>
      <c r="VAB56" s="41"/>
      <c r="VAC56" s="41"/>
      <c r="VAD56" s="41"/>
      <c r="VAE56" s="41"/>
      <c r="VAF56" s="41"/>
      <c r="VAG56" s="41"/>
      <c r="VAH56" s="41"/>
      <c r="VAI56" s="41"/>
      <c r="VAJ56" s="41"/>
      <c r="VAK56" s="41"/>
      <c r="VAL56" s="41"/>
      <c r="VAM56" s="41"/>
      <c r="VAN56" s="41"/>
      <c r="VAO56" s="41"/>
      <c r="VAP56" s="41"/>
      <c r="VAQ56" s="41"/>
      <c r="VAR56" s="41"/>
      <c r="VAS56" s="41"/>
      <c r="VAT56" s="41"/>
      <c r="VAU56" s="41"/>
      <c r="VAV56" s="41"/>
      <c r="VAW56" s="41"/>
      <c r="VAX56" s="41"/>
      <c r="VAY56" s="41"/>
      <c r="VAZ56" s="41"/>
      <c r="VBA56" s="41"/>
      <c r="VBB56" s="41"/>
      <c r="VBC56" s="41"/>
      <c r="VBD56" s="41"/>
      <c r="VBE56" s="41"/>
      <c r="VBF56" s="41"/>
      <c r="VBG56" s="41"/>
      <c r="VBH56" s="41"/>
      <c r="VBI56" s="41"/>
      <c r="VBJ56" s="41"/>
      <c r="VBK56" s="41"/>
      <c r="VBL56" s="41"/>
      <c r="VBM56" s="41"/>
      <c r="VBN56" s="41"/>
      <c r="VBO56" s="41"/>
      <c r="VBP56" s="41"/>
      <c r="VBQ56" s="41"/>
      <c r="VBR56" s="41"/>
      <c r="VBS56" s="41"/>
      <c r="VBT56" s="41"/>
      <c r="VBU56" s="41"/>
      <c r="VBV56" s="41"/>
      <c r="VBW56" s="41"/>
      <c r="VBX56" s="41"/>
      <c r="VBY56" s="41"/>
      <c r="VBZ56" s="41"/>
      <c r="VCA56" s="41"/>
      <c r="VCB56" s="41"/>
      <c r="VCC56" s="41"/>
      <c r="VCD56" s="41"/>
      <c r="VCE56" s="41"/>
      <c r="VCF56" s="41"/>
      <c r="VCG56" s="41"/>
      <c r="VCH56" s="41"/>
      <c r="VCI56" s="41"/>
      <c r="VCJ56" s="41"/>
      <c r="VCK56" s="41"/>
      <c r="VCL56" s="41"/>
      <c r="VCM56" s="41"/>
      <c r="VCN56" s="41"/>
      <c r="VCO56" s="41"/>
      <c r="VCP56" s="41"/>
      <c r="VCQ56" s="41"/>
      <c r="VCR56" s="41"/>
      <c r="VCS56" s="41"/>
      <c r="VCT56" s="41"/>
      <c r="VCU56" s="41"/>
      <c r="VCV56" s="41"/>
      <c r="VCW56" s="41"/>
      <c r="VCX56" s="41"/>
      <c r="VCY56" s="41"/>
      <c r="VCZ56" s="41"/>
      <c r="VDA56" s="41"/>
      <c r="VDB56" s="41"/>
      <c r="VDC56" s="41"/>
      <c r="VDD56" s="41"/>
      <c r="VDE56" s="41"/>
      <c r="VDF56" s="41"/>
      <c r="VDG56" s="41"/>
      <c r="VDH56" s="41"/>
      <c r="VDI56" s="41"/>
      <c r="VDJ56" s="41"/>
      <c r="VDK56" s="41"/>
      <c r="VDL56" s="41"/>
      <c r="VDM56" s="41"/>
      <c r="VDN56" s="41"/>
      <c r="VDO56" s="41"/>
      <c r="VDP56" s="41"/>
      <c r="VDQ56" s="41"/>
      <c r="VDR56" s="41"/>
      <c r="VDS56" s="41"/>
      <c r="VDT56" s="41"/>
      <c r="VDU56" s="41"/>
      <c r="VDV56" s="41"/>
      <c r="VDW56" s="41"/>
      <c r="VDX56" s="41"/>
      <c r="VDY56" s="41"/>
      <c r="VDZ56" s="41"/>
      <c r="VEA56" s="41"/>
      <c r="VEB56" s="41"/>
      <c r="VEC56" s="41"/>
      <c r="VED56" s="41"/>
      <c r="VEE56" s="41"/>
      <c r="VEF56" s="41"/>
      <c r="VEG56" s="41"/>
      <c r="VEH56" s="41"/>
      <c r="VEI56" s="41"/>
      <c r="VEJ56" s="41"/>
      <c r="VEK56" s="41"/>
      <c r="VEL56" s="41"/>
      <c r="VEM56" s="41"/>
      <c r="VEN56" s="41"/>
      <c r="VEO56" s="41"/>
      <c r="VEP56" s="41"/>
      <c r="VEQ56" s="41"/>
      <c r="VER56" s="41"/>
      <c r="VES56" s="41"/>
      <c r="VET56" s="41"/>
      <c r="VEU56" s="41"/>
      <c r="VEV56" s="41"/>
      <c r="VEW56" s="41"/>
      <c r="VEX56" s="41"/>
      <c r="VEY56" s="41"/>
      <c r="VEZ56" s="41"/>
      <c r="VFA56" s="41"/>
      <c r="VFB56" s="41"/>
      <c r="VFC56" s="41"/>
      <c r="VFD56" s="41"/>
      <c r="VFE56" s="41"/>
      <c r="VFF56" s="41"/>
      <c r="VFG56" s="41"/>
      <c r="VFH56" s="41"/>
      <c r="VFI56" s="41"/>
      <c r="VFJ56" s="41"/>
      <c r="VFK56" s="41"/>
      <c r="VFL56" s="41"/>
      <c r="VFM56" s="41"/>
      <c r="VFN56" s="41"/>
      <c r="VFO56" s="41"/>
      <c r="VFP56" s="41"/>
      <c r="VFQ56" s="41"/>
      <c r="VFR56" s="41"/>
      <c r="VFS56" s="41"/>
      <c r="VFT56" s="41"/>
      <c r="VFU56" s="41"/>
      <c r="VFV56" s="41"/>
      <c r="VFW56" s="41"/>
      <c r="VFX56" s="41"/>
      <c r="VFY56" s="41"/>
      <c r="VFZ56" s="41"/>
      <c r="VGA56" s="41"/>
      <c r="VGB56" s="41"/>
      <c r="VGC56" s="41"/>
      <c r="VGD56" s="41"/>
      <c r="VGE56" s="41"/>
      <c r="VGF56" s="41"/>
      <c r="VGG56" s="41"/>
      <c r="VGH56" s="41"/>
      <c r="VGI56" s="41"/>
      <c r="VGJ56" s="41"/>
      <c r="VGK56" s="41"/>
      <c r="VGL56" s="41"/>
      <c r="VGM56" s="41"/>
      <c r="VGN56" s="41"/>
      <c r="VGO56" s="41"/>
      <c r="VGP56" s="41"/>
      <c r="VGQ56" s="41"/>
      <c r="VGR56" s="41"/>
      <c r="VGS56" s="41"/>
      <c r="VGT56" s="41"/>
      <c r="VGU56" s="41"/>
      <c r="VGV56" s="41"/>
      <c r="VGW56" s="41"/>
      <c r="VGX56" s="41"/>
      <c r="VGY56" s="41"/>
      <c r="VGZ56" s="41"/>
      <c r="VHA56" s="41"/>
      <c r="VHB56" s="41"/>
      <c r="VHC56" s="41"/>
      <c r="VHD56" s="41"/>
      <c r="VHE56" s="41"/>
      <c r="VHF56" s="41"/>
      <c r="VHG56" s="41"/>
      <c r="VHH56" s="41"/>
      <c r="VHI56" s="41"/>
      <c r="VHJ56" s="41"/>
      <c r="VHK56" s="41"/>
      <c r="VHL56" s="41"/>
      <c r="VHM56" s="41"/>
      <c r="VHN56" s="41"/>
      <c r="VHO56" s="41"/>
      <c r="VHP56" s="41"/>
      <c r="VHQ56" s="41"/>
      <c r="VHR56" s="41"/>
      <c r="VHS56" s="41"/>
      <c r="VHT56" s="41"/>
      <c r="VHU56" s="41"/>
      <c r="VHV56" s="41"/>
      <c r="VHW56" s="41"/>
      <c r="VHX56" s="41"/>
      <c r="VHY56" s="41"/>
      <c r="VHZ56" s="41"/>
      <c r="VIA56" s="41"/>
      <c r="VIB56" s="41"/>
      <c r="VIC56" s="41"/>
      <c r="VID56" s="41"/>
      <c r="VIE56" s="41"/>
      <c r="VIF56" s="41"/>
      <c r="VIG56" s="41"/>
      <c r="VIH56" s="41"/>
      <c r="VII56" s="41"/>
      <c r="VIJ56" s="41"/>
      <c r="VIK56" s="41"/>
      <c r="VIL56" s="41"/>
      <c r="VIM56" s="41"/>
      <c r="VIN56" s="41"/>
      <c r="VIO56" s="41"/>
      <c r="VIP56" s="41"/>
      <c r="VIQ56" s="41"/>
      <c r="VIR56" s="41"/>
      <c r="VIS56" s="41"/>
      <c r="VIT56" s="41"/>
      <c r="VIU56" s="41"/>
      <c r="VIV56" s="41"/>
      <c r="VIW56" s="41"/>
      <c r="VIX56" s="41"/>
      <c r="VIY56" s="41"/>
      <c r="VIZ56" s="41"/>
      <c r="VJA56" s="41"/>
      <c r="VJB56" s="41"/>
      <c r="VJC56" s="41"/>
      <c r="VJD56" s="41"/>
      <c r="VJE56" s="41"/>
      <c r="VJF56" s="41"/>
      <c r="VJG56" s="41"/>
      <c r="VJH56" s="41"/>
      <c r="VJI56" s="41"/>
      <c r="VJJ56" s="41"/>
      <c r="VJK56" s="41"/>
      <c r="VJL56" s="41"/>
      <c r="VJM56" s="41"/>
      <c r="VJN56" s="41"/>
      <c r="VJO56" s="41"/>
      <c r="VJP56" s="41"/>
      <c r="VJQ56" s="41"/>
      <c r="VJR56" s="41"/>
      <c r="VJS56" s="41"/>
      <c r="VJT56" s="41"/>
      <c r="VJU56" s="41"/>
      <c r="VJV56" s="41"/>
      <c r="VJW56" s="41"/>
      <c r="VJX56" s="41"/>
      <c r="VJY56" s="41"/>
      <c r="VJZ56" s="41"/>
      <c r="VKA56" s="41"/>
      <c r="VKB56" s="41"/>
      <c r="VKC56" s="41"/>
      <c r="VKD56" s="41"/>
      <c r="VKE56" s="41"/>
      <c r="VKF56" s="41"/>
      <c r="VKG56" s="41"/>
      <c r="VKH56" s="41"/>
      <c r="VKI56" s="41"/>
      <c r="VKJ56" s="41"/>
      <c r="VKK56" s="41"/>
      <c r="VKL56" s="41"/>
      <c r="VKM56" s="41"/>
      <c r="VKN56" s="41"/>
      <c r="VKO56" s="41"/>
      <c r="VKP56" s="41"/>
      <c r="VKQ56" s="41"/>
      <c r="VKR56" s="41"/>
      <c r="VKS56" s="41"/>
      <c r="VKT56" s="41"/>
      <c r="VKU56" s="41"/>
      <c r="VKV56" s="41"/>
      <c r="VKW56" s="41"/>
      <c r="VKX56" s="41"/>
      <c r="VKY56" s="41"/>
      <c r="VKZ56" s="41"/>
      <c r="VLA56" s="41"/>
      <c r="VLB56" s="41"/>
      <c r="VLC56" s="41"/>
      <c r="VLD56" s="41"/>
      <c r="VLE56" s="41"/>
      <c r="VLF56" s="41"/>
      <c r="VLG56" s="41"/>
      <c r="VLH56" s="41"/>
      <c r="VLI56" s="41"/>
      <c r="VLJ56" s="41"/>
      <c r="VLK56" s="41"/>
      <c r="VLL56" s="41"/>
      <c r="VLM56" s="41"/>
      <c r="VLN56" s="41"/>
      <c r="VLO56" s="41"/>
      <c r="VLP56" s="41"/>
      <c r="VLQ56" s="41"/>
      <c r="VLR56" s="41"/>
      <c r="VLS56" s="41"/>
      <c r="VLT56" s="41"/>
      <c r="VLU56" s="41"/>
      <c r="VLV56" s="41"/>
      <c r="VLW56" s="41"/>
      <c r="VLX56" s="41"/>
      <c r="VLY56" s="41"/>
      <c r="VLZ56" s="41"/>
      <c r="VMA56" s="41"/>
      <c r="VMB56" s="41"/>
      <c r="VMC56" s="41"/>
      <c r="VMD56" s="41"/>
      <c r="VME56" s="41"/>
      <c r="VMF56" s="41"/>
      <c r="VMG56" s="41"/>
      <c r="VMH56" s="41"/>
      <c r="VMI56" s="41"/>
      <c r="VMJ56" s="41"/>
      <c r="VMK56" s="41"/>
      <c r="VML56" s="41"/>
      <c r="VMM56" s="41"/>
      <c r="VMN56" s="41"/>
      <c r="VMO56" s="41"/>
      <c r="VMP56" s="41"/>
      <c r="VMQ56" s="41"/>
      <c r="VMR56" s="41"/>
      <c r="VMS56" s="41"/>
      <c r="VMT56" s="41"/>
      <c r="VMU56" s="41"/>
      <c r="VMV56" s="41"/>
      <c r="VMW56" s="41"/>
      <c r="VMX56" s="41"/>
      <c r="VMY56" s="41"/>
      <c r="VMZ56" s="41"/>
      <c r="VNA56" s="41"/>
      <c r="VNB56" s="41"/>
      <c r="VNC56" s="41"/>
      <c r="VND56" s="41"/>
      <c r="VNE56" s="41"/>
      <c r="VNF56" s="41"/>
      <c r="VNG56" s="41"/>
      <c r="VNH56" s="41"/>
      <c r="VNI56" s="41"/>
      <c r="VNJ56" s="41"/>
      <c r="VNK56" s="41"/>
      <c r="VNL56" s="41"/>
      <c r="VNM56" s="41"/>
      <c r="VNN56" s="41"/>
      <c r="VNO56" s="41"/>
      <c r="VNP56" s="41"/>
      <c r="VNQ56" s="41"/>
      <c r="VNR56" s="41"/>
      <c r="VNS56" s="41"/>
      <c r="VNT56" s="41"/>
      <c r="VNU56" s="41"/>
      <c r="VNV56" s="41"/>
      <c r="VNW56" s="41"/>
      <c r="VNX56" s="41"/>
      <c r="VNY56" s="41"/>
      <c r="VNZ56" s="41"/>
      <c r="VOA56" s="41"/>
      <c r="VOB56" s="41"/>
      <c r="VOC56" s="41"/>
      <c r="VOD56" s="41"/>
      <c r="VOE56" s="41"/>
      <c r="VOF56" s="41"/>
      <c r="VOG56" s="41"/>
      <c r="VOH56" s="41"/>
      <c r="VOI56" s="41"/>
      <c r="VOJ56" s="41"/>
      <c r="VOK56" s="41"/>
      <c r="VOL56" s="41"/>
      <c r="VOM56" s="41"/>
      <c r="VON56" s="41"/>
      <c r="VOO56" s="41"/>
      <c r="VOP56" s="41"/>
      <c r="VOQ56" s="41"/>
      <c r="VOR56" s="41"/>
      <c r="VOS56" s="41"/>
      <c r="VOT56" s="41"/>
      <c r="VOU56" s="41"/>
      <c r="VOV56" s="41"/>
      <c r="VOW56" s="41"/>
      <c r="VOX56" s="41"/>
      <c r="VOY56" s="41"/>
      <c r="VOZ56" s="41"/>
      <c r="VPA56" s="41"/>
      <c r="VPB56" s="41"/>
      <c r="VPC56" s="41"/>
      <c r="VPD56" s="41"/>
      <c r="VPE56" s="41"/>
      <c r="VPF56" s="41"/>
      <c r="VPG56" s="41"/>
      <c r="VPH56" s="41"/>
      <c r="VPI56" s="41"/>
      <c r="VPJ56" s="41"/>
      <c r="VPK56" s="41"/>
      <c r="VPL56" s="41"/>
      <c r="VPM56" s="41"/>
      <c r="VPN56" s="41"/>
      <c r="VPO56" s="41"/>
      <c r="VPP56" s="41"/>
      <c r="VPQ56" s="41"/>
      <c r="VPR56" s="41"/>
      <c r="VPS56" s="41"/>
      <c r="VPT56" s="41"/>
      <c r="VPU56" s="41"/>
      <c r="VPV56" s="41"/>
      <c r="VPW56" s="41"/>
      <c r="VPX56" s="41"/>
      <c r="VPY56" s="41"/>
      <c r="VPZ56" s="41"/>
      <c r="VQA56" s="41"/>
      <c r="VQB56" s="41"/>
      <c r="VQC56" s="41"/>
      <c r="VQD56" s="41"/>
      <c r="VQE56" s="41"/>
      <c r="VQF56" s="41"/>
      <c r="VQG56" s="41"/>
      <c r="VQH56" s="41"/>
      <c r="VQI56" s="41"/>
      <c r="VQJ56" s="41"/>
      <c r="VQK56" s="41"/>
      <c r="VQL56" s="41"/>
      <c r="VQM56" s="41"/>
      <c r="VQN56" s="41"/>
      <c r="VQO56" s="41"/>
      <c r="VQP56" s="41"/>
      <c r="VQQ56" s="41"/>
      <c r="VQR56" s="41"/>
      <c r="VQS56" s="41"/>
      <c r="VQT56" s="41"/>
      <c r="VQU56" s="41"/>
      <c r="VQV56" s="41"/>
      <c r="VQW56" s="41"/>
      <c r="VQX56" s="41"/>
      <c r="VQY56" s="41"/>
      <c r="VQZ56" s="41"/>
      <c r="VRA56" s="41"/>
      <c r="VRB56" s="41"/>
      <c r="VRC56" s="41"/>
      <c r="VRD56" s="41"/>
      <c r="VRE56" s="41"/>
      <c r="VRF56" s="41"/>
      <c r="VRG56" s="41"/>
      <c r="VRH56" s="41"/>
      <c r="VRI56" s="41"/>
      <c r="VRJ56" s="41"/>
      <c r="VRK56" s="41"/>
      <c r="VRL56" s="41"/>
      <c r="VRM56" s="41"/>
      <c r="VRN56" s="41"/>
      <c r="VRO56" s="41"/>
      <c r="VRP56" s="41"/>
      <c r="VRQ56" s="41"/>
      <c r="VRR56" s="41"/>
      <c r="VRS56" s="41"/>
      <c r="VRT56" s="41"/>
      <c r="VRU56" s="41"/>
      <c r="VRV56" s="41"/>
      <c r="VRW56" s="41"/>
      <c r="VRX56" s="41"/>
      <c r="VRY56" s="41"/>
      <c r="VRZ56" s="41"/>
      <c r="VSA56" s="41"/>
      <c r="VSB56" s="41"/>
      <c r="VSC56" s="41"/>
      <c r="VSD56" s="41"/>
      <c r="VSE56" s="41"/>
      <c r="VSF56" s="41"/>
      <c r="VSG56" s="41"/>
      <c r="VSH56" s="41"/>
      <c r="VSI56" s="41"/>
      <c r="VSJ56" s="41"/>
      <c r="VSK56" s="41"/>
      <c r="VSL56" s="41"/>
      <c r="VSM56" s="41"/>
      <c r="VSN56" s="41"/>
      <c r="VSO56" s="41"/>
      <c r="VSP56" s="41"/>
      <c r="VSQ56" s="41"/>
      <c r="VSR56" s="41"/>
      <c r="VSS56" s="41"/>
      <c r="VST56" s="41"/>
      <c r="VSU56" s="41"/>
      <c r="VSV56" s="41"/>
      <c r="VSW56" s="41"/>
      <c r="VSX56" s="41"/>
      <c r="VSY56" s="41"/>
      <c r="VSZ56" s="41"/>
      <c r="VTA56" s="41"/>
      <c r="VTB56" s="41"/>
      <c r="VTC56" s="41"/>
      <c r="VTD56" s="41"/>
      <c r="VTE56" s="41"/>
      <c r="VTF56" s="41"/>
      <c r="VTG56" s="41"/>
      <c r="VTH56" s="41"/>
      <c r="VTI56" s="41"/>
      <c r="VTJ56" s="41"/>
      <c r="VTK56" s="41"/>
      <c r="VTL56" s="41"/>
      <c r="VTM56" s="41"/>
      <c r="VTN56" s="41"/>
      <c r="VTO56" s="41"/>
      <c r="VTP56" s="41"/>
      <c r="VTQ56" s="41"/>
      <c r="VTR56" s="41"/>
      <c r="VTS56" s="41"/>
      <c r="VTT56" s="41"/>
      <c r="VTU56" s="41"/>
      <c r="VTV56" s="41"/>
      <c r="VTW56" s="41"/>
      <c r="VTX56" s="41"/>
      <c r="VTY56" s="41"/>
      <c r="VTZ56" s="41"/>
      <c r="VUA56" s="41"/>
      <c r="VUB56" s="41"/>
      <c r="VUC56" s="41"/>
      <c r="VUD56" s="41"/>
      <c r="VUE56" s="41"/>
      <c r="VUF56" s="41"/>
      <c r="VUG56" s="41"/>
      <c r="VUH56" s="41"/>
      <c r="VUI56" s="41"/>
      <c r="VUJ56" s="41"/>
      <c r="VUK56" s="41"/>
      <c r="VUL56" s="41"/>
      <c r="VUM56" s="41"/>
      <c r="VUN56" s="41"/>
      <c r="VUO56" s="41"/>
      <c r="VUP56" s="41"/>
      <c r="VUQ56" s="41"/>
      <c r="VUR56" s="41"/>
      <c r="VUS56" s="41"/>
      <c r="VUT56" s="41"/>
      <c r="VUU56" s="41"/>
      <c r="VUV56" s="41"/>
      <c r="VUW56" s="41"/>
      <c r="VUX56" s="41"/>
      <c r="VUY56" s="41"/>
      <c r="VUZ56" s="41"/>
      <c r="VVA56" s="41"/>
      <c r="VVB56" s="41"/>
      <c r="VVC56" s="41"/>
      <c r="VVD56" s="41"/>
      <c r="VVE56" s="41"/>
      <c r="VVF56" s="41"/>
      <c r="VVG56" s="41"/>
      <c r="VVH56" s="41"/>
      <c r="VVI56" s="41"/>
      <c r="VVJ56" s="41"/>
      <c r="VVK56" s="41"/>
      <c r="VVL56" s="41"/>
      <c r="VVM56" s="41"/>
      <c r="VVN56" s="41"/>
      <c r="VVO56" s="41"/>
      <c r="VVP56" s="41"/>
      <c r="VVQ56" s="41"/>
      <c r="VVR56" s="41"/>
      <c r="VVS56" s="41"/>
      <c r="VVT56" s="41"/>
      <c r="VVU56" s="41"/>
      <c r="VVV56" s="41"/>
      <c r="VVW56" s="41"/>
      <c r="VVX56" s="41"/>
      <c r="VVY56" s="41"/>
      <c r="VVZ56" s="41"/>
      <c r="VWA56" s="41"/>
      <c r="VWB56" s="41"/>
      <c r="VWC56" s="41"/>
      <c r="VWD56" s="41"/>
      <c r="VWE56" s="41"/>
      <c r="VWF56" s="41"/>
      <c r="VWG56" s="41"/>
      <c r="VWH56" s="41"/>
      <c r="VWI56" s="41"/>
      <c r="VWJ56" s="41"/>
      <c r="VWK56" s="41"/>
      <c r="VWL56" s="41"/>
      <c r="VWM56" s="41"/>
      <c r="VWN56" s="41"/>
      <c r="VWO56" s="41"/>
      <c r="VWP56" s="41"/>
      <c r="VWQ56" s="41"/>
      <c r="VWR56" s="41"/>
      <c r="VWS56" s="41"/>
      <c r="VWT56" s="41"/>
      <c r="VWU56" s="41"/>
      <c r="VWV56" s="41"/>
      <c r="VWW56" s="41"/>
      <c r="VWX56" s="41"/>
      <c r="VWY56" s="41"/>
      <c r="VWZ56" s="41"/>
      <c r="VXA56" s="41"/>
      <c r="VXB56" s="41"/>
      <c r="VXC56" s="41"/>
      <c r="VXD56" s="41"/>
      <c r="VXE56" s="41"/>
      <c r="VXF56" s="41"/>
      <c r="VXG56" s="41"/>
      <c r="VXH56" s="41"/>
      <c r="VXI56" s="41"/>
      <c r="VXJ56" s="41"/>
      <c r="VXK56" s="41"/>
      <c r="VXL56" s="41"/>
      <c r="VXM56" s="41"/>
      <c r="VXN56" s="41"/>
      <c r="VXO56" s="41"/>
      <c r="VXP56" s="41"/>
      <c r="VXQ56" s="41"/>
      <c r="VXR56" s="41"/>
      <c r="VXS56" s="41"/>
      <c r="VXT56" s="41"/>
      <c r="VXU56" s="41"/>
      <c r="VXV56" s="41"/>
      <c r="VXW56" s="41"/>
      <c r="VXX56" s="41"/>
      <c r="VXY56" s="41"/>
      <c r="VXZ56" s="41"/>
      <c r="VYA56" s="41"/>
      <c r="VYB56" s="41"/>
      <c r="VYC56" s="41"/>
      <c r="VYD56" s="41"/>
      <c r="VYE56" s="41"/>
      <c r="VYF56" s="41"/>
      <c r="VYG56" s="41"/>
      <c r="VYH56" s="41"/>
      <c r="VYI56" s="41"/>
      <c r="VYJ56" s="41"/>
      <c r="VYK56" s="41"/>
      <c r="VYL56" s="41"/>
      <c r="VYM56" s="41"/>
      <c r="VYN56" s="41"/>
      <c r="VYO56" s="41"/>
      <c r="VYP56" s="41"/>
      <c r="VYQ56" s="41"/>
      <c r="VYR56" s="41"/>
      <c r="VYS56" s="41"/>
      <c r="VYT56" s="41"/>
      <c r="VYU56" s="41"/>
      <c r="VYV56" s="41"/>
      <c r="VYW56" s="41"/>
      <c r="VYX56" s="41"/>
      <c r="VYY56" s="41"/>
      <c r="VYZ56" s="41"/>
      <c r="VZA56" s="41"/>
      <c r="VZB56" s="41"/>
      <c r="VZC56" s="41"/>
      <c r="VZD56" s="41"/>
      <c r="VZE56" s="41"/>
      <c r="VZF56" s="41"/>
      <c r="VZG56" s="41"/>
      <c r="VZH56" s="41"/>
      <c r="VZI56" s="41"/>
      <c r="VZJ56" s="41"/>
      <c r="VZK56" s="41"/>
      <c r="VZL56" s="41"/>
      <c r="VZM56" s="41"/>
      <c r="VZN56" s="41"/>
      <c r="VZO56" s="41"/>
      <c r="VZP56" s="41"/>
      <c r="VZQ56" s="41"/>
      <c r="VZR56" s="41"/>
      <c r="VZS56" s="41"/>
      <c r="VZT56" s="41"/>
      <c r="VZU56" s="41"/>
      <c r="VZV56" s="41"/>
      <c r="VZW56" s="41"/>
      <c r="VZX56" s="41"/>
      <c r="VZY56" s="41"/>
      <c r="VZZ56" s="41"/>
      <c r="WAA56" s="41"/>
      <c r="WAB56" s="41"/>
      <c r="WAC56" s="41"/>
      <c r="WAD56" s="41"/>
      <c r="WAE56" s="41"/>
      <c r="WAF56" s="41"/>
      <c r="WAG56" s="41"/>
      <c r="WAH56" s="41"/>
      <c r="WAI56" s="41"/>
      <c r="WAJ56" s="41"/>
      <c r="WAK56" s="41"/>
      <c r="WAL56" s="41"/>
      <c r="WAM56" s="41"/>
      <c r="WAN56" s="41"/>
      <c r="WAO56" s="41"/>
      <c r="WAP56" s="41"/>
      <c r="WAQ56" s="41"/>
      <c r="WAR56" s="41"/>
      <c r="WAS56" s="41"/>
      <c r="WAT56" s="41"/>
      <c r="WAU56" s="41"/>
      <c r="WAV56" s="41"/>
      <c r="WAW56" s="41"/>
      <c r="WAX56" s="41"/>
      <c r="WAY56" s="41"/>
      <c r="WAZ56" s="41"/>
      <c r="WBA56" s="41"/>
      <c r="WBB56" s="41"/>
      <c r="WBC56" s="41"/>
      <c r="WBD56" s="41"/>
      <c r="WBE56" s="41"/>
      <c r="WBF56" s="41"/>
      <c r="WBG56" s="41"/>
      <c r="WBH56" s="41"/>
      <c r="WBI56" s="41"/>
      <c r="WBJ56" s="41"/>
      <c r="WBK56" s="41"/>
      <c r="WBL56" s="41"/>
      <c r="WBM56" s="41"/>
      <c r="WBN56" s="41"/>
      <c r="WBO56" s="41"/>
      <c r="WBP56" s="41"/>
      <c r="WBQ56" s="41"/>
      <c r="WBR56" s="41"/>
      <c r="WBS56" s="41"/>
      <c r="WBT56" s="41"/>
      <c r="WBU56" s="41"/>
      <c r="WBV56" s="41"/>
      <c r="WBW56" s="41"/>
      <c r="WBX56" s="41"/>
      <c r="WBY56" s="41"/>
      <c r="WBZ56" s="41"/>
      <c r="WCA56" s="41"/>
      <c r="WCB56" s="41"/>
      <c r="WCC56" s="41"/>
      <c r="WCD56" s="41"/>
      <c r="WCE56" s="41"/>
      <c r="WCF56" s="41"/>
      <c r="WCG56" s="41"/>
      <c r="WCH56" s="41"/>
      <c r="WCI56" s="41"/>
      <c r="WCJ56" s="41"/>
      <c r="WCK56" s="41"/>
      <c r="WCL56" s="41"/>
      <c r="WCM56" s="41"/>
      <c r="WCN56" s="41"/>
      <c r="WCO56" s="41"/>
      <c r="WCP56" s="41"/>
      <c r="WCQ56" s="41"/>
      <c r="WCR56" s="41"/>
      <c r="WCS56" s="41"/>
      <c r="WCT56" s="41"/>
      <c r="WCU56" s="41"/>
      <c r="WCV56" s="41"/>
      <c r="WCW56" s="41"/>
      <c r="WCX56" s="41"/>
      <c r="WCY56" s="41"/>
      <c r="WCZ56" s="41"/>
      <c r="WDA56" s="41"/>
      <c r="WDB56" s="41"/>
      <c r="WDC56" s="41"/>
      <c r="WDD56" s="41"/>
      <c r="WDE56" s="41"/>
      <c r="WDF56" s="41"/>
      <c r="WDG56" s="41"/>
      <c r="WDH56" s="41"/>
      <c r="WDI56" s="41"/>
      <c r="WDJ56" s="41"/>
      <c r="WDK56" s="41"/>
      <c r="WDL56" s="41"/>
      <c r="WDM56" s="41"/>
      <c r="WDN56" s="41"/>
      <c r="WDO56" s="41"/>
      <c r="WDP56" s="41"/>
      <c r="WDQ56" s="41"/>
      <c r="WDR56" s="41"/>
      <c r="WDS56" s="41"/>
      <c r="WDT56" s="41"/>
      <c r="WDU56" s="41"/>
      <c r="WDV56" s="41"/>
      <c r="WDW56" s="41"/>
      <c r="WDX56" s="41"/>
      <c r="WDY56" s="41"/>
      <c r="WDZ56" s="41"/>
      <c r="WEA56" s="41"/>
      <c r="WEB56" s="41"/>
      <c r="WEC56" s="41"/>
      <c r="WED56" s="41"/>
      <c r="WEE56" s="41"/>
      <c r="WEF56" s="41"/>
      <c r="WEG56" s="41"/>
      <c r="WEH56" s="41"/>
      <c r="WEI56" s="41"/>
      <c r="WEJ56" s="41"/>
      <c r="WEK56" s="41"/>
      <c r="WEL56" s="41"/>
      <c r="WEM56" s="41"/>
      <c r="WEN56" s="41"/>
      <c r="WEO56" s="41"/>
      <c r="WEP56" s="41"/>
      <c r="WEQ56" s="41"/>
      <c r="WER56" s="41"/>
      <c r="WES56" s="41"/>
      <c r="WET56" s="41"/>
      <c r="WEU56" s="41"/>
      <c r="WEV56" s="41"/>
      <c r="WEW56" s="41"/>
      <c r="WEX56" s="41"/>
      <c r="WEY56" s="41"/>
      <c r="WEZ56" s="41"/>
      <c r="WFA56" s="41"/>
      <c r="WFB56" s="41"/>
      <c r="WFC56" s="41"/>
      <c r="WFD56" s="41"/>
      <c r="WFE56" s="41"/>
      <c r="WFF56" s="41"/>
      <c r="WFG56" s="41"/>
      <c r="WFH56" s="41"/>
      <c r="WFI56" s="41"/>
      <c r="WFJ56" s="41"/>
      <c r="WFK56" s="41"/>
      <c r="WFL56" s="41"/>
      <c r="WFM56" s="41"/>
      <c r="WFN56" s="41"/>
      <c r="WFO56" s="41"/>
      <c r="WFP56" s="41"/>
      <c r="WFQ56" s="41"/>
      <c r="WFR56" s="41"/>
      <c r="WFS56" s="41"/>
      <c r="WFT56" s="41"/>
      <c r="WFU56" s="41"/>
      <c r="WFV56" s="41"/>
      <c r="WFW56" s="41"/>
      <c r="WFX56" s="41"/>
      <c r="WFY56" s="41"/>
      <c r="WFZ56" s="41"/>
      <c r="WGA56" s="41"/>
      <c r="WGB56" s="41"/>
      <c r="WGC56" s="41"/>
      <c r="WGD56" s="41"/>
      <c r="WGE56" s="41"/>
      <c r="WGF56" s="41"/>
      <c r="WGG56" s="41"/>
      <c r="WGH56" s="41"/>
      <c r="WGI56" s="41"/>
      <c r="WGJ56" s="41"/>
      <c r="WGK56" s="41"/>
      <c r="WGL56" s="41"/>
      <c r="WGM56" s="41"/>
      <c r="WGN56" s="41"/>
      <c r="WGO56" s="41"/>
      <c r="WGP56" s="41"/>
      <c r="WGQ56" s="41"/>
      <c r="WGR56" s="41"/>
      <c r="WGS56" s="41"/>
      <c r="WGT56" s="41"/>
      <c r="WGU56" s="41"/>
      <c r="WGV56" s="41"/>
      <c r="WGW56" s="41"/>
      <c r="WGX56" s="41"/>
      <c r="WGY56" s="41"/>
      <c r="WGZ56" s="41"/>
      <c r="WHA56" s="41"/>
      <c r="WHB56" s="41"/>
      <c r="WHC56" s="41"/>
      <c r="WHD56" s="41"/>
      <c r="WHE56" s="41"/>
      <c r="WHF56" s="41"/>
      <c r="WHG56" s="41"/>
      <c r="WHH56" s="41"/>
      <c r="WHI56" s="41"/>
      <c r="WHJ56" s="41"/>
      <c r="WHK56" s="41"/>
      <c r="WHL56" s="41"/>
      <c r="WHM56" s="41"/>
      <c r="WHN56" s="41"/>
      <c r="WHO56" s="41"/>
      <c r="WHP56" s="41"/>
      <c r="WHQ56" s="41"/>
      <c r="WHR56" s="41"/>
      <c r="WHS56" s="41"/>
      <c r="WHT56" s="41"/>
      <c r="WHU56" s="41"/>
      <c r="WHV56" s="41"/>
      <c r="WHW56" s="41"/>
      <c r="WHX56" s="41"/>
      <c r="WHY56" s="41"/>
      <c r="WHZ56" s="41"/>
      <c r="WIA56" s="41"/>
      <c r="WIB56" s="41"/>
      <c r="WIC56" s="41"/>
      <c r="WID56" s="41"/>
      <c r="WIE56" s="41"/>
      <c r="WIF56" s="41"/>
      <c r="WIG56" s="41"/>
      <c r="WIH56" s="41"/>
      <c r="WII56" s="41"/>
      <c r="WIJ56" s="41"/>
      <c r="WIK56" s="41"/>
      <c r="WIL56" s="41"/>
      <c r="WIM56" s="41"/>
      <c r="WIN56" s="41"/>
      <c r="WIO56" s="41"/>
      <c r="WIP56" s="41"/>
      <c r="WIQ56" s="41"/>
      <c r="WIR56" s="41"/>
      <c r="WIS56" s="41"/>
      <c r="WIT56" s="41"/>
      <c r="WIU56" s="41"/>
      <c r="WIV56" s="41"/>
      <c r="WIW56" s="41"/>
      <c r="WIX56" s="41"/>
      <c r="WIY56" s="41"/>
      <c r="WIZ56" s="41"/>
      <c r="WJA56" s="41"/>
      <c r="WJB56" s="41"/>
      <c r="WJC56" s="41"/>
      <c r="WJD56" s="41"/>
      <c r="WJE56" s="41"/>
      <c r="WJF56" s="41"/>
      <c r="WJG56" s="41"/>
      <c r="WJH56" s="41"/>
      <c r="WJI56" s="41"/>
      <c r="WJJ56" s="41"/>
      <c r="WJK56" s="41"/>
      <c r="WJL56" s="41"/>
      <c r="WJM56" s="41"/>
      <c r="WJN56" s="41"/>
      <c r="WJO56" s="41"/>
      <c r="WJP56" s="41"/>
      <c r="WJQ56" s="41"/>
      <c r="WJR56" s="41"/>
      <c r="WJS56" s="41"/>
      <c r="WJT56" s="41"/>
      <c r="WJU56" s="41"/>
      <c r="WJV56" s="41"/>
      <c r="WJW56" s="41"/>
      <c r="WJX56" s="41"/>
      <c r="WJY56" s="41"/>
      <c r="WJZ56" s="41"/>
      <c r="WKA56" s="41"/>
      <c r="WKB56" s="41"/>
      <c r="WKC56" s="41"/>
      <c r="WKD56" s="41"/>
      <c r="WKE56" s="41"/>
      <c r="WKF56" s="41"/>
      <c r="WKG56" s="41"/>
      <c r="WKH56" s="41"/>
      <c r="WKI56" s="41"/>
      <c r="WKJ56" s="41"/>
      <c r="WKK56" s="41"/>
      <c r="WKL56" s="41"/>
      <c r="WKM56" s="41"/>
      <c r="WKN56" s="41"/>
      <c r="WKO56" s="41"/>
      <c r="WKP56" s="41"/>
      <c r="WKQ56" s="41"/>
      <c r="WKR56" s="41"/>
      <c r="WKS56" s="41"/>
      <c r="WKT56" s="41"/>
      <c r="WKU56" s="41"/>
      <c r="WKV56" s="41"/>
      <c r="WKW56" s="41"/>
      <c r="WKX56" s="41"/>
      <c r="WKY56" s="41"/>
      <c r="WKZ56" s="41"/>
      <c r="WLA56" s="41"/>
      <c r="WLB56" s="41"/>
      <c r="WLC56" s="41"/>
      <c r="WLD56" s="41"/>
      <c r="WLE56" s="41"/>
      <c r="WLF56" s="41"/>
      <c r="WLG56" s="41"/>
      <c r="WLH56" s="41"/>
      <c r="WLI56" s="41"/>
      <c r="WLJ56" s="41"/>
      <c r="WLK56" s="41"/>
      <c r="WLL56" s="41"/>
      <c r="WLM56" s="41"/>
      <c r="WLN56" s="41"/>
      <c r="WLO56" s="41"/>
      <c r="WLP56" s="41"/>
      <c r="WLQ56" s="41"/>
      <c r="WLR56" s="41"/>
      <c r="WLS56" s="41"/>
      <c r="WLT56" s="41"/>
      <c r="WLU56" s="41"/>
      <c r="WLV56" s="41"/>
      <c r="WLW56" s="41"/>
      <c r="WLX56" s="41"/>
      <c r="WLY56" s="41"/>
      <c r="WLZ56" s="41"/>
      <c r="WMA56" s="41"/>
      <c r="WMB56" s="41"/>
      <c r="WMC56" s="41"/>
      <c r="WMD56" s="41"/>
      <c r="WME56" s="41"/>
      <c r="WMF56" s="41"/>
      <c r="WMG56" s="41"/>
      <c r="WMH56" s="41"/>
      <c r="WMI56" s="41"/>
      <c r="WMJ56" s="41"/>
      <c r="WMK56" s="41"/>
      <c r="WML56" s="41"/>
      <c r="WMM56" s="41"/>
      <c r="WMN56" s="41"/>
      <c r="WMO56" s="41"/>
      <c r="WMP56" s="41"/>
      <c r="WMQ56" s="41"/>
      <c r="WMR56" s="41"/>
      <c r="WMS56" s="41"/>
      <c r="WMT56" s="41"/>
      <c r="WMU56" s="41"/>
      <c r="WMV56" s="41"/>
      <c r="WMW56" s="41"/>
      <c r="WMX56" s="41"/>
      <c r="WMY56" s="41"/>
      <c r="WMZ56" s="41"/>
      <c r="WNA56" s="41"/>
      <c r="WNB56" s="41"/>
      <c r="WNC56" s="41"/>
      <c r="WND56" s="41"/>
      <c r="WNE56" s="41"/>
      <c r="WNF56" s="41"/>
      <c r="WNG56" s="41"/>
      <c r="WNH56" s="41"/>
      <c r="WNI56" s="41"/>
      <c r="WNJ56" s="41"/>
      <c r="WNK56" s="41"/>
      <c r="WNL56" s="41"/>
      <c r="WNM56" s="41"/>
      <c r="WNN56" s="41"/>
      <c r="WNO56" s="41"/>
      <c r="WNP56" s="41"/>
      <c r="WNQ56" s="41"/>
      <c r="WNR56" s="41"/>
      <c r="WNS56" s="41"/>
      <c r="WNT56" s="41"/>
      <c r="WNU56" s="41"/>
      <c r="WNV56" s="41"/>
      <c r="WNW56" s="41"/>
      <c r="WNX56" s="41"/>
      <c r="WNY56" s="41"/>
      <c r="WNZ56" s="41"/>
      <c r="WOA56" s="41"/>
      <c r="WOB56" s="41"/>
      <c r="WOC56" s="41"/>
      <c r="WOD56" s="41"/>
      <c r="WOE56" s="41"/>
      <c r="WOF56" s="41"/>
      <c r="WOG56" s="41"/>
      <c r="WOH56" s="41"/>
      <c r="WOI56" s="41"/>
      <c r="WOJ56" s="41"/>
      <c r="WOK56" s="41"/>
      <c r="WOL56" s="41"/>
      <c r="WOM56" s="41"/>
      <c r="WON56" s="41"/>
      <c r="WOO56" s="41"/>
      <c r="WOP56" s="41"/>
      <c r="WOQ56" s="41"/>
      <c r="WOR56" s="41"/>
      <c r="WOS56" s="41"/>
      <c r="WOT56" s="41"/>
      <c r="WOU56" s="41"/>
      <c r="WOV56" s="41"/>
      <c r="WOW56" s="41"/>
      <c r="WOX56" s="41"/>
      <c r="WOY56" s="41"/>
      <c r="WOZ56" s="41"/>
      <c r="WPA56" s="41"/>
      <c r="WPB56" s="41"/>
      <c r="WPC56" s="41"/>
      <c r="WPD56" s="41"/>
      <c r="WPE56" s="41"/>
      <c r="WPF56" s="41"/>
      <c r="WPG56" s="41"/>
      <c r="WPH56" s="41"/>
      <c r="WPI56" s="41"/>
      <c r="WPJ56" s="41"/>
      <c r="WPK56" s="41"/>
      <c r="WPL56" s="41"/>
      <c r="WPM56" s="41"/>
      <c r="WPN56" s="41"/>
      <c r="WPO56" s="41"/>
      <c r="WPP56" s="41"/>
      <c r="WPQ56" s="41"/>
      <c r="WPR56" s="41"/>
      <c r="WPS56" s="41"/>
      <c r="WPT56" s="41"/>
      <c r="WPU56" s="41"/>
      <c r="WPV56" s="41"/>
      <c r="WPW56" s="41"/>
      <c r="WPX56" s="41"/>
      <c r="WPY56" s="41"/>
      <c r="WPZ56" s="41"/>
      <c r="WQA56" s="41"/>
      <c r="WQB56" s="41"/>
      <c r="WQC56" s="41"/>
      <c r="WQD56" s="41"/>
      <c r="WQE56" s="41"/>
      <c r="WQF56" s="41"/>
      <c r="WQG56" s="41"/>
      <c r="WQH56" s="41"/>
      <c r="WQI56" s="41"/>
      <c r="WQJ56" s="41"/>
      <c r="WQK56" s="41"/>
      <c r="WQL56" s="41"/>
      <c r="WQM56" s="41"/>
      <c r="WQN56" s="41"/>
      <c r="WQO56" s="41"/>
      <c r="WQP56" s="41"/>
      <c r="WQQ56" s="41"/>
      <c r="WQR56" s="41"/>
      <c r="WQS56" s="41"/>
      <c r="WQT56" s="41"/>
      <c r="WQU56" s="41"/>
      <c r="WQV56" s="41"/>
      <c r="WQW56" s="41"/>
      <c r="WQX56" s="41"/>
      <c r="WQY56" s="41"/>
      <c r="WQZ56" s="41"/>
      <c r="WRA56" s="41"/>
      <c r="WRB56" s="41"/>
      <c r="WRC56" s="41"/>
      <c r="WRD56" s="41"/>
      <c r="WRE56" s="41"/>
      <c r="WRF56" s="41"/>
      <c r="WRG56" s="41"/>
      <c r="WRH56" s="41"/>
      <c r="WRI56" s="41"/>
      <c r="WRJ56" s="41"/>
      <c r="WRK56" s="41"/>
      <c r="WRL56" s="41"/>
      <c r="WRM56" s="41"/>
      <c r="WRN56" s="41"/>
      <c r="WRO56" s="41"/>
      <c r="WRP56" s="41"/>
      <c r="WRQ56" s="41"/>
      <c r="WRR56" s="41"/>
      <c r="WRS56" s="41"/>
      <c r="WRT56" s="41"/>
      <c r="WRU56" s="41"/>
      <c r="WRV56" s="41"/>
      <c r="WRW56" s="41"/>
      <c r="WRX56" s="41"/>
      <c r="WRY56" s="41"/>
      <c r="WRZ56" s="41"/>
      <c r="WSA56" s="41"/>
      <c r="WSB56" s="41"/>
      <c r="WSC56" s="41"/>
      <c r="WSD56" s="41"/>
      <c r="WSE56" s="41"/>
      <c r="WSF56" s="41"/>
      <c r="WSG56" s="41"/>
      <c r="WSH56" s="41"/>
      <c r="WSI56" s="41"/>
      <c r="WSJ56" s="41"/>
      <c r="WSK56" s="41"/>
      <c r="WSL56" s="41"/>
      <c r="WSM56" s="41"/>
      <c r="WSN56" s="41"/>
      <c r="WSO56" s="41"/>
      <c r="WSP56" s="41"/>
      <c r="WSQ56" s="41"/>
      <c r="WSR56" s="41"/>
      <c r="WSS56" s="41"/>
      <c r="WST56" s="41"/>
      <c r="WSU56" s="41"/>
      <c r="WSV56" s="41"/>
      <c r="WSW56" s="41"/>
      <c r="WSX56" s="41"/>
      <c r="WSY56" s="41"/>
      <c r="WSZ56" s="41"/>
      <c r="WTA56" s="41"/>
      <c r="WTB56" s="41"/>
      <c r="WTC56" s="41"/>
      <c r="WTD56" s="41"/>
      <c r="WTE56" s="41"/>
      <c r="WTF56" s="41"/>
      <c r="WTG56" s="41"/>
      <c r="WTH56" s="41"/>
      <c r="WTI56" s="41"/>
      <c r="WTJ56" s="41"/>
      <c r="WTK56" s="41"/>
      <c r="WTL56" s="41"/>
      <c r="WTM56" s="41"/>
      <c r="WTN56" s="41"/>
      <c r="WTO56" s="41"/>
      <c r="WTP56" s="41"/>
      <c r="WTQ56" s="41"/>
      <c r="WTR56" s="41"/>
      <c r="WTS56" s="41"/>
      <c r="WTT56" s="41"/>
      <c r="WTU56" s="41"/>
      <c r="WTV56" s="41"/>
      <c r="WTW56" s="41"/>
      <c r="WTX56" s="41"/>
      <c r="WTY56" s="41"/>
      <c r="WTZ56" s="41"/>
      <c r="WUA56" s="41"/>
      <c r="WUB56" s="41"/>
      <c r="WUC56" s="41"/>
      <c r="WUD56" s="41"/>
      <c r="WUE56" s="41"/>
      <c r="WUF56" s="41"/>
      <c r="WUG56" s="41"/>
      <c r="WUH56" s="41"/>
      <c r="WUI56" s="41"/>
      <c r="WUJ56" s="41"/>
      <c r="WUK56" s="41"/>
      <c r="WUL56" s="41"/>
      <c r="WUM56" s="41"/>
      <c r="WUN56" s="41"/>
      <c r="WUO56" s="41"/>
      <c r="WUP56" s="41"/>
      <c r="WUQ56" s="41"/>
      <c r="WUR56" s="41"/>
      <c r="WUS56" s="41"/>
      <c r="WUT56" s="41"/>
      <c r="WUU56" s="41"/>
      <c r="WUV56" s="41"/>
      <c r="WUW56" s="41"/>
      <c r="WUX56" s="41"/>
      <c r="WUY56" s="41"/>
      <c r="WUZ56" s="41"/>
      <c r="WVA56" s="41"/>
      <c r="WVB56" s="41"/>
    </row>
  </sheetData>
  <mergeCells count="13">
    <mergeCell ref="B45:E45"/>
    <mergeCell ref="B39:E39"/>
    <mergeCell ref="B40:E40"/>
    <mergeCell ref="B41:E41"/>
    <mergeCell ref="B42:E42"/>
    <mergeCell ref="B43:E43"/>
    <mergeCell ref="B44:E44"/>
    <mergeCell ref="B38:E38"/>
    <mergeCell ref="A1:D1"/>
    <mergeCell ref="A2:D2"/>
    <mergeCell ref="B35:D35"/>
    <mergeCell ref="B36:D36"/>
    <mergeCell ref="B37:D37"/>
  </mergeCells>
  <pageMargins left="0.75" right="0.75" top="1" bottom="1" header="0.5" footer="0.5"/>
  <pageSetup scale="63" fitToWidth="3" orientation="landscape" r:id="rId1"/>
  <headerFooter alignWithMargins="0">
    <oddHeader>&amp;RKY PSC Case No. 2016-00162,
Attachment C to Staff Post Hearing Supp. DR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N33"/>
  <sheetViews>
    <sheetView workbookViewId="0"/>
  </sheetViews>
  <sheetFormatPr defaultRowHeight="15"/>
  <cols>
    <col min="1" max="1" width="10.6640625" style="97" bestFit="1" customWidth="1"/>
    <col min="2" max="2" width="11" style="97" bestFit="1" customWidth="1"/>
    <col min="3" max="3" width="10" style="97" bestFit="1" customWidth="1"/>
    <col min="4" max="5" width="11" style="97" bestFit="1" customWidth="1"/>
    <col min="6" max="7" width="10" style="97" bestFit="1" customWidth="1"/>
    <col min="8" max="16" width="11" style="97" bestFit="1" customWidth="1"/>
    <col min="17" max="17" width="12" style="97" bestFit="1" customWidth="1"/>
    <col min="18" max="18" width="8.88671875" style="97"/>
    <col min="19" max="19" width="8" style="97" customWidth="1"/>
    <col min="20" max="20" width="9.33203125" style="97" bestFit="1" customWidth="1"/>
    <col min="21" max="23" width="10.33203125" style="97" bestFit="1" customWidth="1"/>
    <col min="24" max="24" width="9.33203125" style="97" bestFit="1" customWidth="1"/>
    <col min="25" max="26" width="8" style="97" bestFit="1" customWidth="1"/>
    <col min="27" max="28" width="11.33203125" style="97" bestFit="1" customWidth="1"/>
    <col min="29" max="29" width="10.33203125" style="97" bestFit="1" customWidth="1"/>
    <col min="30" max="30" width="9.33203125" style="97" bestFit="1" customWidth="1"/>
    <col min="31" max="31" width="10.33203125" style="97" bestFit="1" customWidth="1"/>
    <col min="32" max="32" width="11.33203125" style="97" bestFit="1" customWidth="1"/>
    <col min="33" max="34" width="10.33203125" style="97" bestFit="1" customWidth="1"/>
    <col min="35" max="35" width="12.88671875" style="97" bestFit="1" customWidth="1"/>
    <col min="36" max="36" width="13.109375" style="97" bestFit="1" customWidth="1"/>
    <col min="37" max="37" width="11.109375" style="97" bestFit="1" customWidth="1"/>
    <col min="38" max="38" width="8.88671875" style="97"/>
    <col min="39" max="39" width="12.33203125" style="97" bestFit="1" customWidth="1"/>
    <col min="40" max="16384" width="8.88671875" style="97"/>
  </cols>
  <sheetData>
    <row r="3" spans="1:40">
      <c r="T3" s="98">
        <v>1.4E-3</v>
      </c>
      <c r="U3" s="98">
        <v>8.0199999999999994E-2</v>
      </c>
      <c r="V3" s="98">
        <v>4.1999999999999997E-3</v>
      </c>
      <c r="W3" s="98">
        <v>8.9700000000000002E-2</v>
      </c>
      <c r="X3" s="98">
        <v>1.12E-2</v>
      </c>
      <c r="Y3" s="98">
        <v>2.2000000000000001E-3</v>
      </c>
      <c r="Z3" s="98">
        <v>1.4E-3</v>
      </c>
      <c r="AA3" s="98">
        <v>7.1599999999999997E-2</v>
      </c>
      <c r="AB3" s="98">
        <v>0.28589999999999999</v>
      </c>
      <c r="AC3" s="98">
        <v>4.6800000000000001E-2</v>
      </c>
      <c r="AD3" s="98">
        <v>5.8999999999999999E-3</v>
      </c>
      <c r="AE3" s="98">
        <v>7.8100000000000003E-2</v>
      </c>
      <c r="AF3" s="98">
        <v>0.19969999999999999</v>
      </c>
      <c r="AG3" s="98">
        <v>4.3200000000000002E-2</v>
      </c>
      <c r="AH3" s="98">
        <v>3.1300000000000001E-2</v>
      </c>
      <c r="AI3" s="98"/>
      <c r="AJ3" s="98"/>
      <c r="AK3" s="98">
        <v>0.95280000000000009</v>
      </c>
    </row>
    <row r="4" spans="1:40">
      <c r="A4" s="97" t="s">
        <v>72</v>
      </c>
      <c r="B4" s="97" t="s">
        <v>60</v>
      </c>
      <c r="C4" s="97" t="s">
        <v>124</v>
      </c>
      <c r="D4" s="97" t="s">
        <v>61</v>
      </c>
      <c r="E4" s="97" t="s">
        <v>137</v>
      </c>
      <c r="F4" s="97" t="s">
        <v>138</v>
      </c>
      <c r="G4" s="97" t="s">
        <v>139</v>
      </c>
      <c r="H4" s="97" t="s">
        <v>63</v>
      </c>
      <c r="I4" s="97" t="s">
        <v>64</v>
      </c>
      <c r="J4" s="97" t="s">
        <v>65</v>
      </c>
      <c r="K4" s="97" t="s">
        <v>66</v>
      </c>
      <c r="L4" s="97" t="s">
        <v>67</v>
      </c>
      <c r="M4" s="97" t="s">
        <v>68</v>
      </c>
      <c r="N4" s="97" t="s">
        <v>82</v>
      </c>
      <c r="O4" s="97" t="s">
        <v>125</v>
      </c>
      <c r="P4" s="97" t="s">
        <v>70</v>
      </c>
      <c r="Q4" s="97" t="s">
        <v>75</v>
      </c>
      <c r="S4" s="97" t="s">
        <v>72</v>
      </c>
      <c r="T4" s="97" t="s">
        <v>60</v>
      </c>
      <c r="U4" s="97" t="s">
        <v>124</v>
      </c>
      <c r="V4" s="97" t="s">
        <v>61</v>
      </c>
      <c r="W4" s="97" t="s">
        <v>137</v>
      </c>
      <c r="X4" s="97" t="s">
        <v>138</v>
      </c>
      <c r="Y4" s="97" t="s">
        <v>139</v>
      </c>
      <c r="Z4" s="97" t="s">
        <v>63</v>
      </c>
      <c r="AA4" s="97" t="s">
        <v>64</v>
      </c>
      <c r="AB4" s="97" t="s">
        <v>65</v>
      </c>
      <c r="AC4" s="97" t="s">
        <v>66</v>
      </c>
      <c r="AD4" s="97" t="s">
        <v>67</v>
      </c>
      <c r="AE4" s="97" t="s">
        <v>68</v>
      </c>
      <c r="AF4" s="97" t="s">
        <v>82</v>
      </c>
      <c r="AG4" s="97" t="s">
        <v>125</v>
      </c>
      <c r="AH4" s="97" t="s">
        <v>70</v>
      </c>
      <c r="AI4" s="113" t="s">
        <v>75</v>
      </c>
      <c r="AJ4" s="102" t="s">
        <v>126</v>
      </c>
      <c r="AK4" s="103" t="s">
        <v>84</v>
      </c>
      <c r="AL4" s="103" t="s">
        <v>85</v>
      </c>
      <c r="AM4" s="104" t="s">
        <v>40</v>
      </c>
    </row>
    <row r="5" spans="1:40">
      <c r="A5" s="97" t="s">
        <v>7</v>
      </c>
      <c r="B5" s="97">
        <v>0.45000000000000007</v>
      </c>
      <c r="N5" s="97">
        <v>2320.7199999999998</v>
      </c>
      <c r="P5" s="97">
        <v>924.36999999999989</v>
      </c>
      <c r="Q5" s="97">
        <v>3245.5399999999995</v>
      </c>
      <c r="S5" s="97" t="s">
        <v>7</v>
      </c>
      <c r="T5" s="106">
        <f>B5*T$3</f>
        <v>6.3000000000000013E-4</v>
      </c>
      <c r="U5" s="106">
        <f>C5*U$3</f>
        <v>0</v>
      </c>
      <c r="V5" s="106">
        <f t="shared" ref="V5:AH20" si="0">D5*V$3</f>
        <v>0</v>
      </c>
      <c r="W5" s="106">
        <f t="shared" si="0"/>
        <v>0</v>
      </c>
      <c r="X5" s="106">
        <f t="shared" si="0"/>
        <v>0</v>
      </c>
      <c r="Y5" s="106">
        <f t="shared" si="0"/>
        <v>0</v>
      </c>
      <c r="Z5" s="106">
        <f t="shared" si="0"/>
        <v>0</v>
      </c>
      <c r="AA5" s="106">
        <f t="shared" si="0"/>
        <v>0</v>
      </c>
      <c r="AB5" s="106">
        <f t="shared" si="0"/>
        <v>0</v>
      </c>
      <c r="AC5" s="106">
        <f t="shared" si="0"/>
        <v>0</v>
      </c>
      <c r="AD5" s="106">
        <f t="shared" si="0"/>
        <v>0</v>
      </c>
      <c r="AE5" s="106">
        <f t="shared" si="0"/>
        <v>0</v>
      </c>
      <c r="AF5" s="106">
        <f t="shared" si="0"/>
        <v>463.44778399999996</v>
      </c>
      <c r="AG5" s="106">
        <f t="shared" si="0"/>
        <v>0</v>
      </c>
      <c r="AH5" s="106">
        <f t="shared" si="0"/>
        <v>28.932780999999999</v>
      </c>
      <c r="AI5" s="107">
        <f>SUM(T5:AH5)</f>
        <v>492.38119499999993</v>
      </c>
      <c r="AJ5" s="114">
        <f>AI5/$AI$31</f>
        <v>1.6193888723062153E-4</v>
      </c>
      <c r="AK5" s="98">
        <f>AJ5*$AK$3</f>
        <v>1.5429537175333622E-4</v>
      </c>
      <c r="AM5" s="98">
        <f>ROUND(SUM(AK5:AL5),4)</f>
        <v>2.0000000000000001E-4</v>
      </c>
      <c r="AN5" s="97" t="s">
        <v>7</v>
      </c>
    </row>
    <row r="6" spans="1:40">
      <c r="A6" s="97" t="s">
        <v>8</v>
      </c>
      <c r="B6" s="97">
        <v>9.0599999999999987</v>
      </c>
      <c r="N6" s="97">
        <v>109202.89</v>
      </c>
      <c r="P6" s="97">
        <v>318548.24</v>
      </c>
      <c r="Q6" s="97">
        <v>427760.19</v>
      </c>
      <c r="S6" s="97" t="s">
        <v>8</v>
      </c>
      <c r="T6" s="106">
        <f t="shared" ref="T6:AH32" si="1">B6*T$3</f>
        <v>1.2683999999999997E-2</v>
      </c>
      <c r="U6" s="106">
        <f t="shared" si="1"/>
        <v>0</v>
      </c>
      <c r="V6" s="106">
        <f t="shared" si="0"/>
        <v>0</v>
      </c>
      <c r="W6" s="106">
        <f t="shared" si="0"/>
        <v>0</v>
      </c>
      <c r="X6" s="106">
        <f t="shared" si="0"/>
        <v>0</v>
      </c>
      <c r="Y6" s="106">
        <f t="shared" si="0"/>
        <v>0</v>
      </c>
      <c r="Z6" s="106">
        <f t="shared" si="0"/>
        <v>0</v>
      </c>
      <c r="AA6" s="106">
        <f t="shared" si="0"/>
        <v>0</v>
      </c>
      <c r="AB6" s="106">
        <f t="shared" si="0"/>
        <v>0</v>
      </c>
      <c r="AC6" s="106">
        <f t="shared" si="0"/>
        <v>0</v>
      </c>
      <c r="AD6" s="106">
        <f t="shared" si="0"/>
        <v>0</v>
      </c>
      <c r="AE6" s="106">
        <f t="shared" si="0"/>
        <v>0</v>
      </c>
      <c r="AF6" s="106">
        <f t="shared" si="0"/>
        <v>21807.817132999997</v>
      </c>
      <c r="AG6" s="106">
        <f t="shared" si="0"/>
        <v>0</v>
      </c>
      <c r="AH6" s="106">
        <f t="shared" si="0"/>
        <v>9970.5599120000006</v>
      </c>
      <c r="AI6" s="107">
        <f t="shared" ref="AI6:AI30" si="2">SUM(T6:AH6)</f>
        <v>31778.389728999999</v>
      </c>
      <c r="AJ6" s="114">
        <f t="shared" ref="AJ6:AJ31" si="3">AI6/$AI$31</f>
        <v>1.0451571105787809E-2</v>
      </c>
      <c r="AK6" s="98">
        <f t="shared" ref="AK6:AK31" si="4">AJ6*$AK$3</f>
        <v>9.9582569495946256E-3</v>
      </c>
      <c r="AM6" s="98">
        <f t="shared" ref="AM6:AM30" si="5">ROUND(SUM(AK6:AL6),4)</f>
        <v>0.01</v>
      </c>
      <c r="AN6" s="97" t="s">
        <v>8</v>
      </c>
    </row>
    <row r="7" spans="1:40">
      <c r="A7" s="97" t="s">
        <v>10</v>
      </c>
      <c r="B7" s="97">
        <v>0.14000000000000001</v>
      </c>
      <c r="N7" s="97">
        <v>391.25999999999993</v>
      </c>
      <c r="P7" s="97">
        <v>816.24000000000012</v>
      </c>
      <c r="Q7" s="97">
        <v>1207.6400000000001</v>
      </c>
      <c r="S7" s="97" t="s">
        <v>10</v>
      </c>
      <c r="T7" s="106">
        <f t="shared" si="1"/>
        <v>1.9600000000000002E-4</v>
      </c>
      <c r="U7" s="106">
        <f t="shared" si="1"/>
        <v>0</v>
      </c>
      <c r="V7" s="106">
        <f t="shared" si="0"/>
        <v>0</v>
      </c>
      <c r="W7" s="106">
        <f t="shared" si="0"/>
        <v>0</v>
      </c>
      <c r="X7" s="106">
        <f t="shared" si="0"/>
        <v>0</v>
      </c>
      <c r="Y7" s="106">
        <f t="shared" si="0"/>
        <v>0</v>
      </c>
      <c r="Z7" s="106">
        <f t="shared" si="0"/>
        <v>0</v>
      </c>
      <c r="AA7" s="106">
        <f t="shared" si="0"/>
        <v>0</v>
      </c>
      <c r="AB7" s="106">
        <f t="shared" si="0"/>
        <v>0</v>
      </c>
      <c r="AC7" s="106">
        <f t="shared" si="0"/>
        <v>0</v>
      </c>
      <c r="AD7" s="106">
        <f t="shared" si="0"/>
        <v>0</v>
      </c>
      <c r="AE7" s="106">
        <f t="shared" si="0"/>
        <v>0</v>
      </c>
      <c r="AF7" s="106">
        <f t="shared" si="0"/>
        <v>78.134621999999979</v>
      </c>
      <c r="AG7" s="106">
        <f t="shared" si="0"/>
        <v>0</v>
      </c>
      <c r="AH7" s="106">
        <f t="shared" si="0"/>
        <v>25.548312000000006</v>
      </c>
      <c r="AI7" s="107">
        <f t="shared" si="2"/>
        <v>103.68312999999999</v>
      </c>
      <c r="AJ7" s="114">
        <f t="shared" si="3"/>
        <v>3.4100267977918761E-5</v>
      </c>
      <c r="AK7" s="98">
        <f t="shared" si="4"/>
        <v>3.2490735329360995E-5</v>
      </c>
      <c r="AM7" s="98">
        <f t="shared" si="5"/>
        <v>0</v>
      </c>
      <c r="AN7" s="97" t="s">
        <v>10</v>
      </c>
    </row>
    <row r="8" spans="1:40">
      <c r="A8" s="97" t="s">
        <v>11</v>
      </c>
      <c r="B8" s="97">
        <v>2.4999999999999996</v>
      </c>
      <c r="N8" s="97">
        <v>7335.65</v>
      </c>
      <c r="P8" s="97">
        <v>463.58000000000004</v>
      </c>
      <c r="Q8" s="97">
        <v>7801.73</v>
      </c>
      <c r="S8" s="97" t="s">
        <v>11</v>
      </c>
      <c r="T8" s="106">
        <f t="shared" si="1"/>
        <v>3.4999999999999992E-3</v>
      </c>
      <c r="U8" s="106">
        <f t="shared" si="1"/>
        <v>0</v>
      </c>
      <c r="V8" s="106">
        <f t="shared" si="0"/>
        <v>0</v>
      </c>
      <c r="W8" s="106">
        <f t="shared" si="0"/>
        <v>0</v>
      </c>
      <c r="X8" s="106">
        <f t="shared" si="0"/>
        <v>0</v>
      </c>
      <c r="Y8" s="106">
        <f t="shared" si="0"/>
        <v>0</v>
      </c>
      <c r="Z8" s="106">
        <f t="shared" si="0"/>
        <v>0</v>
      </c>
      <c r="AA8" s="106">
        <f t="shared" si="0"/>
        <v>0</v>
      </c>
      <c r="AB8" s="106">
        <f t="shared" si="0"/>
        <v>0</v>
      </c>
      <c r="AC8" s="106">
        <f t="shared" si="0"/>
        <v>0</v>
      </c>
      <c r="AD8" s="106">
        <f t="shared" si="0"/>
        <v>0</v>
      </c>
      <c r="AE8" s="106">
        <f t="shared" si="0"/>
        <v>0</v>
      </c>
      <c r="AF8" s="106">
        <f t="shared" si="0"/>
        <v>1464.9293049999999</v>
      </c>
      <c r="AG8" s="106">
        <f t="shared" si="0"/>
        <v>0</v>
      </c>
      <c r="AH8" s="106">
        <f t="shared" si="0"/>
        <v>14.510054000000002</v>
      </c>
      <c r="AI8" s="107">
        <f t="shared" si="2"/>
        <v>1479.442859</v>
      </c>
      <c r="AJ8" s="114">
        <f t="shared" si="3"/>
        <v>4.8657286821798574E-4</v>
      </c>
      <c r="AK8" s="98">
        <f t="shared" si="4"/>
        <v>4.6360662883809686E-4</v>
      </c>
      <c r="AM8" s="98">
        <f t="shared" si="5"/>
        <v>5.0000000000000001E-4</v>
      </c>
      <c r="AN8" s="97" t="s">
        <v>11</v>
      </c>
    </row>
    <row r="9" spans="1:40">
      <c r="A9" s="97" t="s">
        <v>12</v>
      </c>
      <c r="B9" s="97">
        <v>247117.10000000003</v>
      </c>
      <c r="C9" s="97">
        <v>83960.19</v>
      </c>
      <c r="D9" s="97">
        <v>433492.34</v>
      </c>
      <c r="E9" s="97">
        <v>74599.48</v>
      </c>
      <c r="F9" s="97">
        <v>12112.380000000001</v>
      </c>
      <c r="G9" s="97">
        <v>20285.93</v>
      </c>
      <c r="H9" s="97">
        <v>86190.909999999989</v>
      </c>
      <c r="I9" s="97">
        <v>500425.54999999993</v>
      </c>
      <c r="J9" s="97">
        <v>49990.880000000005</v>
      </c>
      <c r="K9" s="97">
        <v>234767.53999999998</v>
      </c>
      <c r="L9" s="97">
        <v>140709.63000000003</v>
      </c>
      <c r="M9" s="97">
        <v>153173.13999999998</v>
      </c>
      <c r="N9" s="97">
        <v>105215.26999999999</v>
      </c>
      <c r="O9" s="97">
        <v>150272.28</v>
      </c>
      <c r="P9" s="97">
        <v>107950.11</v>
      </c>
      <c r="Q9" s="97">
        <v>2400262.73</v>
      </c>
      <c r="S9" s="97" t="s">
        <v>12</v>
      </c>
      <c r="T9" s="106">
        <f t="shared" si="1"/>
        <v>345.96394000000004</v>
      </c>
      <c r="U9" s="106">
        <f t="shared" si="1"/>
        <v>6733.6072379999996</v>
      </c>
      <c r="V9" s="106">
        <f t="shared" si="0"/>
        <v>1820.6678280000001</v>
      </c>
      <c r="W9" s="106">
        <f t="shared" si="0"/>
        <v>6691.5733559999999</v>
      </c>
      <c r="X9" s="106">
        <f t="shared" si="0"/>
        <v>135.65865600000001</v>
      </c>
      <c r="Y9" s="106">
        <f t="shared" si="0"/>
        <v>44.629046000000002</v>
      </c>
      <c r="Z9" s="106">
        <f t="shared" si="0"/>
        <v>120.66727399999998</v>
      </c>
      <c r="AA9" s="106">
        <f t="shared" si="0"/>
        <v>35830.469379999995</v>
      </c>
      <c r="AB9" s="106">
        <f t="shared" si="0"/>
        <v>14292.392592</v>
      </c>
      <c r="AC9" s="106">
        <f t="shared" si="0"/>
        <v>10987.120872</v>
      </c>
      <c r="AD9" s="106">
        <f t="shared" si="0"/>
        <v>830.18681700000013</v>
      </c>
      <c r="AE9" s="106">
        <f t="shared" si="0"/>
        <v>11962.822233999999</v>
      </c>
      <c r="AF9" s="106">
        <f t="shared" si="0"/>
        <v>21011.489418999998</v>
      </c>
      <c r="AG9" s="106">
        <f t="shared" si="0"/>
        <v>6491.7624960000003</v>
      </c>
      <c r="AH9" s="106">
        <f t="shared" si="0"/>
        <v>3378.8384430000001</v>
      </c>
      <c r="AI9" s="107">
        <f t="shared" si="2"/>
        <v>120677.84959099998</v>
      </c>
      <c r="AJ9" s="114">
        <f t="shared" si="3"/>
        <v>3.9689648740851798E-2</v>
      </c>
      <c r="AK9" s="98">
        <f t="shared" si="4"/>
        <v>3.7816297320283597E-2</v>
      </c>
      <c r="AM9" s="98">
        <f t="shared" si="5"/>
        <v>3.78E-2</v>
      </c>
      <c r="AN9" s="97" t="s">
        <v>12</v>
      </c>
    </row>
    <row r="10" spans="1:40">
      <c r="A10" s="97" t="s">
        <v>13</v>
      </c>
      <c r="B10" s="97">
        <v>1761013.54</v>
      </c>
      <c r="C10" s="97">
        <v>301187.41000000003</v>
      </c>
      <c r="D10" s="97">
        <v>5087909.57</v>
      </c>
      <c r="E10" s="97">
        <v>490200.82999999996</v>
      </c>
      <c r="F10" s="97">
        <v>94618.79</v>
      </c>
      <c r="G10" s="97">
        <v>158600.76</v>
      </c>
      <c r="H10" s="97">
        <v>676630.31</v>
      </c>
      <c r="I10" s="97">
        <v>3067213.0300000007</v>
      </c>
      <c r="J10" s="97">
        <v>522274.72999999986</v>
      </c>
      <c r="K10" s="97">
        <v>637889.23</v>
      </c>
      <c r="L10" s="97">
        <v>1030049.4700000001</v>
      </c>
      <c r="M10" s="97">
        <v>1154576.72</v>
      </c>
      <c r="N10" s="97">
        <v>879033.62999999989</v>
      </c>
      <c r="O10" s="97">
        <v>1300277.4000000004</v>
      </c>
      <c r="P10" s="97">
        <v>817509.75999999989</v>
      </c>
      <c r="Q10" s="97">
        <v>17978985.180000003</v>
      </c>
      <c r="S10" s="97" t="s">
        <v>13</v>
      </c>
      <c r="T10" s="106">
        <f t="shared" si="1"/>
        <v>2465.418956</v>
      </c>
      <c r="U10" s="106">
        <f t="shared" si="1"/>
        <v>24155.230282</v>
      </c>
      <c r="V10" s="106">
        <f t="shared" si="0"/>
        <v>21369.220194000001</v>
      </c>
      <c r="W10" s="106">
        <f t="shared" si="0"/>
        <v>43971.014450999995</v>
      </c>
      <c r="X10" s="106">
        <f t="shared" si="0"/>
        <v>1059.730448</v>
      </c>
      <c r="Y10" s="106">
        <f t="shared" si="0"/>
        <v>348.92167200000006</v>
      </c>
      <c r="Z10" s="106">
        <f t="shared" si="0"/>
        <v>947.28243400000008</v>
      </c>
      <c r="AA10" s="106">
        <f t="shared" si="0"/>
        <v>219612.45294800005</v>
      </c>
      <c r="AB10" s="106">
        <f t="shared" si="0"/>
        <v>149318.34530699995</v>
      </c>
      <c r="AC10" s="106">
        <f t="shared" si="0"/>
        <v>29853.215963999999</v>
      </c>
      <c r="AD10" s="106">
        <f t="shared" si="0"/>
        <v>6077.2918730000001</v>
      </c>
      <c r="AE10" s="106">
        <f t="shared" si="0"/>
        <v>90172.441831999997</v>
      </c>
      <c r="AF10" s="106">
        <f t="shared" si="0"/>
        <v>175543.01591099997</v>
      </c>
      <c r="AG10" s="106">
        <f t="shared" si="0"/>
        <v>56171.983680000019</v>
      </c>
      <c r="AH10" s="106">
        <f t="shared" si="0"/>
        <v>25588.055487999998</v>
      </c>
      <c r="AI10" s="107">
        <f t="shared" si="2"/>
        <v>846653.62144000002</v>
      </c>
      <c r="AJ10" s="114">
        <f t="shared" si="3"/>
        <v>0.27845528366648831</v>
      </c>
      <c r="AK10" s="98">
        <f t="shared" si="4"/>
        <v>0.26531219427743008</v>
      </c>
      <c r="AL10" s="98">
        <v>4.7199999999999999E-2</v>
      </c>
      <c r="AM10" s="98">
        <f t="shared" si="5"/>
        <v>0.3125</v>
      </c>
      <c r="AN10" s="97" t="s">
        <v>13</v>
      </c>
    </row>
    <row r="11" spans="1:40">
      <c r="A11" s="97" t="s">
        <v>14</v>
      </c>
      <c r="B11" s="97">
        <v>70283.39</v>
      </c>
      <c r="C11" s="97">
        <v>21410.199999999997</v>
      </c>
      <c r="D11" s="97">
        <v>289781.96000000002</v>
      </c>
      <c r="E11" s="97">
        <v>6396.62</v>
      </c>
      <c r="F11" s="97">
        <v>4080.05</v>
      </c>
      <c r="G11" s="97">
        <v>6865.0899999999992</v>
      </c>
      <c r="H11" s="97">
        <v>30375.110000000004</v>
      </c>
      <c r="I11" s="97">
        <v>133600.05000000002</v>
      </c>
      <c r="J11" s="97">
        <v>12056.68</v>
      </c>
      <c r="K11" s="97">
        <v>4469.78</v>
      </c>
      <c r="L11" s="97">
        <v>45867.780000000006</v>
      </c>
      <c r="M11" s="97">
        <v>70609.119999999995</v>
      </c>
      <c r="N11" s="97">
        <v>39716.71</v>
      </c>
      <c r="O11" s="97">
        <v>46405.430000000008</v>
      </c>
      <c r="P11" s="97">
        <v>64132.73000000001</v>
      </c>
      <c r="Q11" s="97">
        <v>846050.70000000019</v>
      </c>
      <c r="S11" s="97" t="s">
        <v>14</v>
      </c>
      <c r="T11" s="106">
        <f t="shared" si="1"/>
        <v>98.396745999999993</v>
      </c>
      <c r="U11" s="106">
        <f t="shared" si="1"/>
        <v>1717.0980399999996</v>
      </c>
      <c r="V11" s="106">
        <f t="shared" si="0"/>
        <v>1217.0842319999999</v>
      </c>
      <c r="W11" s="106">
        <f t="shared" si="0"/>
        <v>573.77681400000006</v>
      </c>
      <c r="X11" s="106">
        <f t="shared" si="0"/>
        <v>45.696559999999998</v>
      </c>
      <c r="Y11" s="106">
        <f t="shared" si="0"/>
        <v>15.103197999999999</v>
      </c>
      <c r="Z11" s="106">
        <f t="shared" si="0"/>
        <v>42.525154000000008</v>
      </c>
      <c r="AA11" s="106">
        <f t="shared" si="0"/>
        <v>9565.7635800000007</v>
      </c>
      <c r="AB11" s="106">
        <f t="shared" si="0"/>
        <v>3447.0048120000001</v>
      </c>
      <c r="AC11" s="106">
        <f t="shared" si="0"/>
        <v>209.18570399999999</v>
      </c>
      <c r="AD11" s="106">
        <f t="shared" si="0"/>
        <v>270.61990200000002</v>
      </c>
      <c r="AE11" s="106">
        <f t="shared" si="0"/>
        <v>5514.5722719999994</v>
      </c>
      <c r="AF11" s="106">
        <f t="shared" si="0"/>
        <v>7931.4269869999998</v>
      </c>
      <c r="AG11" s="106">
        <f t="shared" si="0"/>
        <v>2004.7145760000005</v>
      </c>
      <c r="AH11" s="106">
        <f t="shared" si="0"/>
        <v>2007.3544490000004</v>
      </c>
      <c r="AI11" s="107">
        <f t="shared" si="2"/>
        <v>34660.323025999998</v>
      </c>
      <c r="AJ11" s="114">
        <f t="shared" si="3"/>
        <v>1.1399408017368188E-2</v>
      </c>
      <c r="AK11" s="98">
        <f t="shared" si="4"/>
        <v>1.0861355958948412E-2</v>
      </c>
      <c r="AM11" s="98">
        <f t="shared" si="5"/>
        <v>1.09E-2</v>
      </c>
      <c r="AN11" s="97" t="s">
        <v>14</v>
      </c>
    </row>
    <row r="12" spans="1:40">
      <c r="A12" s="97" t="s">
        <v>15</v>
      </c>
      <c r="B12" s="97">
        <v>880985.73</v>
      </c>
      <c r="C12" s="97">
        <v>231525.14</v>
      </c>
      <c r="D12" s="97">
        <v>1504824.79</v>
      </c>
      <c r="E12" s="97">
        <v>340023.52</v>
      </c>
      <c r="F12" s="97">
        <v>46545.630000000005</v>
      </c>
      <c r="G12" s="97">
        <v>77961.55</v>
      </c>
      <c r="H12" s="97">
        <v>350246.88</v>
      </c>
      <c r="I12" s="97">
        <v>1680926.54</v>
      </c>
      <c r="J12" s="97">
        <v>154943.71</v>
      </c>
      <c r="K12" s="97">
        <v>509755.37</v>
      </c>
      <c r="L12" s="97">
        <v>532442.69000000006</v>
      </c>
      <c r="M12" s="97">
        <v>615563.74</v>
      </c>
      <c r="N12" s="97">
        <v>422264.20999999996</v>
      </c>
      <c r="O12" s="97">
        <v>574414.31000000006</v>
      </c>
      <c r="P12" s="97">
        <v>408890.08</v>
      </c>
      <c r="Q12" s="97">
        <v>8331313.8900000006</v>
      </c>
      <c r="S12" s="97" t="s">
        <v>15</v>
      </c>
      <c r="T12" s="106">
        <f t="shared" si="1"/>
        <v>1233.3800220000001</v>
      </c>
      <c r="U12" s="106">
        <f t="shared" si="1"/>
        <v>18568.316228</v>
      </c>
      <c r="V12" s="106">
        <f t="shared" si="0"/>
        <v>6320.2641180000001</v>
      </c>
      <c r="W12" s="106">
        <f t="shared" si="0"/>
        <v>30500.109744000001</v>
      </c>
      <c r="X12" s="106">
        <f t="shared" si="0"/>
        <v>521.31105600000001</v>
      </c>
      <c r="Y12" s="106">
        <f t="shared" si="0"/>
        <v>171.51541</v>
      </c>
      <c r="Z12" s="106">
        <f t="shared" si="0"/>
        <v>490.34563200000002</v>
      </c>
      <c r="AA12" s="106">
        <f t="shared" si="0"/>
        <v>120354.340264</v>
      </c>
      <c r="AB12" s="106">
        <f t="shared" si="0"/>
        <v>44298.406688999996</v>
      </c>
      <c r="AC12" s="106">
        <f t="shared" si="0"/>
        <v>23856.551316000001</v>
      </c>
      <c r="AD12" s="106">
        <f t="shared" si="0"/>
        <v>3141.4118710000002</v>
      </c>
      <c r="AE12" s="106">
        <f t="shared" si="0"/>
        <v>48075.528094000001</v>
      </c>
      <c r="AF12" s="106">
        <f t="shared" si="0"/>
        <v>84326.162736999991</v>
      </c>
      <c r="AG12" s="106">
        <f t="shared" si="0"/>
        <v>24814.698192000003</v>
      </c>
      <c r="AH12" s="106">
        <f t="shared" si="0"/>
        <v>12798.259504000001</v>
      </c>
      <c r="AI12" s="107">
        <f t="shared" si="2"/>
        <v>419470.60087699996</v>
      </c>
      <c r="AJ12" s="114">
        <f t="shared" si="3"/>
        <v>0.13795937582868403</v>
      </c>
      <c r="AK12" s="98">
        <f t="shared" si="4"/>
        <v>0.13144769328957015</v>
      </c>
      <c r="AM12" s="98">
        <f t="shared" si="5"/>
        <v>0.13139999999999999</v>
      </c>
      <c r="AN12" s="97" t="s">
        <v>15</v>
      </c>
    </row>
    <row r="13" spans="1:40">
      <c r="A13" s="97" t="s">
        <v>16</v>
      </c>
      <c r="B13" s="97">
        <v>426807.11000000004</v>
      </c>
      <c r="C13" s="97">
        <v>293028.88</v>
      </c>
      <c r="D13" s="97">
        <v>779879.3</v>
      </c>
      <c r="E13" s="97">
        <v>76787.13</v>
      </c>
      <c r="F13" s="97">
        <v>24990.460000000003</v>
      </c>
      <c r="G13" s="97">
        <v>42006.31</v>
      </c>
      <c r="H13" s="97">
        <v>185343.93999999997</v>
      </c>
      <c r="I13" s="97">
        <v>980429.27000000025</v>
      </c>
      <c r="J13" s="97">
        <v>91846.73</v>
      </c>
      <c r="K13" s="97">
        <v>477874.20999999996</v>
      </c>
      <c r="L13" s="97">
        <v>257127.78000000009</v>
      </c>
      <c r="M13" s="97">
        <v>376008.92000000004</v>
      </c>
      <c r="N13" s="97">
        <v>206666.40999999997</v>
      </c>
      <c r="O13" s="97">
        <v>312725.99999999994</v>
      </c>
      <c r="P13" s="97">
        <v>217231.43999999997</v>
      </c>
      <c r="Q13" s="97">
        <v>4748753.8900000006</v>
      </c>
      <c r="S13" s="97" t="s">
        <v>16</v>
      </c>
      <c r="T13" s="106">
        <f t="shared" si="1"/>
        <v>597.52995400000009</v>
      </c>
      <c r="U13" s="106">
        <f t="shared" si="1"/>
        <v>23500.916175999999</v>
      </c>
      <c r="V13" s="106">
        <f t="shared" si="0"/>
        <v>3275.4930599999998</v>
      </c>
      <c r="W13" s="106">
        <f t="shared" si="0"/>
        <v>6887.8055610000001</v>
      </c>
      <c r="X13" s="106">
        <f t="shared" si="0"/>
        <v>279.89315200000004</v>
      </c>
      <c r="Y13" s="106">
        <f t="shared" si="0"/>
        <v>92.413882000000001</v>
      </c>
      <c r="Z13" s="106">
        <f t="shared" si="0"/>
        <v>259.48151599999994</v>
      </c>
      <c r="AA13" s="106">
        <f t="shared" si="0"/>
        <v>70198.735732000016</v>
      </c>
      <c r="AB13" s="106">
        <f t="shared" si="0"/>
        <v>26258.980106999999</v>
      </c>
      <c r="AC13" s="106">
        <f t="shared" si="0"/>
        <v>22364.513027999998</v>
      </c>
      <c r="AD13" s="106">
        <f t="shared" si="0"/>
        <v>1517.0539020000006</v>
      </c>
      <c r="AE13" s="106">
        <f t="shared" si="0"/>
        <v>29366.296652000005</v>
      </c>
      <c r="AF13" s="106">
        <f t="shared" si="0"/>
        <v>41271.282076999989</v>
      </c>
      <c r="AG13" s="106">
        <f t="shared" si="0"/>
        <v>13509.763199999998</v>
      </c>
      <c r="AH13" s="106">
        <f t="shared" si="0"/>
        <v>6799.3440719999999</v>
      </c>
      <c r="AI13" s="107">
        <f t="shared" si="2"/>
        <v>246179.50207100002</v>
      </c>
      <c r="AJ13" s="114">
        <f t="shared" si="3"/>
        <v>8.0965794447869263E-2</v>
      </c>
      <c r="AK13" s="98">
        <f t="shared" si="4"/>
        <v>7.7144208949929835E-2</v>
      </c>
      <c r="AM13" s="98">
        <f t="shared" si="5"/>
        <v>7.7100000000000002E-2</v>
      </c>
      <c r="AN13" s="97" t="s">
        <v>16</v>
      </c>
    </row>
    <row r="14" spans="1:40">
      <c r="A14" s="97" t="s">
        <v>17</v>
      </c>
      <c r="B14" s="97">
        <v>0.75</v>
      </c>
      <c r="N14" s="97">
        <v>4285.2399999999989</v>
      </c>
      <c r="P14" s="97">
        <v>14136.420000000002</v>
      </c>
      <c r="Q14" s="97">
        <v>18422.41</v>
      </c>
      <c r="S14" s="97" t="s">
        <v>17</v>
      </c>
      <c r="T14" s="106">
        <f t="shared" si="1"/>
        <v>1.0499999999999999E-3</v>
      </c>
      <c r="U14" s="106">
        <f t="shared" si="1"/>
        <v>0</v>
      </c>
      <c r="V14" s="106">
        <f t="shared" si="0"/>
        <v>0</v>
      </c>
      <c r="W14" s="106">
        <f t="shared" si="0"/>
        <v>0</v>
      </c>
      <c r="X14" s="106">
        <f t="shared" si="0"/>
        <v>0</v>
      </c>
      <c r="Y14" s="106">
        <f t="shared" si="0"/>
        <v>0</v>
      </c>
      <c r="Z14" s="106">
        <f t="shared" si="0"/>
        <v>0</v>
      </c>
      <c r="AA14" s="106">
        <f t="shared" si="0"/>
        <v>0</v>
      </c>
      <c r="AB14" s="106">
        <f t="shared" si="0"/>
        <v>0</v>
      </c>
      <c r="AC14" s="106">
        <f t="shared" si="0"/>
        <v>0</v>
      </c>
      <c r="AD14" s="106">
        <f t="shared" si="0"/>
        <v>0</v>
      </c>
      <c r="AE14" s="106">
        <f t="shared" si="0"/>
        <v>0</v>
      </c>
      <c r="AF14" s="106">
        <f t="shared" si="0"/>
        <v>855.76242799999977</v>
      </c>
      <c r="AG14" s="106">
        <f t="shared" si="0"/>
        <v>0</v>
      </c>
      <c r="AH14" s="106">
        <f t="shared" si="0"/>
        <v>442.46994600000011</v>
      </c>
      <c r="AI14" s="107">
        <f t="shared" si="2"/>
        <v>1298.2334239999998</v>
      </c>
      <c r="AJ14" s="114">
        <f t="shared" si="3"/>
        <v>4.2697503109995834E-4</v>
      </c>
      <c r="AK14" s="98">
        <f t="shared" si="4"/>
        <v>4.0682180963204037E-4</v>
      </c>
      <c r="AM14" s="98">
        <f t="shared" si="5"/>
        <v>4.0000000000000002E-4</v>
      </c>
      <c r="AN14" s="97" t="s">
        <v>17</v>
      </c>
    </row>
    <row r="15" spans="1:40">
      <c r="A15" s="97" t="s">
        <v>18</v>
      </c>
      <c r="B15" s="97">
        <v>306.02000000000004</v>
      </c>
      <c r="D15" s="97">
        <v>646.72</v>
      </c>
      <c r="N15" s="97">
        <v>875667.49999999988</v>
      </c>
      <c r="P15" s="97">
        <v>2636392.8999999994</v>
      </c>
      <c r="Q15" s="97">
        <v>3513013.1399999992</v>
      </c>
      <c r="S15" s="97" t="s">
        <v>18</v>
      </c>
      <c r="T15" s="106">
        <f t="shared" si="1"/>
        <v>0.42842800000000003</v>
      </c>
      <c r="U15" s="106">
        <f t="shared" si="1"/>
        <v>0</v>
      </c>
      <c r="V15" s="106">
        <f t="shared" si="0"/>
        <v>2.716224</v>
      </c>
      <c r="W15" s="106">
        <f t="shared" si="0"/>
        <v>0</v>
      </c>
      <c r="X15" s="106">
        <f t="shared" si="0"/>
        <v>0</v>
      </c>
      <c r="Y15" s="106">
        <f t="shared" si="0"/>
        <v>0</v>
      </c>
      <c r="Z15" s="106">
        <f t="shared" si="0"/>
        <v>0</v>
      </c>
      <c r="AA15" s="106">
        <f t="shared" si="0"/>
        <v>0</v>
      </c>
      <c r="AB15" s="106">
        <f t="shared" si="0"/>
        <v>0</v>
      </c>
      <c r="AC15" s="106">
        <f t="shared" si="0"/>
        <v>0</v>
      </c>
      <c r="AD15" s="106">
        <f t="shared" si="0"/>
        <v>0</v>
      </c>
      <c r="AE15" s="106">
        <f t="shared" si="0"/>
        <v>0</v>
      </c>
      <c r="AF15" s="106">
        <f t="shared" si="0"/>
        <v>174870.79974999998</v>
      </c>
      <c r="AG15" s="106">
        <f t="shared" si="0"/>
        <v>0</v>
      </c>
      <c r="AH15" s="106">
        <f t="shared" si="0"/>
        <v>82519.097769999993</v>
      </c>
      <c r="AI15" s="107">
        <f t="shared" si="2"/>
        <v>257393.04217199996</v>
      </c>
      <c r="AJ15" s="114">
        <f t="shared" si="3"/>
        <v>8.465380736207466E-2</v>
      </c>
      <c r="AK15" s="98">
        <f t="shared" si="4"/>
        <v>8.0658147654584747E-2</v>
      </c>
      <c r="AM15" s="98">
        <f t="shared" si="5"/>
        <v>8.0699999999999994E-2</v>
      </c>
      <c r="AN15" s="97" t="s">
        <v>18</v>
      </c>
    </row>
    <row r="16" spans="1:40">
      <c r="A16" s="97" t="s">
        <v>19</v>
      </c>
      <c r="B16" s="97">
        <v>0.45999999999999996</v>
      </c>
      <c r="N16" s="97">
        <v>1163.72</v>
      </c>
      <c r="P16" s="97">
        <v>225.92000000000002</v>
      </c>
      <c r="Q16" s="97">
        <v>1390.1000000000001</v>
      </c>
      <c r="S16" s="97" t="s">
        <v>19</v>
      </c>
      <c r="T16" s="106">
        <f t="shared" si="1"/>
        <v>6.4399999999999993E-4</v>
      </c>
      <c r="U16" s="106">
        <f t="shared" si="1"/>
        <v>0</v>
      </c>
      <c r="V16" s="106">
        <f t="shared" si="0"/>
        <v>0</v>
      </c>
      <c r="W16" s="106">
        <f t="shared" si="0"/>
        <v>0</v>
      </c>
      <c r="X16" s="106">
        <f t="shared" si="0"/>
        <v>0</v>
      </c>
      <c r="Y16" s="106">
        <f t="shared" si="0"/>
        <v>0</v>
      </c>
      <c r="Z16" s="106">
        <f t="shared" si="0"/>
        <v>0</v>
      </c>
      <c r="AA16" s="106">
        <f t="shared" si="0"/>
        <v>0</v>
      </c>
      <c r="AB16" s="106">
        <f t="shared" si="0"/>
        <v>0</v>
      </c>
      <c r="AC16" s="106">
        <f t="shared" si="0"/>
        <v>0</v>
      </c>
      <c r="AD16" s="106">
        <f t="shared" si="0"/>
        <v>0</v>
      </c>
      <c r="AE16" s="106">
        <f t="shared" si="0"/>
        <v>0</v>
      </c>
      <c r="AF16" s="106">
        <f t="shared" si="0"/>
        <v>232.39488399999999</v>
      </c>
      <c r="AG16" s="106">
        <f t="shared" si="0"/>
        <v>0</v>
      </c>
      <c r="AH16" s="106">
        <f t="shared" si="0"/>
        <v>7.0712960000000011</v>
      </c>
      <c r="AI16" s="107">
        <f t="shared" si="2"/>
        <v>239.46682399999997</v>
      </c>
      <c r="AJ16" s="114">
        <f t="shared" si="3"/>
        <v>7.8758066719447099E-5</v>
      </c>
      <c r="AK16" s="98">
        <f t="shared" si="4"/>
        <v>7.5040685970289198E-5</v>
      </c>
      <c r="AM16" s="98">
        <f t="shared" si="5"/>
        <v>1E-4</v>
      </c>
      <c r="AN16" s="97" t="s">
        <v>19</v>
      </c>
    </row>
    <row r="17" spans="1:40">
      <c r="A17" s="97" t="s">
        <v>20</v>
      </c>
      <c r="B17" s="97">
        <v>4.87</v>
      </c>
      <c r="N17" s="97">
        <v>11269.28</v>
      </c>
      <c r="P17" s="97">
        <v>3738.7099999999991</v>
      </c>
      <c r="Q17" s="97">
        <v>15012.86</v>
      </c>
      <c r="S17" s="97" t="s">
        <v>20</v>
      </c>
      <c r="T17" s="106">
        <f t="shared" si="1"/>
        <v>6.8180000000000003E-3</v>
      </c>
      <c r="U17" s="106">
        <f t="shared" si="1"/>
        <v>0</v>
      </c>
      <c r="V17" s="106">
        <f t="shared" si="0"/>
        <v>0</v>
      </c>
      <c r="W17" s="106">
        <f t="shared" si="0"/>
        <v>0</v>
      </c>
      <c r="X17" s="106">
        <f t="shared" si="0"/>
        <v>0</v>
      </c>
      <c r="Y17" s="106">
        <f t="shared" si="0"/>
        <v>0</v>
      </c>
      <c r="Z17" s="106">
        <f t="shared" si="0"/>
        <v>0</v>
      </c>
      <c r="AA17" s="106">
        <f t="shared" si="0"/>
        <v>0</v>
      </c>
      <c r="AB17" s="106">
        <f t="shared" si="0"/>
        <v>0</v>
      </c>
      <c r="AC17" s="106">
        <f t="shared" si="0"/>
        <v>0</v>
      </c>
      <c r="AD17" s="106">
        <f t="shared" si="0"/>
        <v>0</v>
      </c>
      <c r="AE17" s="106">
        <f t="shared" si="0"/>
        <v>0</v>
      </c>
      <c r="AF17" s="106">
        <f t="shared" si="0"/>
        <v>2250.4752159999998</v>
      </c>
      <c r="AG17" s="106">
        <f t="shared" si="0"/>
        <v>0</v>
      </c>
      <c r="AH17" s="106">
        <f t="shared" si="0"/>
        <v>117.02162299999998</v>
      </c>
      <c r="AI17" s="107">
        <f t="shared" si="2"/>
        <v>2367.5036569999997</v>
      </c>
      <c r="AJ17" s="114">
        <f t="shared" si="3"/>
        <v>7.786465275730262E-4</v>
      </c>
      <c r="AK17" s="98">
        <f t="shared" si="4"/>
        <v>7.4189441147157946E-4</v>
      </c>
      <c r="AM17" s="99">
        <f>ROUND(SUM(AK17:AL17),4)</f>
        <v>6.9999999999999999E-4</v>
      </c>
      <c r="AN17" s="97" t="s">
        <v>20</v>
      </c>
    </row>
    <row r="18" spans="1:40">
      <c r="A18" s="97" t="s">
        <v>21</v>
      </c>
      <c r="B18" s="97">
        <v>805.57</v>
      </c>
      <c r="C18" s="97">
        <v>150971.5</v>
      </c>
      <c r="H18" s="97">
        <v>606178.26</v>
      </c>
      <c r="I18" s="97">
        <v>527801.75</v>
      </c>
      <c r="J18" s="97">
        <v>328447.43</v>
      </c>
      <c r="L18" s="97">
        <v>312.33</v>
      </c>
      <c r="M18" s="97">
        <v>367.79000000000019</v>
      </c>
      <c r="N18" s="97">
        <v>1783476.66</v>
      </c>
      <c r="O18" s="97">
        <v>119291.69</v>
      </c>
      <c r="P18" s="97">
        <v>734570.17999999982</v>
      </c>
      <c r="Q18" s="97">
        <v>4252223.16</v>
      </c>
      <c r="S18" s="97" t="s">
        <v>21</v>
      </c>
      <c r="T18" s="106">
        <f t="shared" si="1"/>
        <v>1.1277980000000001</v>
      </c>
      <c r="U18" s="106">
        <f t="shared" si="1"/>
        <v>12107.914299999999</v>
      </c>
      <c r="V18" s="106">
        <f t="shared" si="0"/>
        <v>0</v>
      </c>
      <c r="W18" s="106">
        <f t="shared" si="0"/>
        <v>0</v>
      </c>
      <c r="X18" s="106">
        <f t="shared" si="0"/>
        <v>0</v>
      </c>
      <c r="Y18" s="106">
        <f t="shared" si="0"/>
        <v>0</v>
      </c>
      <c r="Z18" s="106">
        <f t="shared" si="0"/>
        <v>848.64956400000005</v>
      </c>
      <c r="AA18" s="106">
        <f t="shared" si="0"/>
        <v>37790.605299999996</v>
      </c>
      <c r="AB18" s="106">
        <f t="shared" si="0"/>
        <v>93903.120236999996</v>
      </c>
      <c r="AC18" s="106">
        <f t="shared" si="0"/>
        <v>0</v>
      </c>
      <c r="AD18" s="106">
        <f t="shared" si="0"/>
        <v>1.8427469999999999</v>
      </c>
      <c r="AE18" s="106">
        <f t="shared" si="0"/>
        <v>28.724399000000016</v>
      </c>
      <c r="AF18" s="106">
        <f t="shared" si="0"/>
        <v>356160.28900199995</v>
      </c>
      <c r="AG18" s="106">
        <f t="shared" si="0"/>
        <v>5153.4010080000007</v>
      </c>
      <c r="AH18" s="106">
        <f t="shared" si="0"/>
        <v>22992.046633999995</v>
      </c>
      <c r="AI18" s="107">
        <f t="shared" si="2"/>
        <v>528987.72098899994</v>
      </c>
      <c r="AJ18" s="114">
        <f t="shared" si="3"/>
        <v>0.17397838050175973</v>
      </c>
      <c r="AK18" s="98">
        <f t="shared" si="4"/>
        <v>0.16576660094207668</v>
      </c>
      <c r="AM18" s="98">
        <f t="shared" si="5"/>
        <v>0.1658</v>
      </c>
      <c r="AN18" s="97" t="s">
        <v>21</v>
      </c>
    </row>
    <row r="19" spans="1:40">
      <c r="A19" s="97" t="s">
        <v>22</v>
      </c>
      <c r="B19" s="97">
        <v>1.0699999999999998</v>
      </c>
      <c r="N19" s="97">
        <v>12848.199999999999</v>
      </c>
      <c r="P19" s="97">
        <v>731.5100000000001</v>
      </c>
      <c r="Q19" s="97">
        <v>13580.779999999999</v>
      </c>
      <c r="S19" s="97" t="s">
        <v>22</v>
      </c>
      <c r="T19" s="106">
        <f t="shared" si="1"/>
        <v>1.4979999999999998E-3</v>
      </c>
      <c r="U19" s="106">
        <f t="shared" si="1"/>
        <v>0</v>
      </c>
      <c r="V19" s="106">
        <f t="shared" si="0"/>
        <v>0</v>
      </c>
      <c r="W19" s="106">
        <f t="shared" si="0"/>
        <v>0</v>
      </c>
      <c r="X19" s="106">
        <f t="shared" si="0"/>
        <v>0</v>
      </c>
      <c r="Y19" s="106">
        <f t="shared" si="0"/>
        <v>0</v>
      </c>
      <c r="Z19" s="106">
        <f t="shared" si="0"/>
        <v>0</v>
      </c>
      <c r="AA19" s="106">
        <f t="shared" si="0"/>
        <v>0</v>
      </c>
      <c r="AB19" s="106">
        <f t="shared" si="0"/>
        <v>0</v>
      </c>
      <c r="AC19" s="106">
        <f t="shared" si="0"/>
        <v>0</v>
      </c>
      <c r="AD19" s="106">
        <f t="shared" si="0"/>
        <v>0</v>
      </c>
      <c r="AE19" s="106">
        <f t="shared" si="0"/>
        <v>0</v>
      </c>
      <c r="AF19" s="106">
        <f t="shared" si="0"/>
        <v>2565.7855399999999</v>
      </c>
      <c r="AG19" s="106">
        <f t="shared" si="0"/>
        <v>0</v>
      </c>
      <c r="AH19" s="106">
        <f t="shared" si="0"/>
        <v>22.896263000000005</v>
      </c>
      <c r="AI19" s="107">
        <f t="shared" si="2"/>
        <v>2588.683301</v>
      </c>
      <c r="AJ19" s="114">
        <f t="shared" si="3"/>
        <v>8.5139013718107601E-4</v>
      </c>
      <c r="AK19" s="98">
        <f t="shared" si="4"/>
        <v>8.112045227061293E-4</v>
      </c>
      <c r="AM19" s="98">
        <f t="shared" si="5"/>
        <v>8.0000000000000004E-4</v>
      </c>
      <c r="AN19" s="97" t="s">
        <v>22</v>
      </c>
    </row>
    <row r="20" spans="1:40">
      <c r="A20" s="97" t="s">
        <v>23</v>
      </c>
      <c r="B20" s="97">
        <v>0.02</v>
      </c>
      <c r="N20" s="97">
        <v>38.790000000000006</v>
      </c>
      <c r="P20" s="97">
        <v>7.4799999999999995</v>
      </c>
      <c r="Q20" s="97">
        <v>46.290000000000006</v>
      </c>
      <c r="S20" s="97" t="s">
        <v>23</v>
      </c>
      <c r="T20" s="106">
        <f t="shared" si="1"/>
        <v>2.8E-5</v>
      </c>
      <c r="U20" s="106">
        <f t="shared" si="1"/>
        <v>0</v>
      </c>
      <c r="V20" s="106">
        <f t="shared" si="0"/>
        <v>0</v>
      </c>
      <c r="W20" s="106">
        <f t="shared" si="0"/>
        <v>0</v>
      </c>
      <c r="X20" s="106">
        <f t="shared" si="0"/>
        <v>0</v>
      </c>
      <c r="Y20" s="106">
        <f t="shared" si="0"/>
        <v>0</v>
      </c>
      <c r="Z20" s="106">
        <f t="shared" si="0"/>
        <v>0</v>
      </c>
      <c r="AA20" s="106">
        <f t="shared" si="0"/>
        <v>0</v>
      </c>
      <c r="AB20" s="106">
        <f t="shared" si="0"/>
        <v>0</v>
      </c>
      <c r="AC20" s="106">
        <f t="shared" si="0"/>
        <v>0</v>
      </c>
      <c r="AD20" s="106">
        <f t="shared" si="0"/>
        <v>0</v>
      </c>
      <c r="AE20" s="106">
        <f t="shared" si="0"/>
        <v>0</v>
      </c>
      <c r="AF20" s="106">
        <f t="shared" si="0"/>
        <v>7.7463630000000006</v>
      </c>
      <c r="AG20" s="106">
        <f t="shared" si="0"/>
        <v>0</v>
      </c>
      <c r="AH20" s="106">
        <f t="shared" si="0"/>
        <v>0.234124</v>
      </c>
      <c r="AI20" s="107">
        <f t="shared" si="2"/>
        <v>7.9805150000000005</v>
      </c>
      <c r="AJ20" s="114">
        <f t="shared" si="3"/>
        <v>2.6247056787521785E-6</v>
      </c>
      <c r="AK20" s="98">
        <f t="shared" si="4"/>
        <v>2.5008195707150757E-6</v>
      </c>
      <c r="AM20" s="98">
        <f t="shared" si="5"/>
        <v>0</v>
      </c>
      <c r="AN20" s="97" t="s">
        <v>23</v>
      </c>
    </row>
    <row r="21" spans="1:40">
      <c r="A21" s="97" t="s">
        <v>26</v>
      </c>
      <c r="B21" s="97">
        <v>7.0000000000000007E-2</v>
      </c>
      <c r="N21" s="97">
        <v>668.07999999999981</v>
      </c>
      <c r="P21" s="97">
        <v>75.010000000000005</v>
      </c>
      <c r="Q21" s="97">
        <v>743.15999999999985</v>
      </c>
      <c r="S21" s="97" t="s">
        <v>26</v>
      </c>
      <c r="T21" s="106">
        <f t="shared" si="1"/>
        <v>9.800000000000001E-5</v>
      </c>
      <c r="U21" s="106">
        <f t="shared" si="1"/>
        <v>0</v>
      </c>
      <c r="V21" s="106">
        <f t="shared" si="1"/>
        <v>0</v>
      </c>
      <c r="W21" s="106">
        <f t="shared" si="1"/>
        <v>0</v>
      </c>
      <c r="X21" s="106">
        <f t="shared" si="1"/>
        <v>0</v>
      </c>
      <c r="Y21" s="106">
        <f t="shared" si="1"/>
        <v>0</v>
      </c>
      <c r="Z21" s="106">
        <f t="shared" si="1"/>
        <v>0</v>
      </c>
      <c r="AA21" s="106">
        <f t="shared" si="1"/>
        <v>0</v>
      </c>
      <c r="AB21" s="106">
        <f t="shared" si="1"/>
        <v>0</v>
      </c>
      <c r="AC21" s="106">
        <f t="shared" si="1"/>
        <v>0</v>
      </c>
      <c r="AD21" s="106">
        <f t="shared" si="1"/>
        <v>0</v>
      </c>
      <c r="AE21" s="106">
        <f t="shared" si="1"/>
        <v>0</v>
      </c>
      <c r="AF21" s="106">
        <f t="shared" si="1"/>
        <v>133.41557599999996</v>
      </c>
      <c r="AG21" s="106">
        <f t="shared" si="1"/>
        <v>0</v>
      </c>
      <c r="AH21" s="106">
        <f t="shared" si="1"/>
        <v>2.3478130000000004</v>
      </c>
      <c r="AI21" s="107">
        <f t="shared" si="2"/>
        <v>135.76348699999997</v>
      </c>
      <c r="AJ21" s="114">
        <f t="shared" si="3"/>
        <v>4.4651152876236365E-5</v>
      </c>
      <c r="AK21" s="98">
        <f t="shared" si="4"/>
        <v>4.2543618460478016E-5</v>
      </c>
      <c r="AM21" s="98">
        <f t="shared" si="5"/>
        <v>0</v>
      </c>
      <c r="AN21" s="97" t="s">
        <v>26</v>
      </c>
    </row>
    <row r="22" spans="1:40">
      <c r="A22" s="97" t="s">
        <v>87</v>
      </c>
      <c r="N22" s="97">
        <v>1.27</v>
      </c>
      <c r="P22" s="97">
        <v>0.14000000000000001</v>
      </c>
      <c r="Q22" s="97">
        <v>1.4100000000000001</v>
      </c>
      <c r="S22" s="97" t="s">
        <v>87</v>
      </c>
      <c r="T22" s="106">
        <f t="shared" si="1"/>
        <v>0</v>
      </c>
      <c r="U22" s="106">
        <f t="shared" si="1"/>
        <v>0</v>
      </c>
      <c r="V22" s="106">
        <f t="shared" si="1"/>
        <v>0</v>
      </c>
      <c r="W22" s="106">
        <f t="shared" si="1"/>
        <v>0</v>
      </c>
      <c r="X22" s="106">
        <f t="shared" si="1"/>
        <v>0</v>
      </c>
      <c r="Y22" s="106">
        <f t="shared" si="1"/>
        <v>0</v>
      </c>
      <c r="Z22" s="106">
        <f t="shared" si="1"/>
        <v>0</v>
      </c>
      <c r="AA22" s="106">
        <f t="shared" si="1"/>
        <v>0</v>
      </c>
      <c r="AB22" s="106">
        <f t="shared" si="1"/>
        <v>0</v>
      </c>
      <c r="AC22" s="106">
        <f t="shared" si="1"/>
        <v>0</v>
      </c>
      <c r="AD22" s="106">
        <f t="shared" si="1"/>
        <v>0</v>
      </c>
      <c r="AE22" s="106">
        <f t="shared" si="1"/>
        <v>0</v>
      </c>
      <c r="AF22" s="106">
        <f t="shared" si="1"/>
        <v>0.25361899999999998</v>
      </c>
      <c r="AG22" s="106">
        <f t="shared" si="1"/>
        <v>0</v>
      </c>
      <c r="AH22" s="106">
        <f t="shared" si="1"/>
        <v>4.3820000000000005E-3</v>
      </c>
      <c r="AI22" s="107">
        <f t="shared" si="2"/>
        <v>0.25800099999999998</v>
      </c>
      <c r="AJ22" s="114">
        <f t="shared" si="3"/>
        <v>8.4853758162692605E-8</v>
      </c>
      <c r="AK22" s="98">
        <f t="shared" si="4"/>
        <v>8.0848660777413518E-8</v>
      </c>
      <c r="AM22" s="98">
        <f t="shared" si="5"/>
        <v>0</v>
      </c>
      <c r="AN22" s="97" t="s">
        <v>87</v>
      </c>
    </row>
    <row r="23" spans="1:40">
      <c r="A23" s="97" t="s">
        <v>29</v>
      </c>
      <c r="B23" s="97">
        <v>0.11000000000000001</v>
      </c>
      <c r="N23" s="97">
        <v>842.78000000000009</v>
      </c>
      <c r="P23" s="97">
        <v>126.02</v>
      </c>
      <c r="Q23" s="97">
        <v>968.91000000000008</v>
      </c>
      <c r="S23" s="97" t="s">
        <v>29</v>
      </c>
      <c r="T23" s="106">
        <f t="shared" si="1"/>
        <v>1.5400000000000003E-4</v>
      </c>
      <c r="U23" s="106">
        <f t="shared" si="1"/>
        <v>0</v>
      </c>
      <c r="V23" s="106">
        <f t="shared" si="1"/>
        <v>0</v>
      </c>
      <c r="W23" s="106">
        <f t="shared" si="1"/>
        <v>0</v>
      </c>
      <c r="X23" s="106">
        <f t="shared" si="1"/>
        <v>0</v>
      </c>
      <c r="Y23" s="106">
        <f t="shared" si="1"/>
        <v>0</v>
      </c>
      <c r="Z23" s="106">
        <f t="shared" si="1"/>
        <v>0</v>
      </c>
      <c r="AA23" s="106">
        <f t="shared" si="1"/>
        <v>0</v>
      </c>
      <c r="AB23" s="106">
        <f t="shared" si="1"/>
        <v>0</v>
      </c>
      <c r="AC23" s="106">
        <f t="shared" si="1"/>
        <v>0</v>
      </c>
      <c r="AD23" s="106">
        <f t="shared" si="1"/>
        <v>0</v>
      </c>
      <c r="AE23" s="106">
        <f t="shared" si="1"/>
        <v>0</v>
      </c>
      <c r="AF23" s="106">
        <f t="shared" si="1"/>
        <v>168.303166</v>
      </c>
      <c r="AG23" s="106">
        <f t="shared" si="1"/>
        <v>0</v>
      </c>
      <c r="AH23" s="106">
        <f t="shared" si="1"/>
        <v>3.944426</v>
      </c>
      <c r="AI23" s="107">
        <f t="shared" si="2"/>
        <v>172.24774600000001</v>
      </c>
      <c r="AJ23" s="114">
        <f t="shared" si="3"/>
        <v>5.6650433847748276E-5</v>
      </c>
      <c r="AK23" s="98">
        <f t="shared" si="4"/>
        <v>5.3976533370134564E-5</v>
      </c>
      <c r="AM23" s="98">
        <f t="shared" si="5"/>
        <v>1E-4</v>
      </c>
      <c r="AN23" s="97" t="s">
        <v>29</v>
      </c>
    </row>
    <row r="24" spans="1:40">
      <c r="A24" s="97" t="s">
        <v>30</v>
      </c>
      <c r="B24" s="97">
        <v>0.01</v>
      </c>
      <c r="N24" s="97">
        <v>573.18000000000006</v>
      </c>
      <c r="P24" s="97">
        <v>72.210000000000008</v>
      </c>
      <c r="Q24" s="97">
        <v>645.40000000000009</v>
      </c>
      <c r="S24" s="97" t="s">
        <v>30</v>
      </c>
      <c r="T24" s="106">
        <f t="shared" si="1"/>
        <v>1.4E-5</v>
      </c>
      <c r="U24" s="106">
        <f t="shared" si="1"/>
        <v>0</v>
      </c>
      <c r="V24" s="106">
        <f t="shared" si="1"/>
        <v>0</v>
      </c>
      <c r="W24" s="106">
        <f t="shared" si="1"/>
        <v>0</v>
      </c>
      <c r="X24" s="106">
        <f t="shared" si="1"/>
        <v>0</v>
      </c>
      <c r="Y24" s="106">
        <f t="shared" si="1"/>
        <v>0</v>
      </c>
      <c r="Z24" s="106">
        <f t="shared" si="1"/>
        <v>0</v>
      </c>
      <c r="AA24" s="106">
        <f t="shared" si="1"/>
        <v>0</v>
      </c>
      <c r="AB24" s="106">
        <f t="shared" si="1"/>
        <v>0</v>
      </c>
      <c r="AC24" s="106">
        <f t="shared" si="1"/>
        <v>0</v>
      </c>
      <c r="AD24" s="106">
        <f t="shared" si="1"/>
        <v>0</v>
      </c>
      <c r="AE24" s="106">
        <f t="shared" si="1"/>
        <v>0</v>
      </c>
      <c r="AF24" s="106">
        <f t="shared" si="1"/>
        <v>114.46404600000001</v>
      </c>
      <c r="AG24" s="106">
        <f t="shared" si="1"/>
        <v>0</v>
      </c>
      <c r="AH24" s="106">
        <f t="shared" si="1"/>
        <v>2.2601730000000004</v>
      </c>
      <c r="AI24" s="107">
        <f t="shared" si="2"/>
        <v>116.724233</v>
      </c>
      <c r="AJ24" s="114">
        <f t="shared" si="3"/>
        <v>3.8389346702949927E-5</v>
      </c>
      <c r="AK24" s="98">
        <f t="shared" si="4"/>
        <v>3.6577369538570695E-5</v>
      </c>
      <c r="AM24" s="98">
        <f t="shared" si="5"/>
        <v>0</v>
      </c>
      <c r="AN24" s="97" t="s">
        <v>30</v>
      </c>
    </row>
    <row r="25" spans="1:40">
      <c r="A25" s="97" t="s">
        <v>31</v>
      </c>
      <c r="B25" s="97">
        <v>678555.87</v>
      </c>
      <c r="C25" s="97">
        <v>151623.63</v>
      </c>
      <c r="D25" s="97">
        <v>1004193.83</v>
      </c>
      <c r="E25" s="97">
        <v>200183.91</v>
      </c>
      <c r="F25" s="97">
        <v>30861.180000000004</v>
      </c>
      <c r="G25" s="97">
        <v>82154.570000000007</v>
      </c>
      <c r="H25" s="97">
        <v>363943.62000000005</v>
      </c>
      <c r="I25" s="97">
        <v>1259101.3900000001</v>
      </c>
      <c r="J25" s="97">
        <v>109941.84999999999</v>
      </c>
      <c r="K25" s="97">
        <v>51263.22</v>
      </c>
      <c r="L25" s="97">
        <v>372171.7699999999</v>
      </c>
      <c r="M25" s="97">
        <v>823765.99999999977</v>
      </c>
      <c r="N25" s="97">
        <v>1043178.98</v>
      </c>
      <c r="O25" s="97">
        <v>1036222.3199999998</v>
      </c>
      <c r="P25" s="97">
        <v>460766.05</v>
      </c>
      <c r="Q25" s="97">
        <v>7667928.1900000004</v>
      </c>
      <c r="S25" s="97" t="s">
        <v>31</v>
      </c>
      <c r="T25" s="106">
        <f t="shared" si="1"/>
        <v>949.97821799999997</v>
      </c>
      <c r="U25" s="106">
        <f t="shared" si="1"/>
        <v>12160.215125999999</v>
      </c>
      <c r="V25" s="106">
        <f t="shared" si="1"/>
        <v>4217.6140859999996</v>
      </c>
      <c r="W25" s="106">
        <f t="shared" si="1"/>
        <v>17956.496727000002</v>
      </c>
      <c r="X25" s="106">
        <f t="shared" si="1"/>
        <v>345.64521600000006</v>
      </c>
      <c r="Y25" s="106">
        <f t="shared" si="1"/>
        <v>180.74005400000001</v>
      </c>
      <c r="Z25" s="106">
        <f t="shared" si="1"/>
        <v>509.52106800000007</v>
      </c>
      <c r="AA25" s="106">
        <f t="shared" si="1"/>
        <v>90151.659524000002</v>
      </c>
      <c r="AB25" s="106">
        <f t="shared" si="1"/>
        <v>31432.374914999997</v>
      </c>
      <c r="AC25" s="106">
        <f t="shared" si="1"/>
        <v>2399.118696</v>
      </c>
      <c r="AD25" s="106">
        <f t="shared" si="1"/>
        <v>2195.8134429999996</v>
      </c>
      <c r="AE25" s="106">
        <f t="shared" si="1"/>
        <v>64336.124599999981</v>
      </c>
      <c r="AF25" s="106">
        <f t="shared" si="1"/>
        <v>208322.84230599998</v>
      </c>
      <c r="AG25" s="106">
        <f t="shared" si="1"/>
        <v>44764.804223999992</v>
      </c>
      <c r="AH25" s="106">
        <f t="shared" si="1"/>
        <v>14421.977365000001</v>
      </c>
      <c r="AI25" s="107">
        <f t="shared" si="2"/>
        <v>494344.92556799989</v>
      </c>
      <c r="AJ25" s="114">
        <f t="shared" si="3"/>
        <v>0.16258473712544269</v>
      </c>
      <c r="AK25" s="98">
        <f t="shared" si="4"/>
        <v>0.15491073753312182</v>
      </c>
      <c r="AM25" s="98">
        <f t="shared" si="5"/>
        <v>0.15490000000000001</v>
      </c>
      <c r="AN25" s="97" t="s">
        <v>31</v>
      </c>
    </row>
    <row r="26" spans="1:40">
      <c r="A26" s="97" t="s">
        <v>32</v>
      </c>
      <c r="B26" s="97">
        <v>66.64</v>
      </c>
      <c r="N26" s="97">
        <v>97031.4</v>
      </c>
      <c r="P26" s="97">
        <v>132856.94</v>
      </c>
      <c r="Q26" s="97">
        <v>229954.97999999998</v>
      </c>
      <c r="S26" s="97" t="s">
        <v>32</v>
      </c>
      <c r="T26" s="106">
        <f t="shared" si="1"/>
        <v>9.3296000000000004E-2</v>
      </c>
      <c r="U26" s="106">
        <f t="shared" si="1"/>
        <v>0</v>
      </c>
      <c r="V26" s="106">
        <f t="shared" si="1"/>
        <v>0</v>
      </c>
      <c r="W26" s="106">
        <f t="shared" si="1"/>
        <v>0</v>
      </c>
      <c r="X26" s="106">
        <f t="shared" si="1"/>
        <v>0</v>
      </c>
      <c r="Y26" s="106">
        <f t="shared" si="1"/>
        <v>0</v>
      </c>
      <c r="Z26" s="106">
        <f t="shared" si="1"/>
        <v>0</v>
      </c>
      <c r="AA26" s="106">
        <f t="shared" si="1"/>
        <v>0</v>
      </c>
      <c r="AB26" s="106">
        <f t="shared" si="1"/>
        <v>0</v>
      </c>
      <c r="AC26" s="106">
        <f t="shared" si="1"/>
        <v>0</v>
      </c>
      <c r="AD26" s="106">
        <f t="shared" si="1"/>
        <v>0</v>
      </c>
      <c r="AE26" s="106">
        <f t="shared" si="1"/>
        <v>0</v>
      </c>
      <c r="AF26" s="106">
        <f t="shared" si="1"/>
        <v>19377.170579999998</v>
      </c>
      <c r="AG26" s="106">
        <f t="shared" si="1"/>
        <v>0</v>
      </c>
      <c r="AH26" s="106">
        <f t="shared" si="1"/>
        <v>4158.4222220000001</v>
      </c>
      <c r="AI26" s="107">
        <f t="shared" si="2"/>
        <v>23535.686097999998</v>
      </c>
      <c r="AJ26" s="114">
        <f t="shared" si="3"/>
        <v>7.7406344020090551E-3</v>
      </c>
      <c r="AK26" s="98">
        <f t="shared" si="4"/>
        <v>7.3752764582342284E-3</v>
      </c>
      <c r="AM26" s="98">
        <f t="shared" si="5"/>
        <v>7.4000000000000003E-3</v>
      </c>
      <c r="AN26" s="97" t="s">
        <v>32</v>
      </c>
    </row>
    <row r="27" spans="1:40">
      <c r="A27" s="97" t="s">
        <v>33</v>
      </c>
      <c r="B27" s="97">
        <v>5.88</v>
      </c>
      <c r="N27" s="97">
        <v>10864.030000000002</v>
      </c>
      <c r="O27" s="97">
        <v>55786.55</v>
      </c>
      <c r="P27" s="97">
        <v>7728.5000000000009</v>
      </c>
      <c r="Q27" s="97">
        <v>74384.960000000006</v>
      </c>
      <c r="S27" s="97" t="s">
        <v>33</v>
      </c>
      <c r="T27" s="106">
        <f t="shared" si="1"/>
        <v>8.2319999999999997E-3</v>
      </c>
      <c r="U27" s="106">
        <f t="shared" si="1"/>
        <v>0</v>
      </c>
      <c r="V27" s="106">
        <f t="shared" si="1"/>
        <v>0</v>
      </c>
      <c r="W27" s="106">
        <f t="shared" si="1"/>
        <v>0</v>
      </c>
      <c r="X27" s="106">
        <f t="shared" si="1"/>
        <v>0</v>
      </c>
      <c r="Y27" s="106">
        <f t="shared" si="1"/>
        <v>0</v>
      </c>
      <c r="Z27" s="106">
        <f t="shared" si="1"/>
        <v>0</v>
      </c>
      <c r="AA27" s="106">
        <f t="shared" si="1"/>
        <v>0</v>
      </c>
      <c r="AB27" s="106">
        <f t="shared" si="1"/>
        <v>0</v>
      </c>
      <c r="AC27" s="106">
        <f t="shared" si="1"/>
        <v>0</v>
      </c>
      <c r="AD27" s="106">
        <f t="shared" si="1"/>
        <v>0</v>
      </c>
      <c r="AE27" s="106">
        <f t="shared" si="1"/>
        <v>0</v>
      </c>
      <c r="AF27" s="106">
        <f t="shared" si="1"/>
        <v>2169.5467910000002</v>
      </c>
      <c r="AG27" s="106">
        <f t="shared" si="1"/>
        <v>2409.9789600000004</v>
      </c>
      <c r="AH27" s="106">
        <f t="shared" si="1"/>
        <v>241.90205000000003</v>
      </c>
      <c r="AI27" s="107">
        <f t="shared" si="2"/>
        <v>4821.4360330000009</v>
      </c>
      <c r="AJ27" s="114">
        <f t="shared" si="3"/>
        <v>1.5857185326455094E-3</v>
      </c>
      <c r="AK27" s="98">
        <f t="shared" si="4"/>
        <v>1.5108726179046414E-3</v>
      </c>
      <c r="AM27" s="98">
        <f t="shared" si="5"/>
        <v>1.5E-3</v>
      </c>
      <c r="AN27" s="97" t="s">
        <v>36</v>
      </c>
    </row>
    <row r="28" spans="1:40">
      <c r="A28" s="97" t="s">
        <v>34</v>
      </c>
      <c r="B28" s="97">
        <v>3.3300000000000005</v>
      </c>
      <c r="C28" s="97">
        <v>212849.25</v>
      </c>
      <c r="I28" s="97">
        <v>21017.730000000003</v>
      </c>
      <c r="N28" s="97">
        <v>5805.0500000000011</v>
      </c>
      <c r="O28" s="97">
        <v>67398.259999999995</v>
      </c>
      <c r="P28" s="97">
        <v>966.67</v>
      </c>
      <c r="Q28" s="97">
        <v>308040.28999999998</v>
      </c>
      <c r="S28" s="97" t="s">
        <v>34</v>
      </c>
      <c r="T28" s="106">
        <f t="shared" si="1"/>
        <v>4.6620000000000003E-3</v>
      </c>
      <c r="U28" s="106">
        <f t="shared" si="1"/>
        <v>17070.509849999999</v>
      </c>
      <c r="V28" s="106">
        <f t="shared" si="1"/>
        <v>0</v>
      </c>
      <c r="W28" s="106">
        <f t="shared" si="1"/>
        <v>0</v>
      </c>
      <c r="X28" s="106">
        <f t="shared" si="1"/>
        <v>0</v>
      </c>
      <c r="Y28" s="106">
        <f t="shared" si="1"/>
        <v>0</v>
      </c>
      <c r="Z28" s="106">
        <f t="shared" si="1"/>
        <v>0</v>
      </c>
      <c r="AA28" s="106">
        <f t="shared" si="1"/>
        <v>1504.8694680000001</v>
      </c>
      <c r="AB28" s="106">
        <f t="shared" si="1"/>
        <v>0</v>
      </c>
      <c r="AC28" s="106">
        <f t="shared" si="1"/>
        <v>0</v>
      </c>
      <c r="AD28" s="106">
        <f t="shared" si="1"/>
        <v>0</v>
      </c>
      <c r="AE28" s="106">
        <f t="shared" si="1"/>
        <v>0</v>
      </c>
      <c r="AF28" s="106">
        <f t="shared" si="1"/>
        <v>1159.2684850000001</v>
      </c>
      <c r="AG28" s="106">
        <f t="shared" si="1"/>
        <v>2911.604832</v>
      </c>
      <c r="AH28" s="106">
        <f t="shared" si="1"/>
        <v>30.256771000000001</v>
      </c>
      <c r="AI28" s="107">
        <f t="shared" si="2"/>
        <v>22676.514068</v>
      </c>
      <c r="AJ28" s="114">
        <f t="shared" si="3"/>
        <v>7.4580619482055056E-3</v>
      </c>
      <c r="AK28" s="98">
        <f t="shared" si="4"/>
        <v>7.1060414242502066E-3</v>
      </c>
      <c r="AM28" s="98">
        <f t="shared" si="5"/>
        <v>7.1000000000000004E-3</v>
      </c>
      <c r="AN28" s="97" t="s">
        <v>37</v>
      </c>
    </row>
    <row r="29" spans="1:40">
      <c r="A29" s="97" t="s">
        <v>36</v>
      </c>
      <c r="B29" s="97">
        <v>0.53</v>
      </c>
      <c r="N29" s="97">
        <v>1316.4900000000002</v>
      </c>
      <c r="P29" s="97">
        <v>2100.58</v>
      </c>
      <c r="Q29" s="97">
        <v>3417.6000000000004</v>
      </c>
      <c r="S29" s="97" t="s">
        <v>36</v>
      </c>
      <c r="T29" s="106">
        <f t="shared" si="1"/>
        <v>7.4200000000000004E-4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  <c r="AE29" s="106">
        <f t="shared" si="1"/>
        <v>0</v>
      </c>
      <c r="AF29" s="106">
        <f t="shared" si="1"/>
        <v>262.90305300000006</v>
      </c>
      <c r="AG29" s="106">
        <f t="shared" si="1"/>
        <v>0</v>
      </c>
      <c r="AH29" s="106">
        <f t="shared" si="1"/>
        <v>65.748154</v>
      </c>
      <c r="AI29" s="107">
        <f t="shared" si="2"/>
        <v>328.65194900000006</v>
      </c>
      <c r="AJ29" s="114">
        <f t="shared" si="3"/>
        <v>1.0809009655056991E-4</v>
      </c>
      <c r="AK29" s="98">
        <f t="shared" si="4"/>
        <v>1.0298824399338302E-4</v>
      </c>
      <c r="AM29" s="98">
        <f t="shared" si="5"/>
        <v>1E-4</v>
      </c>
      <c r="AN29" s="97" t="s">
        <v>38</v>
      </c>
    </row>
    <row r="30" spans="1:40">
      <c r="A30" s="97" t="s">
        <v>37</v>
      </c>
      <c r="B30" s="97">
        <v>3.0000000000000006E-2</v>
      </c>
      <c r="N30" s="97">
        <v>125.82999999999997</v>
      </c>
      <c r="P30" s="97">
        <v>42.889999999999993</v>
      </c>
      <c r="Q30" s="97">
        <v>168.74999999999997</v>
      </c>
      <c r="S30" s="97" t="s">
        <v>37</v>
      </c>
      <c r="T30" s="106">
        <f t="shared" si="1"/>
        <v>4.2000000000000004E-5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  <c r="AE30" s="106">
        <f t="shared" si="1"/>
        <v>0</v>
      </c>
      <c r="AF30" s="106">
        <f t="shared" si="1"/>
        <v>25.128250999999992</v>
      </c>
      <c r="AG30" s="106">
        <f t="shared" si="1"/>
        <v>0</v>
      </c>
      <c r="AH30" s="106">
        <f t="shared" si="1"/>
        <v>1.3424569999999998</v>
      </c>
      <c r="AI30" s="115">
        <f t="shared" si="2"/>
        <v>26.470749999999992</v>
      </c>
      <c r="AJ30" s="116">
        <f t="shared" si="3"/>
        <v>8.7059453989910689E-6</v>
      </c>
      <c r="AK30" s="111">
        <f t="shared" si="4"/>
        <v>8.2950247761586919E-6</v>
      </c>
      <c r="AL30" s="112"/>
      <c r="AM30" s="111">
        <f t="shared" si="5"/>
        <v>0</v>
      </c>
      <c r="AN30" s="97" t="s">
        <v>39</v>
      </c>
    </row>
    <row r="31" spans="1:40">
      <c r="A31" s="97" t="s">
        <v>38</v>
      </c>
      <c r="B31" s="97">
        <v>0.15</v>
      </c>
      <c r="N31" s="97">
        <v>191.07000000000005</v>
      </c>
      <c r="P31" s="97">
        <v>51.310000000000009</v>
      </c>
      <c r="Q31" s="97">
        <v>242.53000000000006</v>
      </c>
      <c r="S31" s="97" t="s">
        <v>38</v>
      </c>
      <c r="T31" s="106">
        <f t="shared" si="1"/>
        <v>2.0999999999999998E-4</v>
      </c>
      <c r="U31" s="106">
        <f t="shared" si="1"/>
        <v>0</v>
      </c>
      <c r="V31" s="106">
        <f t="shared" si="1"/>
        <v>0</v>
      </c>
      <c r="W31" s="106">
        <f t="shared" si="1"/>
        <v>0</v>
      </c>
      <c r="AI31" s="107">
        <f>SUM(AI5:AI30)</f>
        <v>3040537.1027329997</v>
      </c>
      <c r="AJ31" s="114">
        <f t="shared" si="3"/>
        <v>1</v>
      </c>
      <c r="AK31" s="98">
        <f t="shared" si="4"/>
        <v>0.95280000000000009</v>
      </c>
      <c r="AM31" s="98">
        <f>SUM(AM5:AM30)</f>
        <v>1</v>
      </c>
    </row>
    <row r="32" spans="1:40">
      <c r="A32" s="97" t="s">
        <v>39</v>
      </c>
      <c r="B32" s="97">
        <v>11.92</v>
      </c>
      <c r="N32" s="97">
        <v>8275.09</v>
      </c>
      <c r="P32" s="97">
        <v>79686.549999999988</v>
      </c>
      <c r="Q32" s="97">
        <v>87973.559999999983</v>
      </c>
      <c r="S32" s="97" t="s">
        <v>39</v>
      </c>
      <c r="T32" s="106">
        <f t="shared" si="1"/>
        <v>1.6688000000000001E-2</v>
      </c>
      <c r="U32" s="106">
        <f t="shared" si="1"/>
        <v>0</v>
      </c>
      <c r="V32" s="106">
        <f t="shared" si="1"/>
        <v>0</v>
      </c>
      <c r="W32" s="106">
        <f t="shared" si="1"/>
        <v>0</v>
      </c>
    </row>
    <row r="33" spans="1:17">
      <c r="A33" s="97" t="s">
        <v>75</v>
      </c>
      <c r="B33" s="97">
        <v>4065982.3199999989</v>
      </c>
      <c r="C33" s="97">
        <v>1446556.2000000002</v>
      </c>
      <c r="D33" s="97">
        <v>9100728.5099999998</v>
      </c>
      <c r="E33" s="97">
        <v>1188191.49</v>
      </c>
      <c r="F33" s="97">
        <v>213208.49</v>
      </c>
      <c r="G33" s="97">
        <v>387874.21</v>
      </c>
      <c r="H33" s="97">
        <v>2298909.0299999998</v>
      </c>
      <c r="I33" s="97">
        <v>8170515.3100000005</v>
      </c>
      <c r="J33" s="97">
        <v>1269502.01</v>
      </c>
      <c r="K33" s="97">
        <v>1916019.3499999999</v>
      </c>
      <c r="L33" s="97">
        <v>2378681.4500000002</v>
      </c>
      <c r="M33" s="97">
        <v>3194065.4299999997</v>
      </c>
      <c r="N33" s="97">
        <v>5629769.3900000006</v>
      </c>
      <c r="O33" s="97">
        <v>3662794.2399999998</v>
      </c>
      <c r="P33" s="97">
        <v>6010742.5399999972</v>
      </c>
      <c r="Q33" s="97">
        <v>50933539.969999999</v>
      </c>
    </row>
  </sheetData>
  <pageMargins left="0.75" right="0.75" top="1" bottom="1" header="0.5" footer="0.5"/>
  <pageSetup scale="85" fitToWidth="3" orientation="landscape" r:id="rId1"/>
  <headerFooter alignWithMargins="0">
    <oddHeader>&amp;RKY PSC Case No. 2016-00162,
Attachment C to Staff Post Hearing Supp. DR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>
      <selection sqref="A1:D1"/>
    </sheetView>
  </sheetViews>
  <sheetFormatPr defaultRowHeight="15"/>
  <cols>
    <col min="1" max="1" width="12" style="117" bestFit="1" customWidth="1"/>
    <col min="2" max="2" width="23.6640625" style="117" customWidth="1"/>
    <col min="3" max="3" width="24.5546875" style="117" customWidth="1"/>
    <col min="4" max="4" width="10.33203125" style="117" bestFit="1" customWidth="1"/>
    <col min="5" max="16384" width="8.88671875" style="117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A4" s="118"/>
      <c r="B4" s="43" t="s">
        <v>2</v>
      </c>
      <c r="C4" s="43" t="s">
        <v>3</v>
      </c>
      <c r="D4" s="43"/>
      <c r="E4" s="118"/>
    </row>
    <row r="5" spans="1:5">
      <c r="A5" s="118"/>
      <c r="B5" s="43" t="s">
        <v>140</v>
      </c>
      <c r="C5" s="43" t="s">
        <v>141</v>
      </c>
      <c r="D5" s="40" t="s">
        <v>6</v>
      </c>
      <c r="E5" s="118"/>
    </row>
    <row r="6" spans="1:5">
      <c r="A6" s="46" t="s">
        <v>7</v>
      </c>
      <c r="B6" s="47">
        <v>2.0000000000000001E-4</v>
      </c>
      <c r="C6" s="47">
        <v>1E-4</v>
      </c>
      <c r="D6" s="47">
        <f>C6-B6</f>
        <v>-1E-4</v>
      </c>
      <c r="E6" s="48"/>
    </row>
    <row r="7" spans="1:5">
      <c r="A7" s="49" t="s">
        <v>8</v>
      </c>
      <c r="B7" s="47">
        <v>0.01</v>
      </c>
      <c r="C7" s="47">
        <v>6.3E-3</v>
      </c>
      <c r="D7" s="47">
        <f t="shared" ref="D7:D31" si="0">C7-B7</f>
        <v>-3.7000000000000002E-3</v>
      </c>
      <c r="E7" s="48"/>
    </row>
    <row r="8" spans="1:5">
      <c r="A8" s="49" t="s">
        <v>10</v>
      </c>
      <c r="B8" s="47">
        <v>0</v>
      </c>
      <c r="C8" s="47">
        <v>0</v>
      </c>
      <c r="D8" s="47">
        <f t="shared" si="0"/>
        <v>0</v>
      </c>
      <c r="E8" s="48"/>
    </row>
    <row r="9" spans="1:5">
      <c r="A9" s="49" t="s">
        <v>11</v>
      </c>
      <c r="B9" s="47">
        <v>5.0000000000000001E-4</v>
      </c>
      <c r="C9" s="47">
        <v>2.9999999999999997E-4</v>
      </c>
      <c r="D9" s="47">
        <f t="shared" si="0"/>
        <v>-2.0000000000000004E-4</v>
      </c>
      <c r="E9" s="51"/>
    </row>
    <row r="10" spans="1:5">
      <c r="A10" s="49" t="s">
        <v>12</v>
      </c>
      <c r="B10" s="47">
        <v>3.78E-2</v>
      </c>
      <c r="C10" s="47">
        <v>4.2599999999999999E-2</v>
      </c>
      <c r="D10" s="119">
        <f t="shared" si="0"/>
        <v>4.7999999999999987E-3</v>
      </c>
      <c r="E10" s="52"/>
    </row>
    <row r="11" spans="1:5">
      <c r="A11" s="49" t="s">
        <v>13</v>
      </c>
      <c r="B11" s="47">
        <v>0.3125</v>
      </c>
      <c r="C11" s="47">
        <v>0.3614</v>
      </c>
      <c r="D11" s="50">
        <f t="shared" si="0"/>
        <v>4.8899999999999999E-2</v>
      </c>
      <c r="E11" s="52"/>
    </row>
    <row r="12" spans="1:5">
      <c r="A12" s="49" t="s">
        <v>14</v>
      </c>
      <c r="B12" s="47">
        <v>1.09E-2</v>
      </c>
      <c r="C12" s="47">
        <v>1.2699999999999999E-2</v>
      </c>
      <c r="D12" s="47">
        <f t="shared" si="0"/>
        <v>1.7999999999999995E-3</v>
      </c>
      <c r="E12" s="52"/>
    </row>
    <row r="13" spans="1:5">
      <c r="A13" s="49" t="s">
        <v>15</v>
      </c>
      <c r="B13" s="47">
        <v>0.13139999999999999</v>
      </c>
      <c r="C13" s="47">
        <v>0.15890000000000001</v>
      </c>
      <c r="D13" s="119">
        <f t="shared" si="0"/>
        <v>2.7500000000000024E-2</v>
      </c>
      <c r="E13" s="52"/>
    </row>
    <row r="14" spans="1:5">
      <c r="A14" s="49" t="s">
        <v>16</v>
      </c>
      <c r="B14" s="47">
        <v>7.7100000000000002E-2</v>
      </c>
      <c r="C14" s="47">
        <v>9.1800000000000007E-2</v>
      </c>
      <c r="D14" s="119">
        <f t="shared" si="0"/>
        <v>1.4700000000000005E-2</v>
      </c>
      <c r="E14" s="52"/>
    </row>
    <row r="15" spans="1:5">
      <c r="A15" s="49" t="s">
        <v>17</v>
      </c>
      <c r="B15" s="47">
        <v>4.0000000000000002E-4</v>
      </c>
      <c r="C15" s="47">
        <v>2.9999999999999997E-4</v>
      </c>
      <c r="D15" s="47">
        <f t="shared" si="0"/>
        <v>-1.0000000000000005E-4</v>
      </c>
      <c r="E15" s="52"/>
    </row>
    <row r="16" spans="1:5">
      <c r="A16" s="49" t="s">
        <v>18</v>
      </c>
      <c r="B16" s="47">
        <v>8.0699999999999994E-2</v>
      </c>
      <c r="C16" s="47">
        <v>4.8000000000000001E-2</v>
      </c>
      <c r="D16" s="119">
        <f t="shared" si="0"/>
        <v>-3.2699999999999993E-2</v>
      </c>
      <c r="E16" s="52"/>
    </row>
    <row r="17" spans="1:5">
      <c r="A17" s="49" t="s">
        <v>19</v>
      </c>
      <c r="B17" s="47">
        <v>1E-4</v>
      </c>
      <c r="C17" s="47">
        <v>0</v>
      </c>
      <c r="D17" s="47">
        <f t="shared" si="0"/>
        <v>-1E-4</v>
      </c>
      <c r="E17" s="52"/>
    </row>
    <row r="18" spans="1:5">
      <c r="A18" s="49" t="s">
        <v>20</v>
      </c>
      <c r="B18" s="47">
        <v>6.9999999999999999E-4</v>
      </c>
      <c r="C18" s="47">
        <v>2.0000000000000001E-4</v>
      </c>
      <c r="D18" s="47">
        <f t="shared" si="0"/>
        <v>-5.0000000000000001E-4</v>
      </c>
      <c r="E18" s="52"/>
    </row>
    <row r="19" spans="1:5">
      <c r="A19" s="49" t="s">
        <v>21</v>
      </c>
      <c r="B19" s="47">
        <v>0.1658</v>
      </c>
      <c r="C19" s="47">
        <v>0.11220000000000001</v>
      </c>
      <c r="D19" s="119">
        <f t="shared" si="0"/>
        <v>-5.3599999999999995E-2</v>
      </c>
      <c r="E19" s="52"/>
    </row>
    <row r="20" spans="1:5">
      <c r="A20" s="49" t="s">
        <v>22</v>
      </c>
      <c r="B20" s="47">
        <v>8.0000000000000004E-4</v>
      </c>
      <c r="C20" s="47">
        <v>5.9999999999999995E-4</v>
      </c>
      <c r="D20" s="47">
        <f t="shared" si="0"/>
        <v>-2.0000000000000009E-4</v>
      </c>
      <c r="E20" s="52"/>
    </row>
    <row r="21" spans="1:5">
      <c r="A21" s="49" t="s">
        <v>23</v>
      </c>
      <c r="B21" s="47">
        <v>0</v>
      </c>
      <c r="C21" s="47">
        <v>0</v>
      </c>
      <c r="D21" s="47">
        <f t="shared" si="0"/>
        <v>0</v>
      </c>
      <c r="E21" s="52"/>
    </row>
    <row r="22" spans="1:5">
      <c r="A22" s="49" t="s">
        <v>26</v>
      </c>
      <c r="B22" s="47">
        <v>0</v>
      </c>
      <c r="C22" s="47">
        <v>0</v>
      </c>
      <c r="D22" s="47">
        <f t="shared" si="0"/>
        <v>0</v>
      </c>
      <c r="E22" s="52"/>
    </row>
    <row r="23" spans="1:5">
      <c r="A23" s="49">
        <v>74</v>
      </c>
      <c r="B23" s="47">
        <v>0</v>
      </c>
      <c r="C23" s="47">
        <v>0</v>
      </c>
      <c r="D23" s="47">
        <f t="shared" si="0"/>
        <v>0</v>
      </c>
      <c r="E23" s="45"/>
    </row>
    <row r="24" spans="1:5">
      <c r="A24" s="49" t="s">
        <v>29</v>
      </c>
      <c r="B24" s="47">
        <v>1E-4</v>
      </c>
      <c r="C24" s="47">
        <v>0</v>
      </c>
      <c r="D24" s="47">
        <f t="shared" si="0"/>
        <v>-1E-4</v>
      </c>
      <c r="E24" s="45"/>
    </row>
    <row r="25" spans="1:5">
      <c r="A25" s="49" t="s">
        <v>30</v>
      </c>
      <c r="B25" s="47">
        <v>0</v>
      </c>
      <c r="C25" s="47">
        <v>0</v>
      </c>
      <c r="D25" s="47">
        <f t="shared" si="0"/>
        <v>0</v>
      </c>
      <c r="E25" s="45"/>
    </row>
    <row r="26" spans="1:5">
      <c r="A26" s="49" t="s">
        <v>31</v>
      </c>
      <c r="B26" s="47">
        <v>0.15490000000000001</v>
      </c>
      <c r="C26" s="47">
        <v>0.1595</v>
      </c>
      <c r="D26" s="47">
        <f t="shared" si="0"/>
        <v>4.599999999999993E-3</v>
      </c>
      <c r="E26" s="41"/>
    </row>
    <row r="27" spans="1:5">
      <c r="A27" s="49" t="s">
        <v>32</v>
      </c>
      <c r="B27" s="47">
        <v>7.4000000000000003E-3</v>
      </c>
      <c r="C27" s="47">
        <v>4.1000000000000003E-3</v>
      </c>
      <c r="D27" s="47">
        <f t="shared" si="0"/>
        <v>-3.3E-3</v>
      </c>
      <c r="E27" s="45"/>
    </row>
    <row r="28" spans="1:5">
      <c r="A28" s="46" t="s">
        <v>36</v>
      </c>
      <c r="B28" s="47">
        <v>1.5E-3</v>
      </c>
      <c r="C28" s="47">
        <v>1E-4</v>
      </c>
      <c r="D28" s="47">
        <f t="shared" si="0"/>
        <v>-1.4E-3</v>
      </c>
      <c r="E28" s="48"/>
    </row>
    <row r="29" spans="1:5">
      <c r="A29" s="46" t="s">
        <v>37</v>
      </c>
      <c r="B29" s="47">
        <v>7.1000000000000004E-3</v>
      </c>
      <c r="C29" s="47">
        <v>0</v>
      </c>
      <c r="D29" s="47">
        <f t="shared" si="0"/>
        <v>-7.1000000000000004E-3</v>
      </c>
      <c r="E29" s="48"/>
    </row>
    <row r="30" spans="1:5">
      <c r="A30" s="46" t="s">
        <v>38</v>
      </c>
      <c r="B30" s="44">
        <v>1E-4</v>
      </c>
      <c r="C30" s="44">
        <v>0</v>
      </c>
      <c r="D30" s="47">
        <f t="shared" si="0"/>
        <v>-1E-4</v>
      </c>
      <c r="E30" s="48"/>
    </row>
    <row r="31" spans="1:5">
      <c r="A31" s="46" t="s">
        <v>39</v>
      </c>
      <c r="B31" s="44">
        <v>0</v>
      </c>
      <c r="C31" s="44">
        <v>8.9999999999999998E-4</v>
      </c>
      <c r="D31" s="47">
        <f t="shared" si="0"/>
        <v>8.9999999999999998E-4</v>
      </c>
      <c r="E31" s="48"/>
    </row>
    <row r="32" spans="1:5" ht="15.6" thickBot="1">
      <c r="A32" s="53" t="s">
        <v>40</v>
      </c>
      <c r="B32" s="54">
        <f>SUM(B6:B31)</f>
        <v>1</v>
      </c>
      <c r="C32" s="54">
        <f>SUM(C6:C31)</f>
        <v>1</v>
      </c>
      <c r="D32" s="54">
        <f>SUM(D6:D31)</f>
        <v>1.6046192152785466E-17</v>
      </c>
      <c r="E32" s="118"/>
    </row>
    <row r="33" spans="1:5" ht="15.6" thickTop="1">
      <c r="A33" s="118"/>
      <c r="B33" s="118"/>
      <c r="C33" s="118"/>
      <c r="D33" s="118"/>
      <c r="E33" s="118"/>
    </row>
    <row r="34" spans="1:5">
      <c r="A34" s="118"/>
      <c r="B34" s="118"/>
      <c r="C34" s="42"/>
      <c r="D34" s="42"/>
      <c r="E34" s="42"/>
    </row>
    <row r="35" spans="1:5">
      <c r="A35" s="55" t="s">
        <v>41</v>
      </c>
      <c r="B35" s="220" t="s">
        <v>142</v>
      </c>
      <c r="C35" s="220"/>
      <c r="D35" s="220"/>
      <c r="E35" s="42"/>
    </row>
    <row r="36" spans="1:5">
      <c r="A36" s="55"/>
      <c r="B36" s="220" t="s">
        <v>136</v>
      </c>
      <c r="C36" s="220"/>
      <c r="D36" s="220"/>
      <c r="E36" s="42"/>
    </row>
    <row r="37" spans="1:5">
      <c r="A37" s="55"/>
      <c r="B37" s="220" t="s">
        <v>44</v>
      </c>
      <c r="C37" s="220"/>
      <c r="D37" s="220"/>
      <c r="E37" s="42"/>
    </row>
    <row r="38" spans="1:5">
      <c r="A38" s="55" t="s">
        <v>41</v>
      </c>
      <c r="B38" s="218" t="s">
        <v>45</v>
      </c>
      <c r="C38" s="218"/>
      <c r="D38" s="218"/>
      <c r="E38" s="218"/>
    </row>
    <row r="39" spans="1:5">
      <c r="A39" s="55"/>
      <c r="B39" s="218" t="s">
        <v>46</v>
      </c>
      <c r="C39" s="218"/>
      <c r="D39" s="218"/>
      <c r="E39" s="218"/>
    </row>
    <row r="40" spans="1:5">
      <c r="A40" s="55" t="s">
        <v>41</v>
      </c>
      <c r="B40" s="218" t="s">
        <v>47</v>
      </c>
      <c r="C40" s="218"/>
      <c r="D40" s="218"/>
      <c r="E40" s="218"/>
    </row>
    <row r="41" spans="1:5">
      <c r="A41" s="55"/>
      <c r="B41" s="218" t="s">
        <v>48</v>
      </c>
      <c r="C41" s="218"/>
      <c r="D41" s="218"/>
      <c r="E41" s="218"/>
    </row>
    <row r="42" spans="1:5">
      <c r="A42" s="55" t="s">
        <v>41</v>
      </c>
      <c r="B42" s="218" t="s">
        <v>49</v>
      </c>
      <c r="C42" s="218"/>
      <c r="D42" s="218"/>
      <c r="E42" s="218"/>
    </row>
    <row r="43" spans="1:5">
      <c r="A43" s="55"/>
      <c r="B43" s="218" t="s">
        <v>50</v>
      </c>
      <c r="C43" s="218"/>
      <c r="D43" s="218"/>
      <c r="E43" s="218"/>
    </row>
    <row r="44" spans="1:5">
      <c r="A44" s="55" t="s">
        <v>41</v>
      </c>
      <c r="B44" s="218" t="s">
        <v>51</v>
      </c>
      <c r="C44" s="218"/>
      <c r="D44" s="218"/>
      <c r="E44" s="218"/>
    </row>
    <row r="45" spans="1:5">
      <c r="A45" s="55"/>
      <c r="B45" s="218" t="s">
        <v>52</v>
      </c>
      <c r="C45" s="218"/>
      <c r="D45" s="218"/>
      <c r="E45" s="218"/>
    </row>
    <row r="46" spans="1:5">
      <c r="A46" s="55" t="s">
        <v>41</v>
      </c>
      <c r="B46" s="80" t="s">
        <v>117</v>
      </c>
      <c r="C46" s="58"/>
      <c r="D46" s="58"/>
      <c r="E46" s="58"/>
    </row>
    <row r="47" spans="1:5">
      <c r="A47" s="55"/>
      <c r="B47" s="80" t="s">
        <v>118</v>
      </c>
      <c r="C47" s="58"/>
      <c r="D47" s="58"/>
      <c r="E47" s="58"/>
    </row>
    <row r="48" spans="1:5">
      <c r="A48" s="47"/>
      <c r="B48" s="81"/>
      <c r="C48" s="49"/>
      <c r="D48" s="49"/>
      <c r="E48" s="49"/>
    </row>
    <row r="49" spans="1:5">
      <c r="A49" s="47"/>
      <c r="B49" s="81"/>
      <c r="C49" s="49"/>
      <c r="D49" s="49"/>
      <c r="E49" s="49"/>
    </row>
    <row r="50" spans="1:5">
      <c r="A50" s="59" t="s">
        <v>57</v>
      </c>
      <c r="B50" s="60"/>
      <c r="C50" s="61"/>
      <c r="D50" s="49" t="s">
        <v>81</v>
      </c>
      <c r="E50" s="62"/>
    </row>
    <row r="51" spans="1:5">
      <c r="A51" s="47"/>
      <c r="B51" s="49"/>
      <c r="C51" s="47"/>
      <c r="D51" s="47"/>
      <c r="E51" s="47"/>
    </row>
    <row r="52" spans="1:5">
      <c r="A52" s="47"/>
      <c r="B52" s="49"/>
      <c r="C52" s="47"/>
      <c r="D52" s="47"/>
      <c r="E52" s="47"/>
    </row>
    <row r="53" spans="1:5">
      <c r="A53" s="59" t="s">
        <v>58</v>
      </c>
      <c r="B53" s="60"/>
      <c r="C53" s="62"/>
      <c r="D53" s="47" t="s">
        <v>81</v>
      </c>
      <c r="E53" s="62"/>
    </row>
  </sheetData>
  <mergeCells count="13">
    <mergeCell ref="B45:E45"/>
    <mergeCell ref="B39:E39"/>
    <mergeCell ref="B40:E40"/>
    <mergeCell ref="B41:E41"/>
    <mergeCell ref="B42:E42"/>
    <mergeCell ref="B43:E43"/>
    <mergeCell ref="B44:E44"/>
    <mergeCell ref="B38:E38"/>
    <mergeCell ref="A1:D1"/>
    <mergeCell ref="A2:D2"/>
    <mergeCell ref="B35:D35"/>
    <mergeCell ref="B36:D36"/>
    <mergeCell ref="B37:D37"/>
  </mergeCells>
  <pageMargins left="0.75" right="0.75" top="1" bottom="1" header="0.5" footer="0.5"/>
  <pageSetup scale="58" fitToWidth="3" orientation="landscape" r:id="rId1"/>
  <headerFooter alignWithMargins="0">
    <oddHeader>&amp;RKY PSC Case No. 2016-00162,
Attachment C to Staff Post Hearing Supp. DR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32"/>
  <sheetViews>
    <sheetView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RowHeight="15"/>
  <cols>
    <col min="1" max="1" width="12.33203125" style="117" bestFit="1" customWidth="1"/>
    <col min="2" max="5" width="15" style="117" bestFit="1" customWidth="1"/>
    <col min="6" max="6" width="13.109375" style="117" bestFit="1" customWidth="1"/>
    <col min="7" max="16" width="15" style="117" bestFit="1" customWidth="1"/>
    <col min="17" max="17" width="16.109375" style="117" bestFit="1" customWidth="1"/>
    <col min="18" max="18" width="8.88671875" style="117"/>
    <col min="19" max="19" width="3.33203125" style="117" bestFit="1" customWidth="1"/>
    <col min="20" max="20" width="9.33203125" style="117" bestFit="1" customWidth="1"/>
    <col min="21" max="22" width="10.33203125" style="117" bestFit="1" customWidth="1"/>
    <col min="23" max="23" width="11.33203125" style="117" bestFit="1" customWidth="1"/>
    <col min="24" max="24" width="9.33203125" style="117" bestFit="1" customWidth="1"/>
    <col min="25" max="26" width="8" style="117" bestFit="1" customWidth="1"/>
    <col min="27" max="28" width="11.33203125" style="117" bestFit="1" customWidth="1"/>
    <col min="29" max="29" width="10.33203125" style="117" bestFit="1" customWidth="1"/>
    <col min="30" max="30" width="9.33203125" style="117" bestFit="1" customWidth="1"/>
    <col min="31" max="32" width="11.33203125" style="117" bestFit="1" customWidth="1"/>
    <col min="33" max="34" width="10.33203125" style="117" bestFit="1" customWidth="1"/>
    <col min="35" max="35" width="12.88671875" style="117" bestFit="1" customWidth="1"/>
    <col min="36" max="36" width="11.44140625" style="117" bestFit="1" customWidth="1"/>
    <col min="37" max="37" width="12" style="117" bestFit="1" customWidth="1"/>
    <col min="38" max="38" width="10.44140625" style="117" bestFit="1" customWidth="1"/>
    <col min="39" max="16384" width="8.88671875" style="117"/>
  </cols>
  <sheetData>
    <row r="2" spans="1:40">
      <c r="T2" s="120">
        <v>1.4E-3</v>
      </c>
      <c r="U2" s="120">
        <v>8.0199999999999994E-2</v>
      </c>
      <c r="V2" s="120">
        <v>4.1999999999999997E-3</v>
      </c>
      <c r="W2" s="120">
        <v>8.9700000000000002E-2</v>
      </c>
      <c r="X2" s="120">
        <v>1.12E-2</v>
      </c>
      <c r="Y2" s="121">
        <v>2.2000000000000001E-3</v>
      </c>
      <c r="Z2" s="120">
        <v>1.4E-3</v>
      </c>
      <c r="AA2" s="120">
        <v>6.8900000000000003E-2</v>
      </c>
      <c r="AB2" s="120">
        <f>28.57%+0.0001</f>
        <v>0.2858</v>
      </c>
      <c r="AC2" s="120">
        <v>4.6800000000000001E-2</v>
      </c>
      <c r="AD2" s="120">
        <v>5.8999999999999999E-3</v>
      </c>
      <c r="AE2" s="120">
        <v>7.8100000000000003E-2</v>
      </c>
      <c r="AF2" s="122">
        <v>0.19969999999999999</v>
      </c>
      <c r="AG2" s="123">
        <v>4.3200000000000002E-2</v>
      </c>
      <c r="AH2" s="123">
        <v>3.1300000000000001E-2</v>
      </c>
      <c r="AK2" s="124">
        <v>0.95</v>
      </c>
    </row>
    <row r="3" spans="1:40">
      <c r="A3" s="125" t="s">
        <v>143</v>
      </c>
      <c r="B3" s="125" t="s">
        <v>60</v>
      </c>
      <c r="C3" s="125" t="s">
        <v>124</v>
      </c>
      <c r="D3" s="125" t="s">
        <v>61</v>
      </c>
      <c r="E3" s="125" t="s">
        <v>137</v>
      </c>
      <c r="F3" s="125" t="s">
        <v>138</v>
      </c>
      <c r="G3" s="125" t="s">
        <v>139</v>
      </c>
      <c r="H3" s="125" t="s">
        <v>63</v>
      </c>
      <c r="I3" s="125" t="s">
        <v>64</v>
      </c>
      <c r="J3" s="125" t="s">
        <v>65</v>
      </c>
      <c r="K3" s="125" t="s">
        <v>66</v>
      </c>
      <c r="L3" s="125" t="s">
        <v>67</v>
      </c>
      <c r="M3" s="125" t="s">
        <v>68</v>
      </c>
      <c r="N3" s="125" t="s">
        <v>82</v>
      </c>
      <c r="O3" s="125" t="s">
        <v>125</v>
      </c>
      <c r="P3" s="125" t="s">
        <v>70</v>
      </c>
      <c r="Q3" s="125" t="s">
        <v>75</v>
      </c>
      <c r="S3" s="117" t="s">
        <v>72</v>
      </c>
      <c r="T3" s="123" t="s">
        <v>60</v>
      </c>
      <c r="U3" s="123" t="s">
        <v>124</v>
      </c>
      <c r="V3" s="126" t="s">
        <v>61</v>
      </c>
      <c r="W3" s="126" t="s">
        <v>137</v>
      </c>
      <c r="X3" s="126" t="s">
        <v>138</v>
      </c>
      <c r="Y3" s="126" t="s">
        <v>139</v>
      </c>
      <c r="Z3" s="126" t="s">
        <v>63</v>
      </c>
      <c r="AA3" s="126" t="s">
        <v>64</v>
      </c>
      <c r="AB3" s="126" t="s">
        <v>65</v>
      </c>
      <c r="AC3" s="126" t="s">
        <v>66</v>
      </c>
      <c r="AD3" s="126" t="s">
        <v>67</v>
      </c>
      <c r="AE3" s="126" t="s">
        <v>68</v>
      </c>
      <c r="AF3" s="123" t="s">
        <v>82</v>
      </c>
      <c r="AG3" s="123" t="s">
        <v>125</v>
      </c>
      <c r="AH3" s="123" t="s">
        <v>70</v>
      </c>
      <c r="AI3" s="127" t="s">
        <v>75</v>
      </c>
      <c r="AJ3" s="128" t="s">
        <v>126</v>
      </c>
      <c r="AK3" s="129" t="s">
        <v>84</v>
      </c>
      <c r="AL3" s="129" t="s">
        <v>85</v>
      </c>
      <c r="AM3" s="129" t="s">
        <v>40</v>
      </c>
      <c r="AN3" s="117" t="s">
        <v>72</v>
      </c>
    </row>
    <row r="4" spans="1:40">
      <c r="A4" s="117" t="s">
        <v>7</v>
      </c>
      <c r="B4" s="130">
        <v>0.45000000000000007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>
        <v>936.71999999999991</v>
      </c>
      <c r="O4" s="130"/>
      <c r="P4" s="130">
        <v>277.31000000000006</v>
      </c>
      <c r="Q4" s="130">
        <v>1214.48</v>
      </c>
      <c r="S4" s="117" t="s">
        <v>7</v>
      </c>
      <c r="T4" s="105">
        <f>T$2*B4</f>
        <v>6.3000000000000013E-4</v>
      </c>
      <c r="U4" s="105">
        <f t="shared" ref="U4:AH19" si="0">U$2*C4</f>
        <v>0</v>
      </c>
      <c r="V4" s="105">
        <f t="shared" si="0"/>
        <v>0</v>
      </c>
      <c r="W4" s="105">
        <f t="shared" si="0"/>
        <v>0</v>
      </c>
      <c r="X4" s="105">
        <f t="shared" si="0"/>
        <v>0</v>
      </c>
      <c r="Y4" s="105">
        <f t="shared" si="0"/>
        <v>0</v>
      </c>
      <c r="Z4" s="105">
        <f t="shared" si="0"/>
        <v>0</v>
      </c>
      <c r="AA4" s="105">
        <f t="shared" si="0"/>
        <v>0</v>
      </c>
      <c r="AB4" s="105">
        <f t="shared" si="0"/>
        <v>0</v>
      </c>
      <c r="AC4" s="105">
        <f t="shared" si="0"/>
        <v>0</v>
      </c>
      <c r="AD4" s="105">
        <f t="shared" si="0"/>
        <v>0</v>
      </c>
      <c r="AE4" s="105">
        <f t="shared" si="0"/>
        <v>0</v>
      </c>
      <c r="AF4" s="105">
        <f t="shared" si="0"/>
        <v>187.06298399999997</v>
      </c>
      <c r="AG4" s="105">
        <f t="shared" si="0"/>
        <v>0</v>
      </c>
      <c r="AH4" s="105">
        <f t="shared" si="0"/>
        <v>8.6798030000000015</v>
      </c>
      <c r="AI4" s="131">
        <f>SUM(T4:AH4)</f>
        <v>195.74341699999997</v>
      </c>
      <c r="AJ4" s="132">
        <f>AI4/$AI$32</f>
        <v>5.9298007085396947E-5</v>
      </c>
      <c r="AK4" s="98">
        <f>ROUND(AJ4*$AK$2,4)</f>
        <v>1E-4</v>
      </c>
      <c r="AM4" s="133">
        <f>AK4+AL4</f>
        <v>1E-4</v>
      </c>
      <c r="AN4" s="117" t="s">
        <v>7</v>
      </c>
    </row>
    <row r="5" spans="1:40">
      <c r="A5" s="117" t="s">
        <v>8</v>
      </c>
      <c r="B5" s="130">
        <v>9.0599999999999987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>
        <v>68372.680000000008</v>
      </c>
      <c r="O5" s="130"/>
      <c r="P5" s="130">
        <v>261113.01999999996</v>
      </c>
      <c r="Q5" s="130">
        <v>329494.75999999995</v>
      </c>
      <c r="S5" s="117" t="s">
        <v>8</v>
      </c>
      <c r="T5" s="105">
        <f t="shared" ref="T5:AH31" si="1">T$2*B5</f>
        <v>1.2683999999999997E-2</v>
      </c>
      <c r="U5" s="105">
        <f t="shared" si="0"/>
        <v>0</v>
      </c>
      <c r="V5" s="105">
        <f t="shared" si="0"/>
        <v>0</v>
      </c>
      <c r="W5" s="105">
        <f t="shared" si="0"/>
        <v>0</v>
      </c>
      <c r="X5" s="105">
        <f t="shared" si="0"/>
        <v>0</v>
      </c>
      <c r="Y5" s="105">
        <f t="shared" si="0"/>
        <v>0</v>
      </c>
      <c r="Z5" s="105">
        <f t="shared" si="0"/>
        <v>0</v>
      </c>
      <c r="AA5" s="105">
        <f t="shared" si="0"/>
        <v>0</v>
      </c>
      <c r="AB5" s="105">
        <f t="shared" si="0"/>
        <v>0</v>
      </c>
      <c r="AC5" s="105">
        <f t="shared" si="0"/>
        <v>0</v>
      </c>
      <c r="AD5" s="105">
        <f t="shared" si="0"/>
        <v>0</v>
      </c>
      <c r="AE5" s="105">
        <f t="shared" si="0"/>
        <v>0</v>
      </c>
      <c r="AF5" s="105">
        <f t="shared" si="0"/>
        <v>13654.024196</v>
      </c>
      <c r="AG5" s="105">
        <f t="shared" si="0"/>
        <v>0</v>
      </c>
      <c r="AH5" s="105">
        <f t="shared" si="0"/>
        <v>8172.8375259999993</v>
      </c>
      <c r="AI5" s="131">
        <f t="shared" ref="AI5:AI31" si="2">SUM(T5:AH5)</f>
        <v>21826.874405999999</v>
      </c>
      <c r="AJ5" s="132">
        <f t="shared" ref="AJ5:AJ31" si="3">AI5/$AI$32</f>
        <v>6.6121771705817184E-3</v>
      </c>
      <c r="AK5" s="98">
        <f t="shared" ref="AK5:AK30" si="4">ROUND(AJ5*$AK$2,4)</f>
        <v>6.3E-3</v>
      </c>
      <c r="AM5" s="133">
        <f t="shared" ref="AM5:AM25" si="5">AK5+AL5</f>
        <v>6.3E-3</v>
      </c>
      <c r="AN5" s="117" t="s">
        <v>8</v>
      </c>
    </row>
    <row r="6" spans="1:40">
      <c r="A6" s="117" t="s">
        <v>10</v>
      </c>
      <c r="B6" s="130">
        <v>0.13999999999999999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>
        <v>810.31</v>
      </c>
      <c r="O6" s="130"/>
      <c r="P6" s="130">
        <v>119.49999999999999</v>
      </c>
      <c r="Q6" s="130">
        <v>929.94999999999993</v>
      </c>
      <c r="S6" s="117" t="s">
        <v>10</v>
      </c>
      <c r="T6" s="105">
        <f t="shared" si="1"/>
        <v>1.9599999999999997E-4</v>
      </c>
      <c r="U6" s="105">
        <f t="shared" si="0"/>
        <v>0</v>
      </c>
      <c r="V6" s="105">
        <f t="shared" si="0"/>
        <v>0</v>
      </c>
      <c r="W6" s="105">
        <f t="shared" si="0"/>
        <v>0</v>
      </c>
      <c r="X6" s="105">
        <f t="shared" si="0"/>
        <v>0</v>
      </c>
      <c r="Y6" s="105">
        <f t="shared" si="0"/>
        <v>0</v>
      </c>
      <c r="Z6" s="105">
        <f t="shared" si="0"/>
        <v>0</v>
      </c>
      <c r="AA6" s="105">
        <f t="shared" si="0"/>
        <v>0</v>
      </c>
      <c r="AB6" s="105">
        <f t="shared" si="0"/>
        <v>0</v>
      </c>
      <c r="AC6" s="105">
        <f t="shared" si="0"/>
        <v>0</v>
      </c>
      <c r="AD6" s="105">
        <f t="shared" si="0"/>
        <v>0</v>
      </c>
      <c r="AE6" s="105">
        <f t="shared" si="0"/>
        <v>0</v>
      </c>
      <c r="AF6" s="105">
        <f t="shared" si="0"/>
        <v>161.81890699999997</v>
      </c>
      <c r="AG6" s="105">
        <f t="shared" si="0"/>
        <v>0</v>
      </c>
      <c r="AH6" s="105">
        <f t="shared" si="0"/>
        <v>3.7403499999999998</v>
      </c>
      <c r="AI6" s="131">
        <f t="shared" si="2"/>
        <v>165.55945299999996</v>
      </c>
      <c r="AJ6" s="132">
        <f t="shared" si="3"/>
        <v>5.0154154696545641E-5</v>
      </c>
      <c r="AK6" s="98">
        <f t="shared" si="4"/>
        <v>0</v>
      </c>
      <c r="AM6" s="133">
        <f t="shared" si="5"/>
        <v>0</v>
      </c>
      <c r="AN6" s="134" t="s">
        <v>11</v>
      </c>
    </row>
    <row r="7" spans="1:40">
      <c r="A7" s="117" t="s">
        <v>11</v>
      </c>
      <c r="B7" s="130">
        <v>2.4999999999999996</v>
      </c>
      <c r="C7" s="130"/>
      <c r="D7" s="130">
        <v>3575.26</v>
      </c>
      <c r="E7" s="130"/>
      <c r="F7" s="130"/>
      <c r="G7" s="130"/>
      <c r="H7" s="130"/>
      <c r="I7" s="130"/>
      <c r="J7" s="130"/>
      <c r="K7" s="130"/>
      <c r="L7" s="130"/>
      <c r="M7" s="130"/>
      <c r="N7" s="130">
        <v>4251.6400000000003</v>
      </c>
      <c r="O7" s="130"/>
      <c r="P7" s="130">
        <v>150.81</v>
      </c>
      <c r="Q7" s="130">
        <v>7980.2100000000009</v>
      </c>
      <c r="S7" s="117" t="s">
        <v>11</v>
      </c>
      <c r="T7" s="105">
        <f t="shared" si="1"/>
        <v>3.4999999999999992E-3</v>
      </c>
      <c r="U7" s="105">
        <f t="shared" si="0"/>
        <v>0</v>
      </c>
      <c r="V7" s="105">
        <f t="shared" si="0"/>
        <v>15.016092</v>
      </c>
      <c r="W7" s="105">
        <f t="shared" si="0"/>
        <v>0</v>
      </c>
      <c r="X7" s="105">
        <f t="shared" si="0"/>
        <v>0</v>
      </c>
      <c r="Y7" s="105">
        <f t="shared" si="0"/>
        <v>0</v>
      </c>
      <c r="Z7" s="105">
        <f t="shared" si="0"/>
        <v>0</v>
      </c>
      <c r="AA7" s="105">
        <f t="shared" si="0"/>
        <v>0</v>
      </c>
      <c r="AB7" s="105">
        <f t="shared" si="0"/>
        <v>0</v>
      </c>
      <c r="AC7" s="105">
        <f t="shared" si="0"/>
        <v>0</v>
      </c>
      <c r="AD7" s="105">
        <f t="shared" si="0"/>
        <v>0</v>
      </c>
      <c r="AE7" s="105">
        <f t="shared" si="0"/>
        <v>0</v>
      </c>
      <c r="AF7" s="105">
        <f t="shared" si="0"/>
        <v>849.05250799999999</v>
      </c>
      <c r="AG7" s="105">
        <f t="shared" si="0"/>
        <v>0</v>
      </c>
      <c r="AH7" s="105">
        <f t="shared" si="0"/>
        <v>4.7203530000000002</v>
      </c>
      <c r="AI7" s="131">
        <f t="shared" si="2"/>
        <v>868.79245300000002</v>
      </c>
      <c r="AJ7" s="132">
        <f t="shared" si="3"/>
        <v>2.6318975025215483E-4</v>
      </c>
      <c r="AK7" s="98">
        <f t="shared" si="4"/>
        <v>2.9999999999999997E-4</v>
      </c>
      <c r="AM7" s="133">
        <f t="shared" si="5"/>
        <v>2.9999999999999997E-4</v>
      </c>
      <c r="AN7" s="117" t="s">
        <v>10</v>
      </c>
    </row>
    <row r="8" spans="1:40">
      <c r="A8" s="117" t="s">
        <v>12</v>
      </c>
      <c r="B8" s="130">
        <v>80974.76999999999</v>
      </c>
      <c r="C8" s="130">
        <v>94503.67</v>
      </c>
      <c r="D8" s="130">
        <v>451863.71000000008</v>
      </c>
      <c r="E8" s="130">
        <v>153869.4</v>
      </c>
      <c r="F8" s="130">
        <v>30844.589999999997</v>
      </c>
      <c r="G8" s="130">
        <v>52761.919999999991</v>
      </c>
      <c r="H8" s="130">
        <v>89771.38</v>
      </c>
      <c r="I8" s="130">
        <v>542222.30000000005</v>
      </c>
      <c r="J8" s="130">
        <v>47626.57</v>
      </c>
      <c r="K8" s="130">
        <v>255178.57999999996</v>
      </c>
      <c r="L8" s="130">
        <v>167147.41000000003</v>
      </c>
      <c r="M8" s="130">
        <v>136199.78999999998</v>
      </c>
      <c r="N8" s="130">
        <v>193550.57000000004</v>
      </c>
      <c r="O8" s="130">
        <v>173049.29</v>
      </c>
      <c r="P8" s="130">
        <v>107373.89999999998</v>
      </c>
      <c r="Q8" s="130">
        <v>2576937.85</v>
      </c>
      <c r="S8" s="117" t="s">
        <v>12</v>
      </c>
      <c r="T8" s="105">
        <f t="shared" si="1"/>
        <v>113.36467799999998</v>
      </c>
      <c r="U8" s="105">
        <f t="shared" si="0"/>
        <v>7579.1943339999989</v>
      </c>
      <c r="V8" s="105">
        <f t="shared" si="0"/>
        <v>1897.8275820000001</v>
      </c>
      <c r="W8" s="105">
        <f t="shared" si="0"/>
        <v>13802.08518</v>
      </c>
      <c r="X8" s="105">
        <f t="shared" si="0"/>
        <v>345.45940799999994</v>
      </c>
      <c r="Y8" s="105">
        <f t="shared" si="0"/>
        <v>116.07622399999998</v>
      </c>
      <c r="Z8" s="105">
        <f t="shared" si="0"/>
        <v>125.67993200000001</v>
      </c>
      <c r="AA8" s="105">
        <f t="shared" si="0"/>
        <v>37359.116470000008</v>
      </c>
      <c r="AB8" s="105">
        <f t="shared" si="0"/>
        <v>13611.673706</v>
      </c>
      <c r="AC8" s="105">
        <f t="shared" si="0"/>
        <v>11942.357543999999</v>
      </c>
      <c r="AD8" s="105">
        <f t="shared" si="0"/>
        <v>986.16971900000021</v>
      </c>
      <c r="AE8" s="105">
        <f t="shared" si="0"/>
        <v>10637.203598999999</v>
      </c>
      <c r="AF8" s="105">
        <f t="shared" si="0"/>
        <v>38652.048829000007</v>
      </c>
      <c r="AG8" s="105">
        <f t="shared" si="0"/>
        <v>7475.7293280000004</v>
      </c>
      <c r="AH8" s="105">
        <f t="shared" si="0"/>
        <v>3360.8030699999995</v>
      </c>
      <c r="AI8" s="131">
        <f t="shared" si="2"/>
        <v>148004.78960299998</v>
      </c>
      <c r="AJ8" s="132">
        <f t="shared" si="3"/>
        <v>4.4836190136352726E-2</v>
      </c>
      <c r="AK8" s="98">
        <f t="shared" si="4"/>
        <v>4.2599999999999999E-2</v>
      </c>
      <c r="AM8" s="133">
        <f>AK8+AL8</f>
        <v>4.2599999999999999E-2</v>
      </c>
      <c r="AN8" s="117" t="s">
        <v>12</v>
      </c>
    </row>
    <row r="9" spans="1:40">
      <c r="A9" s="117" t="s">
        <v>13</v>
      </c>
      <c r="B9" s="130">
        <v>840084.87000000011</v>
      </c>
      <c r="C9" s="130">
        <v>344160.81</v>
      </c>
      <c r="D9" s="130">
        <v>4907983.8899999997</v>
      </c>
      <c r="E9" s="130">
        <v>1174742.4699999997</v>
      </c>
      <c r="F9" s="130">
        <v>243416.73999999996</v>
      </c>
      <c r="G9" s="130">
        <v>415347.56999999995</v>
      </c>
      <c r="H9" s="130">
        <v>706534.84000000008</v>
      </c>
      <c r="I9" s="130">
        <v>3299543.879999999</v>
      </c>
      <c r="J9" s="130">
        <v>497940.08999999997</v>
      </c>
      <c r="K9" s="130">
        <v>832572.12</v>
      </c>
      <c r="L9" s="130">
        <v>1063404.27</v>
      </c>
      <c r="M9" s="130">
        <v>1368287.0299999998</v>
      </c>
      <c r="N9" s="130">
        <v>1548421.5399999993</v>
      </c>
      <c r="O9" s="130">
        <v>1506414.0999999999</v>
      </c>
      <c r="P9" s="130">
        <v>847189.92999999993</v>
      </c>
      <c r="Q9" s="130">
        <v>19596044.149999999</v>
      </c>
      <c r="S9" s="117" t="s">
        <v>13</v>
      </c>
      <c r="T9" s="105">
        <f t="shared" si="1"/>
        <v>1176.1188180000001</v>
      </c>
      <c r="U9" s="105">
        <f t="shared" si="0"/>
        <v>27601.696961999998</v>
      </c>
      <c r="V9" s="105">
        <f t="shared" si="0"/>
        <v>20613.532337999997</v>
      </c>
      <c r="W9" s="105">
        <f t="shared" si="0"/>
        <v>105374.39955899998</v>
      </c>
      <c r="X9" s="105">
        <f t="shared" si="0"/>
        <v>2726.2674879999995</v>
      </c>
      <c r="Y9" s="105">
        <f t="shared" si="0"/>
        <v>913.76465399999995</v>
      </c>
      <c r="Z9" s="105">
        <f t="shared" si="0"/>
        <v>989.14877600000011</v>
      </c>
      <c r="AA9" s="105">
        <f t="shared" si="0"/>
        <v>227338.57333199994</v>
      </c>
      <c r="AB9" s="105">
        <f t="shared" si="0"/>
        <v>142311.277722</v>
      </c>
      <c r="AC9" s="105">
        <f t="shared" si="0"/>
        <v>38964.375216</v>
      </c>
      <c r="AD9" s="105">
        <f t="shared" si="0"/>
        <v>6274.0851929999999</v>
      </c>
      <c r="AE9" s="105">
        <f t="shared" si="0"/>
        <v>106863.21704299998</v>
      </c>
      <c r="AF9" s="105">
        <f t="shared" si="0"/>
        <v>309219.78153799986</v>
      </c>
      <c r="AG9" s="105">
        <f t="shared" si="0"/>
        <v>65077.089119999997</v>
      </c>
      <c r="AH9" s="105">
        <f t="shared" si="0"/>
        <v>26517.044808999999</v>
      </c>
      <c r="AI9" s="131">
        <f t="shared" si="2"/>
        <v>1081960.3725679999</v>
      </c>
      <c r="AJ9" s="132">
        <f t="shared" si="3"/>
        <v>0.32776629131111973</v>
      </c>
      <c r="AK9" s="98">
        <f t="shared" si="4"/>
        <v>0.31140000000000001</v>
      </c>
      <c r="AL9" s="98">
        <v>4.9999999999999996E-2</v>
      </c>
      <c r="AM9" s="133">
        <f>AK9+AL9</f>
        <v>0.3614</v>
      </c>
      <c r="AN9" s="117" t="s">
        <v>13</v>
      </c>
    </row>
    <row r="10" spans="1:40">
      <c r="A10" s="117" t="s">
        <v>14</v>
      </c>
      <c r="B10" s="130">
        <v>40002.829999999987</v>
      </c>
      <c r="C10" s="130">
        <v>22429.73</v>
      </c>
      <c r="D10" s="130">
        <v>248027.72000000006</v>
      </c>
      <c r="E10" s="130">
        <v>13380.460000000003</v>
      </c>
      <c r="F10" s="130">
        <v>10627.949999999999</v>
      </c>
      <c r="G10" s="130">
        <v>18335.34</v>
      </c>
      <c r="H10" s="130">
        <v>31193.610000000004</v>
      </c>
      <c r="I10" s="130">
        <v>143487.81999999995</v>
      </c>
      <c r="J10" s="130">
        <v>11506.939999999997</v>
      </c>
      <c r="K10" s="130">
        <v>8788.61</v>
      </c>
      <c r="L10" s="130">
        <v>32835.439999999988</v>
      </c>
      <c r="M10" s="130">
        <v>110276.56999999993</v>
      </c>
      <c r="N10" s="130">
        <v>69914.340000000026</v>
      </c>
      <c r="O10" s="130">
        <v>53225.400000000016</v>
      </c>
      <c r="P10" s="130">
        <v>38575.989999999983</v>
      </c>
      <c r="Q10" s="130">
        <v>852608.74999999988</v>
      </c>
      <c r="S10" s="117" t="s">
        <v>14</v>
      </c>
      <c r="T10" s="105">
        <f t="shared" si="1"/>
        <v>56.00396199999998</v>
      </c>
      <c r="U10" s="105">
        <f t="shared" si="0"/>
        <v>1798.8643459999998</v>
      </c>
      <c r="V10" s="105">
        <f t="shared" si="0"/>
        <v>1041.7164240000002</v>
      </c>
      <c r="W10" s="105">
        <f t="shared" si="0"/>
        <v>1200.2272620000003</v>
      </c>
      <c r="X10" s="105">
        <f t="shared" si="0"/>
        <v>119.03303999999999</v>
      </c>
      <c r="Y10" s="105">
        <f t="shared" si="0"/>
        <v>40.337748000000005</v>
      </c>
      <c r="Z10" s="105">
        <f t="shared" si="0"/>
        <v>43.671054000000005</v>
      </c>
      <c r="AA10" s="105">
        <f t="shared" si="0"/>
        <v>9886.3107979999968</v>
      </c>
      <c r="AB10" s="105">
        <f t="shared" si="0"/>
        <v>3288.6834519999993</v>
      </c>
      <c r="AC10" s="105">
        <f t="shared" si="0"/>
        <v>411.30694800000003</v>
      </c>
      <c r="AD10" s="105">
        <f t="shared" si="0"/>
        <v>193.72909599999991</v>
      </c>
      <c r="AE10" s="105">
        <f t="shared" si="0"/>
        <v>8612.6001169999945</v>
      </c>
      <c r="AF10" s="105">
        <f t="shared" si="0"/>
        <v>13961.893698000003</v>
      </c>
      <c r="AG10" s="105">
        <f t="shared" si="0"/>
        <v>2299.3372800000006</v>
      </c>
      <c r="AH10" s="105">
        <f t="shared" si="0"/>
        <v>1207.4284869999994</v>
      </c>
      <c r="AI10" s="131">
        <f t="shared" si="2"/>
        <v>44161.143711999997</v>
      </c>
      <c r="AJ10" s="132">
        <f t="shared" si="3"/>
        <v>1.3378063246609253E-2</v>
      </c>
      <c r="AK10" s="98">
        <f t="shared" si="4"/>
        <v>1.2699999999999999E-2</v>
      </c>
      <c r="AM10" s="133">
        <f t="shared" si="5"/>
        <v>1.2699999999999999E-2</v>
      </c>
      <c r="AN10" s="117" t="s">
        <v>14</v>
      </c>
    </row>
    <row r="11" spans="1:40">
      <c r="A11" s="117" t="s">
        <v>15</v>
      </c>
      <c r="B11" s="130">
        <v>391704.11</v>
      </c>
      <c r="C11" s="130">
        <v>285405.77999999991</v>
      </c>
      <c r="D11" s="130">
        <v>1562616.3300000003</v>
      </c>
      <c r="E11" s="130">
        <v>712682.60999999987</v>
      </c>
      <c r="F11" s="130">
        <v>119417.90999999999</v>
      </c>
      <c r="G11" s="130">
        <v>204905.91999999995</v>
      </c>
      <c r="H11" s="130">
        <v>350450.80999999994</v>
      </c>
      <c r="I11" s="130">
        <v>1729595.070000001</v>
      </c>
      <c r="J11" s="130">
        <v>147939.77000000002</v>
      </c>
      <c r="K11" s="130">
        <v>674899.02</v>
      </c>
      <c r="L11" s="130">
        <v>539397.86</v>
      </c>
      <c r="M11" s="130">
        <v>866891.50999999989</v>
      </c>
      <c r="N11" s="130">
        <v>758088.88000000012</v>
      </c>
      <c r="O11" s="130">
        <v>636784.17000000016</v>
      </c>
      <c r="P11" s="130">
        <v>415642.72000000015</v>
      </c>
      <c r="Q11" s="130">
        <v>9396422.4700000007</v>
      </c>
      <c r="S11" s="117" t="s">
        <v>15</v>
      </c>
      <c r="T11" s="105">
        <f t="shared" si="1"/>
        <v>548.38575400000002</v>
      </c>
      <c r="U11" s="105">
        <f t="shared" si="0"/>
        <v>22889.54355599999</v>
      </c>
      <c r="V11" s="105">
        <f t="shared" si="0"/>
        <v>6562.9885860000013</v>
      </c>
      <c r="W11" s="105">
        <f t="shared" si="0"/>
        <v>63927.630116999993</v>
      </c>
      <c r="X11" s="105">
        <f t="shared" si="0"/>
        <v>1337.4805919999999</v>
      </c>
      <c r="Y11" s="105">
        <f t="shared" si="0"/>
        <v>450.79302399999995</v>
      </c>
      <c r="Z11" s="105">
        <f t="shared" si="0"/>
        <v>490.63113399999992</v>
      </c>
      <c r="AA11" s="105">
        <f t="shared" si="0"/>
        <v>119169.10032300008</v>
      </c>
      <c r="AB11" s="105">
        <f t="shared" si="0"/>
        <v>42281.186266000004</v>
      </c>
      <c r="AC11" s="105">
        <f t="shared" si="0"/>
        <v>31585.274136</v>
      </c>
      <c r="AD11" s="105">
        <f t="shared" si="0"/>
        <v>3182.4473739999999</v>
      </c>
      <c r="AE11" s="105">
        <f t="shared" si="0"/>
        <v>67704.226930999997</v>
      </c>
      <c r="AF11" s="105">
        <f t="shared" si="0"/>
        <v>151390.34933600001</v>
      </c>
      <c r="AG11" s="105">
        <f t="shared" si="0"/>
        <v>27509.07614400001</v>
      </c>
      <c r="AH11" s="105">
        <f t="shared" si="0"/>
        <v>13009.617136000004</v>
      </c>
      <c r="AI11" s="131">
        <f t="shared" si="2"/>
        <v>552038.73040900007</v>
      </c>
      <c r="AJ11" s="132">
        <f t="shared" si="3"/>
        <v>0.16723319255843186</v>
      </c>
      <c r="AK11" s="98">
        <f t="shared" si="4"/>
        <v>0.15890000000000001</v>
      </c>
      <c r="AM11" s="133">
        <f t="shared" si="5"/>
        <v>0.15890000000000001</v>
      </c>
      <c r="AN11" s="117" t="s">
        <v>15</v>
      </c>
    </row>
    <row r="12" spans="1:40">
      <c r="A12" s="117" t="s">
        <v>16</v>
      </c>
      <c r="B12" s="130">
        <v>230349.32000000004</v>
      </c>
      <c r="C12" s="130">
        <v>303233.88</v>
      </c>
      <c r="D12" s="130">
        <v>782367.04000000027</v>
      </c>
      <c r="E12" s="130">
        <v>233686.86999999997</v>
      </c>
      <c r="F12" s="130">
        <v>64218.040000000015</v>
      </c>
      <c r="G12" s="130">
        <v>110443.86999999998</v>
      </c>
      <c r="H12" s="130">
        <v>188527.06000000003</v>
      </c>
      <c r="I12" s="130">
        <v>1137785.0499999998</v>
      </c>
      <c r="J12" s="130">
        <v>87901.86</v>
      </c>
      <c r="K12" s="130">
        <v>598770.94999999984</v>
      </c>
      <c r="L12" s="130">
        <v>210571.30000000002</v>
      </c>
      <c r="M12" s="130">
        <v>446969.95000000013</v>
      </c>
      <c r="N12" s="130">
        <v>396814.81999999989</v>
      </c>
      <c r="O12" s="130">
        <v>343912.7799999998</v>
      </c>
      <c r="P12" s="130">
        <v>223473.09999999995</v>
      </c>
      <c r="Q12" s="130">
        <v>5359025.8899999987</v>
      </c>
      <c r="S12" s="117" t="s">
        <v>16</v>
      </c>
      <c r="T12" s="105">
        <f t="shared" si="1"/>
        <v>322.48904800000003</v>
      </c>
      <c r="U12" s="105">
        <f t="shared" si="0"/>
        <v>24319.357175999998</v>
      </c>
      <c r="V12" s="105">
        <f t="shared" si="0"/>
        <v>3285.9415680000011</v>
      </c>
      <c r="W12" s="105">
        <f t="shared" si="0"/>
        <v>20961.712238999997</v>
      </c>
      <c r="X12" s="105">
        <f t="shared" si="0"/>
        <v>719.24204800000018</v>
      </c>
      <c r="Y12" s="105">
        <f t="shared" si="0"/>
        <v>242.97651399999998</v>
      </c>
      <c r="Z12" s="105">
        <f t="shared" si="0"/>
        <v>263.93788400000005</v>
      </c>
      <c r="AA12" s="105">
        <f t="shared" si="0"/>
        <v>78393.389944999988</v>
      </c>
      <c r="AB12" s="105">
        <f t="shared" si="0"/>
        <v>25122.351588000001</v>
      </c>
      <c r="AC12" s="105">
        <f t="shared" si="0"/>
        <v>28022.480459999992</v>
      </c>
      <c r="AD12" s="105">
        <f t="shared" si="0"/>
        <v>1242.37067</v>
      </c>
      <c r="AE12" s="105">
        <f t="shared" si="0"/>
        <v>34908.353095000013</v>
      </c>
      <c r="AF12" s="105">
        <f t="shared" si="0"/>
        <v>79243.919553999978</v>
      </c>
      <c r="AG12" s="105">
        <f t="shared" si="0"/>
        <v>14857.032095999992</v>
      </c>
      <c r="AH12" s="105">
        <f t="shared" si="0"/>
        <v>6994.7080299999989</v>
      </c>
      <c r="AI12" s="131">
        <f t="shared" si="2"/>
        <v>318900.26191499992</v>
      </c>
      <c r="AJ12" s="132">
        <f t="shared" si="3"/>
        <v>9.660682479334981E-2</v>
      </c>
      <c r="AK12" s="98">
        <f t="shared" si="4"/>
        <v>9.1800000000000007E-2</v>
      </c>
      <c r="AM12" s="133">
        <f t="shared" si="5"/>
        <v>9.1800000000000007E-2</v>
      </c>
      <c r="AN12" s="117" t="s">
        <v>16</v>
      </c>
    </row>
    <row r="13" spans="1:40">
      <c r="A13" s="117" t="s">
        <v>17</v>
      </c>
      <c r="B13" s="130">
        <v>0.75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>
        <v>2681.69</v>
      </c>
      <c r="O13" s="130"/>
      <c r="P13" s="130">
        <v>11319.410000000002</v>
      </c>
      <c r="Q13" s="130">
        <v>14001.850000000002</v>
      </c>
      <c r="S13" s="117" t="s">
        <v>17</v>
      </c>
      <c r="T13" s="105">
        <f t="shared" si="1"/>
        <v>1.0499999999999999E-3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535.53349300000002</v>
      </c>
      <c r="AG13" s="105">
        <f t="shared" si="0"/>
        <v>0</v>
      </c>
      <c r="AH13" s="105">
        <f t="shared" si="0"/>
        <v>354.29753300000004</v>
      </c>
      <c r="AI13" s="131">
        <f t="shared" si="2"/>
        <v>889.83207600000003</v>
      </c>
      <c r="AJ13" s="132">
        <f t="shared" si="3"/>
        <v>2.6956343950745214E-4</v>
      </c>
      <c r="AK13" s="98">
        <f t="shared" si="4"/>
        <v>2.9999999999999997E-4</v>
      </c>
      <c r="AM13" s="133">
        <f t="shared" si="5"/>
        <v>2.9999999999999997E-4</v>
      </c>
      <c r="AN13" s="117" t="s">
        <v>17</v>
      </c>
    </row>
    <row r="14" spans="1:40">
      <c r="A14" s="117" t="s">
        <v>18</v>
      </c>
      <c r="B14" s="130">
        <v>306.02000000000004</v>
      </c>
      <c r="C14" s="130"/>
      <c r="D14" s="130">
        <v>646.72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>
        <v>539593.00000000012</v>
      </c>
      <c r="O14" s="130"/>
      <c r="P14" s="130">
        <v>1883648.6500000001</v>
      </c>
      <c r="Q14" s="130">
        <v>2424194.39</v>
      </c>
      <c r="S14" s="117" t="s">
        <v>18</v>
      </c>
      <c r="T14" s="105">
        <f t="shared" si="1"/>
        <v>0.42842800000000003</v>
      </c>
      <c r="U14" s="105">
        <f t="shared" si="0"/>
        <v>0</v>
      </c>
      <c r="V14" s="105">
        <f t="shared" si="0"/>
        <v>2.716224</v>
      </c>
      <c r="W14" s="105">
        <f t="shared" si="0"/>
        <v>0</v>
      </c>
      <c r="X14" s="105">
        <f t="shared" si="0"/>
        <v>0</v>
      </c>
      <c r="Y14" s="105">
        <f t="shared" si="0"/>
        <v>0</v>
      </c>
      <c r="Z14" s="105">
        <f t="shared" si="0"/>
        <v>0</v>
      </c>
      <c r="AA14" s="105">
        <f t="shared" si="0"/>
        <v>0</v>
      </c>
      <c r="AB14" s="105">
        <f t="shared" si="0"/>
        <v>0</v>
      </c>
      <c r="AC14" s="105">
        <f t="shared" si="0"/>
        <v>0</v>
      </c>
      <c r="AD14" s="105">
        <f t="shared" si="0"/>
        <v>0</v>
      </c>
      <c r="AE14" s="105">
        <f t="shared" si="0"/>
        <v>0</v>
      </c>
      <c r="AF14" s="105">
        <f t="shared" si="0"/>
        <v>107756.72210000001</v>
      </c>
      <c r="AG14" s="105">
        <f t="shared" si="0"/>
        <v>0</v>
      </c>
      <c r="AH14" s="105">
        <f t="shared" si="0"/>
        <v>58958.20274500001</v>
      </c>
      <c r="AI14" s="131">
        <f t="shared" si="2"/>
        <v>166718.06949700002</v>
      </c>
      <c r="AJ14" s="132">
        <f t="shared" si="3"/>
        <v>5.0505142996950997E-2</v>
      </c>
      <c r="AK14" s="98">
        <f t="shared" si="4"/>
        <v>4.8000000000000001E-2</v>
      </c>
      <c r="AM14" s="133">
        <f t="shared" si="5"/>
        <v>4.8000000000000001E-2</v>
      </c>
      <c r="AN14" s="117" t="s">
        <v>18</v>
      </c>
    </row>
    <row r="15" spans="1:40">
      <c r="A15" s="117" t="s">
        <v>19</v>
      </c>
      <c r="B15" s="130">
        <v>0.45999999999999996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>
        <v>748.88999999999987</v>
      </c>
      <c r="O15" s="130"/>
      <c r="P15" s="130">
        <v>41.909999999999989</v>
      </c>
      <c r="Q15" s="130">
        <v>791.25999999999988</v>
      </c>
      <c r="S15" s="117" t="s">
        <v>19</v>
      </c>
      <c r="T15" s="105">
        <f t="shared" si="1"/>
        <v>6.4399999999999993E-4</v>
      </c>
      <c r="U15" s="105">
        <f t="shared" si="0"/>
        <v>0</v>
      </c>
      <c r="V15" s="105">
        <f t="shared" si="0"/>
        <v>0</v>
      </c>
      <c r="W15" s="105">
        <f t="shared" si="0"/>
        <v>0</v>
      </c>
      <c r="X15" s="105">
        <f t="shared" si="0"/>
        <v>0</v>
      </c>
      <c r="Y15" s="105">
        <f t="shared" si="0"/>
        <v>0</v>
      </c>
      <c r="Z15" s="105">
        <f t="shared" si="0"/>
        <v>0</v>
      </c>
      <c r="AA15" s="105">
        <f t="shared" si="0"/>
        <v>0</v>
      </c>
      <c r="AB15" s="105">
        <f t="shared" si="0"/>
        <v>0</v>
      </c>
      <c r="AC15" s="105">
        <f t="shared" si="0"/>
        <v>0</v>
      </c>
      <c r="AD15" s="105">
        <f t="shared" si="0"/>
        <v>0</v>
      </c>
      <c r="AE15" s="105">
        <f t="shared" si="0"/>
        <v>0</v>
      </c>
      <c r="AF15" s="105">
        <f t="shared" si="0"/>
        <v>149.55333299999995</v>
      </c>
      <c r="AG15" s="105">
        <f t="shared" si="0"/>
        <v>0</v>
      </c>
      <c r="AH15" s="105">
        <f t="shared" si="0"/>
        <v>1.3117829999999997</v>
      </c>
      <c r="AI15" s="131">
        <f t="shared" si="2"/>
        <v>150.86575999999994</v>
      </c>
      <c r="AJ15" s="132">
        <f t="shared" si="3"/>
        <v>4.5702885146956399E-5</v>
      </c>
      <c r="AK15" s="98">
        <f t="shared" si="4"/>
        <v>0</v>
      </c>
      <c r="AM15" s="133">
        <f t="shared" si="5"/>
        <v>0</v>
      </c>
      <c r="AN15" s="117" t="s">
        <v>19</v>
      </c>
    </row>
    <row r="16" spans="1:40">
      <c r="A16" s="117" t="s">
        <v>20</v>
      </c>
      <c r="B16" s="130">
        <v>4.87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>
        <v>6769.2399999999989</v>
      </c>
      <c r="O16" s="130"/>
      <c r="P16" s="130">
        <v>1294.2699999999998</v>
      </c>
      <c r="Q16" s="130">
        <v>8068.3799999999983</v>
      </c>
      <c r="S16" s="117" t="s">
        <v>20</v>
      </c>
      <c r="T16" s="105">
        <f t="shared" si="1"/>
        <v>6.8180000000000003E-3</v>
      </c>
      <c r="U16" s="105">
        <f t="shared" si="0"/>
        <v>0</v>
      </c>
      <c r="V16" s="105">
        <f t="shared" si="0"/>
        <v>0</v>
      </c>
      <c r="W16" s="105">
        <f t="shared" si="0"/>
        <v>0</v>
      </c>
      <c r="X16" s="105">
        <f t="shared" si="0"/>
        <v>0</v>
      </c>
      <c r="Y16" s="105">
        <f t="shared" si="0"/>
        <v>0</v>
      </c>
      <c r="Z16" s="105">
        <f t="shared" si="0"/>
        <v>0</v>
      </c>
      <c r="AA16" s="105">
        <f t="shared" si="0"/>
        <v>0</v>
      </c>
      <c r="AB16" s="105">
        <f t="shared" si="0"/>
        <v>0</v>
      </c>
      <c r="AC16" s="105">
        <f t="shared" si="0"/>
        <v>0</v>
      </c>
      <c r="AD16" s="105">
        <f t="shared" si="0"/>
        <v>0</v>
      </c>
      <c r="AE16" s="105">
        <f t="shared" si="0"/>
        <v>0</v>
      </c>
      <c r="AF16" s="105">
        <f t="shared" si="0"/>
        <v>1351.8172279999997</v>
      </c>
      <c r="AG16" s="105">
        <f t="shared" si="0"/>
        <v>0</v>
      </c>
      <c r="AH16" s="105">
        <f t="shared" si="0"/>
        <v>40.510650999999996</v>
      </c>
      <c r="AI16" s="131">
        <f t="shared" si="2"/>
        <v>1392.3346969999998</v>
      </c>
      <c r="AJ16" s="132">
        <f t="shared" si="3"/>
        <v>4.2179029054116292E-4</v>
      </c>
      <c r="AK16" s="109">
        <f>ROUND(AJ16*$AK$2,4)-0.0002</f>
        <v>2.0000000000000001E-4</v>
      </c>
      <c r="AM16" s="135">
        <f>AK16+AL16</f>
        <v>2.0000000000000001E-4</v>
      </c>
      <c r="AN16" s="117" t="s">
        <v>20</v>
      </c>
    </row>
    <row r="17" spans="1:40">
      <c r="A17" s="117" t="s">
        <v>21</v>
      </c>
      <c r="B17" s="130">
        <v>805.57</v>
      </c>
      <c r="C17" s="130">
        <v>115086.74000000002</v>
      </c>
      <c r="D17" s="130"/>
      <c r="E17" s="130"/>
      <c r="F17" s="130"/>
      <c r="G17" s="130"/>
      <c r="H17" s="130">
        <v>575967.52</v>
      </c>
      <c r="I17" s="130">
        <v>502200.24</v>
      </c>
      <c r="J17" s="130">
        <v>313122.06999999995</v>
      </c>
      <c r="K17" s="130"/>
      <c r="L17" s="130"/>
      <c r="M17" s="130">
        <v>6897.93</v>
      </c>
      <c r="N17" s="130">
        <v>1042262.5299999999</v>
      </c>
      <c r="O17" s="130">
        <v>189971.14999999997</v>
      </c>
      <c r="P17" s="130">
        <v>207028.12000000002</v>
      </c>
      <c r="Q17" s="130">
        <v>2953341.87</v>
      </c>
      <c r="S17" s="117" t="s">
        <v>21</v>
      </c>
      <c r="T17" s="105">
        <f t="shared" si="1"/>
        <v>1.1277980000000001</v>
      </c>
      <c r="U17" s="105">
        <f t="shared" si="0"/>
        <v>9229.9565480000001</v>
      </c>
      <c r="V17" s="105">
        <f t="shared" si="0"/>
        <v>0</v>
      </c>
      <c r="W17" s="105">
        <f t="shared" si="0"/>
        <v>0</v>
      </c>
      <c r="X17" s="105">
        <f t="shared" si="0"/>
        <v>0</v>
      </c>
      <c r="Y17" s="105">
        <f t="shared" si="0"/>
        <v>0</v>
      </c>
      <c r="Z17" s="105">
        <f t="shared" si="0"/>
        <v>806.35452800000007</v>
      </c>
      <c r="AA17" s="105">
        <f t="shared" si="0"/>
        <v>34601.596535999997</v>
      </c>
      <c r="AB17" s="105">
        <f t="shared" si="0"/>
        <v>89490.287605999983</v>
      </c>
      <c r="AC17" s="105">
        <f t="shared" si="0"/>
        <v>0</v>
      </c>
      <c r="AD17" s="105">
        <f t="shared" si="0"/>
        <v>0</v>
      </c>
      <c r="AE17" s="105">
        <f t="shared" si="0"/>
        <v>538.72833300000002</v>
      </c>
      <c r="AF17" s="105">
        <f t="shared" si="0"/>
        <v>208139.82724099996</v>
      </c>
      <c r="AG17" s="105">
        <f t="shared" si="0"/>
        <v>8206.7536799999998</v>
      </c>
      <c r="AH17" s="105">
        <f t="shared" si="0"/>
        <v>6479.9801560000014</v>
      </c>
      <c r="AI17" s="131">
        <f t="shared" si="2"/>
        <v>357494.61242600001</v>
      </c>
      <c r="AJ17" s="132">
        <f t="shared" si="3"/>
        <v>0.10829849803137025</v>
      </c>
      <c r="AK17" s="98">
        <f t="shared" si="4"/>
        <v>0.10290000000000001</v>
      </c>
      <c r="AM17" s="133">
        <f>AK17+AL17+AK26+AL26+AK27+AL27</f>
        <v>0.11220000000000001</v>
      </c>
      <c r="AN17" s="117" t="s">
        <v>21</v>
      </c>
    </row>
    <row r="18" spans="1:40">
      <c r="A18" s="117" t="s">
        <v>22</v>
      </c>
      <c r="B18" s="130">
        <v>1.0699999999999998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9704.7699999999986</v>
      </c>
      <c r="O18" s="130"/>
      <c r="P18" s="130">
        <v>223.29999999999998</v>
      </c>
      <c r="Q18" s="130">
        <v>9929.1399999999976</v>
      </c>
      <c r="S18" s="117" t="s">
        <v>22</v>
      </c>
      <c r="T18" s="105">
        <f t="shared" si="1"/>
        <v>1.4979999999999998E-3</v>
      </c>
      <c r="U18" s="105">
        <f t="shared" si="0"/>
        <v>0</v>
      </c>
      <c r="V18" s="105">
        <f t="shared" si="0"/>
        <v>0</v>
      </c>
      <c r="W18" s="105">
        <f t="shared" si="0"/>
        <v>0</v>
      </c>
      <c r="X18" s="105">
        <f t="shared" si="0"/>
        <v>0</v>
      </c>
      <c r="Y18" s="105">
        <f t="shared" si="0"/>
        <v>0</v>
      </c>
      <c r="Z18" s="105">
        <f t="shared" si="0"/>
        <v>0</v>
      </c>
      <c r="AA18" s="105">
        <f t="shared" si="0"/>
        <v>0</v>
      </c>
      <c r="AB18" s="105">
        <f t="shared" si="0"/>
        <v>0</v>
      </c>
      <c r="AC18" s="105">
        <f t="shared" si="0"/>
        <v>0</v>
      </c>
      <c r="AD18" s="105">
        <f t="shared" si="0"/>
        <v>0</v>
      </c>
      <c r="AE18" s="105">
        <f t="shared" si="0"/>
        <v>0</v>
      </c>
      <c r="AF18" s="105">
        <f t="shared" si="0"/>
        <v>1938.0425689999995</v>
      </c>
      <c r="AG18" s="105">
        <f t="shared" si="0"/>
        <v>0</v>
      </c>
      <c r="AH18" s="105">
        <f t="shared" si="0"/>
        <v>6.9892899999999996</v>
      </c>
      <c r="AI18" s="131">
        <f t="shared" si="2"/>
        <v>1945.0333569999996</v>
      </c>
      <c r="AJ18" s="132">
        <f t="shared" si="3"/>
        <v>5.8922340047185039E-4</v>
      </c>
      <c r="AK18" s="98">
        <f t="shared" si="4"/>
        <v>5.9999999999999995E-4</v>
      </c>
      <c r="AM18" s="133">
        <f t="shared" si="5"/>
        <v>5.9999999999999995E-4</v>
      </c>
      <c r="AN18" s="117" t="s">
        <v>22</v>
      </c>
    </row>
    <row r="19" spans="1:40">
      <c r="A19" s="117" t="s">
        <v>23</v>
      </c>
      <c r="B19" s="130">
        <v>0.02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>
        <v>14.929999999999998</v>
      </c>
      <c r="O19" s="130"/>
      <c r="P19" s="130">
        <v>0.92999999999999994</v>
      </c>
      <c r="Q19" s="130">
        <v>15.879999999999997</v>
      </c>
      <c r="S19" s="117" t="s">
        <v>23</v>
      </c>
      <c r="T19" s="105">
        <f t="shared" si="1"/>
        <v>2.8E-5</v>
      </c>
      <c r="U19" s="105">
        <f t="shared" si="0"/>
        <v>0</v>
      </c>
      <c r="V19" s="105">
        <f t="shared" si="0"/>
        <v>0</v>
      </c>
      <c r="W19" s="105">
        <f t="shared" si="0"/>
        <v>0</v>
      </c>
      <c r="X19" s="105">
        <f t="shared" si="0"/>
        <v>0</v>
      </c>
      <c r="Y19" s="105">
        <f t="shared" si="0"/>
        <v>0</v>
      </c>
      <c r="Z19" s="105">
        <f t="shared" si="0"/>
        <v>0</v>
      </c>
      <c r="AA19" s="105">
        <f t="shared" si="0"/>
        <v>0</v>
      </c>
      <c r="AB19" s="105">
        <f t="shared" si="0"/>
        <v>0</v>
      </c>
      <c r="AC19" s="105">
        <f t="shared" si="0"/>
        <v>0</v>
      </c>
      <c r="AD19" s="105">
        <f t="shared" si="0"/>
        <v>0</v>
      </c>
      <c r="AE19" s="105">
        <f t="shared" si="0"/>
        <v>0</v>
      </c>
      <c r="AF19" s="105">
        <f t="shared" si="0"/>
        <v>2.9815209999999994</v>
      </c>
      <c r="AG19" s="105">
        <f t="shared" si="0"/>
        <v>0</v>
      </c>
      <c r="AH19" s="105">
        <f t="shared" si="0"/>
        <v>2.9108999999999999E-2</v>
      </c>
      <c r="AI19" s="131">
        <f t="shared" si="2"/>
        <v>3.0106579999999994</v>
      </c>
      <c r="AJ19" s="132">
        <f t="shared" si="3"/>
        <v>9.1204098790053815E-7</v>
      </c>
      <c r="AK19" s="98">
        <f t="shared" si="4"/>
        <v>0</v>
      </c>
      <c r="AM19" s="133">
        <f t="shared" si="5"/>
        <v>0</v>
      </c>
      <c r="AN19" s="117" t="s">
        <v>23</v>
      </c>
    </row>
    <row r="20" spans="1:40">
      <c r="A20" s="117" t="s">
        <v>26</v>
      </c>
      <c r="B20" s="130">
        <v>7.0000000000000007E-2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364.6</v>
      </c>
      <c r="O20" s="130"/>
      <c r="P20" s="130">
        <v>26.290000000000003</v>
      </c>
      <c r="Q20" s="130">
        <v>390.96000000000004</v>
      </c>
      <c r="S20" s="117" t="s">
        <v>26</v>
      </c>
      <c r="T20" s="105">
        <f t="shared" si="1"/>
        <v>9.800000000000001E-5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05">
        <f t="shared" si="1"/>
        <v>72.81062</v>
      </c>
      <c r="AG20" s="105">
        <f t="shared" si="1"/>
        <v>0</v>
      </c>
      <c r="AH20" s="105">
        <f t="shared" si="1"/>
        <v>0.82287700000000008</v>
      </c>
      <c r="AI20" s="131">
        <f t="shared" si="2"/>
        <v>73.633595</v>
      </c>
      <c r="AJ20" s="132">
        <f t="shared" si="3"/>
        <v>2.2306371805255908E-5</v>
      </c>
      <c r="AK20" s="98">
        <f t="shared" si="4"/>
        <v>0</v>
      </c>
      <c r="AM20" s="133">
        <f t="shared" si="5"/>
        <v>0</v>
      </c>
      <c r="AN20" s="117" t="s">
        <v>26</v>
      </c>
    </row>
    <row r="21" spans="1:40">
      <c r="A21" s="117" t="s">
        <v>87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v>0.37</v>
      </c>
      <c r="O21" s="130"/>
      <c r="P21" s="130"/>
      <c r="Q21" s="130">
        <v>0.37</v>
      </c>
      <c r="S21" s="117" t="s">
        <v>87</v>
      </c>
      <c r="T21" s="105">
        <f t="shared" si="1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05">
        <f t="shared" si="1"/>
        <v>7.3888999999999996E-2</v>
      </c>
      <c r="AG21" s="105">
        <f t="shared" si="1"/>
        <v>0</v>
      </c>
      <c r="AH21" s="105">
        <f t="shared" si="1"/>
        <v>0</v>
      </c>
      <c r="AI21" s="131">
        <f t="shared" si="2"/>
        <v>7.3888999999999996E-2</v>
      </c>
      <c r="AJ21" s="132">
        <f t="shared" si="3"/>
        <v>2.2383743538782177E-8</v>
      </c>
      <c r="AK21" s="98">
        <f t="shared" si="4"/>
        <v>0</v>
      </c>
      <c r="AM21" s="133">
        <f t="shared" si="5"/>
        <v>0</v>
      </c>
      <c r="AN21" s="117" t="s">
        <v>87</v>
      </c>
    </row>
    <row r="22" spans="1:40">
      <c r="A22" s="117" t="s">
        <v>29</v>
      </c>
      <c r="B22" s="130">
        <v>0.11000000000000001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>
        <v>453.35999999999996</v>
      </c>
      <c r="O22" s="130"/>
      <c r="P22" s="130">
        <v>35.339999999999996</v>
      </c>
      <c r="Q22" s="130">
        <v>488.80999999999995</v>
      </c>
      <c r="S22" s="117" t="s">
        <v>29</v>
      </c>
      <c r="T22" s="105">
        <f t="shared" si="1"/>
        <v>1.5400000000000003E-4</v>
      </c>
      <c r="U22" s="105">
        <f t="shared" si="1"/>
        <v>0</v>
      </c>
      <c r="V22" s="105">
        <f t="shared" si="1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05">
        <f t="shared" si="1"/>
        <v>90.535991999999993</v>
      </c>
      <c r="AG22" s="105">
        <f t="shared" si="1"/>
        <v>0</v>
      </c>
      <c r="AH22" s="105">
        <f t="shared" si="1"/>
        <v>1.106142</v>
      </c>
      <c r="AI22" s="131">
        <f t="shared" si="2"/>
        <v>91.642287999999994</v>
      </c>
      <c r="AJ22" s="132">
        <f t="shared" si="3"/>
        <v>2.7761878925133853E-5</v>
      </c>
      <c r="AK22" s="98">
        <f t="shared" si="4"/>
        <v>0</v>
      </c>
      <c r="AM22" s="133">
        <f t="shared" si="5"/>
        <v>0</v>
      </c>
      <c r="AN22" s="117" t="s">
        <v>29</v>
      </c>
    </row>
    <row r="23" spans="1:40">
      <c r="A23" s="117" t="s">
        <v>30</v>
      </c>
      <c r="B23" s="130">
        <v>0.01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>
        <v>294.12000000000006</v>
      </c>
      <c r="O23" s="130"/>
      <c r="P23" s="130">
        <v>20.889999999999997</v>
      </c>
      <c r="Q23" s="130">
        <v>315.02000000000004</v>
      </c>
      <c r="S23" s="117" t="s">
        <v>30</v>
      </c>
      <c r="T23" s="105">
        <f t="shared" si="1"/>
        <v>1.4E-5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05">
        <f t="shared" si="1"/>
        <v>58.73576400000001</v>
      </c>
      <c r="AG23" s="105">
        <f t="shared" si="1"/>
        <v>0</v>
      </c>
      <c r="AH23" s="105">
        <f t="shared" si="1"/>
        <v>0.65385699999999991</v>
      </c>
      <c r="AI23" s="131">
        <f t="shared" si="2"/>
        <v>59.389635000000013</v>
      </c>
      <c r="AJ23" s="132">
        <f t="shared" si="3"/>
        <v>1.7991343213494325E-5</v>
      </c>
      <c r="AK23" s="98">
        <f t="shared" si="4"/>
        <v>0</v>
      </c>
      <c r="AM23" s="133">
        <f t="shared" si="5"/>
        <v>0</v>
      </c>
      <c r="AN23" s="117" t="s">
        <v>30</v>
      </c>
    </row>
    <row r="24" spans="1:40">
      <c r="A24" s="117" t="s">
        <v>31</v>
      </c>
      <c r="B24" s="130">
        <v>188148.42000000004</v>
      </c>
      <c r="C24" s="130">
        <v>162318.82000000004</v>
      </c>
      <c r="D24" s="130">
        <v>1251460.58</v>
      </c>
      <c r="E24" s="130">
        <v>559677.22000000009</v>
      </c>
      <c r="F24" s="130">
        <v>75386.95</v>
      </c>
      <c r="G24" s="130">
        <v>216657.10000000003</v>
      </c>
      <c r="H24" s="130">
        <v>367707.4</v>
      </c>
      <c r="I24" s="130">
        <v>1360009.1399999997</v>
      </c>
      <c r="J24" s="130">
        <v>105389.66</v>
      </c>
      <c r="K24" s="130">
        <v>54106.520000000004</v>
      </c>
      <c r="L24" s="130">
        <v>399859.73</v>
      </c>
      <c r="M24" s="130">
        <v>1229883.8999999999</v>
      </c>
      <c r="N24" s="130">
        <v>1034825.0599999998</v>
      </c>
      <c r="O24" s="130">
        <v>887217.26999999979</v>
      </c>
      <c r="P24" s="130">
        <v>438920.91</v>
      </c>
      <c r="Q24" s="130">
        <v>8331568.6799999988</v>
      </c>
      <c r="S24" s="117" t="s">
        <v>31</v>
      </c>
      <c r="T24" s="105">
        <f t="shared" si="1"/>
        <v>263.40778800000004</v>
      </c>
      <c r="U24" s="105">
        <f t="shared" si="1"/>
        <v>13017.969364000002</v>
      </c>
      <c r="V24" s="105">
        <f t="shared" si="1"/>
        <v>5256.1344360000003</v>
      </c>
      <c r="W24" s="105">
        <f t="shared" si="1"/>
        <v>50203.046634000006</v>
      </c>
      <c r="X24" s="105">
        <f t="shared" si="1"/>
        <v>844.33384000000001</v>
      </c>
      <c r="Y24" s="105">
        <f t="shared" si="1"/>
        <v>476.64562000000012</v>
      </c>
      <c r="Z24" s="105">
        <f t="shared" si="1"/>
        <v>514.79036000000008</v>
      </c>
      <c r="AA24" s="105">
        <f t="shared" si="1"/>
        <v>93704.629745999977</v>
      </c>
      <c r="AB24" s="105">
        <f t="shared" si="1"/>
        <v>30120.364828000002</v>
      </c>
      <c r="AC24" s="105">
        <f t="shared" si="1"/>
        <v>2532.1851360000001</v>
      </c>
      <c r="AD24" s="105">
        <f t="shared" si="1"/>
        <v>2359.172407</v>
      </c>
      <c r="AE24" s="105">
        <f t="shared" si="1"/>
        <v>96053.932589999997</v>
      </c>
      <c r="AF24" s="105">
        <f t="shared" si="1"/>
        <v>206654.56448199996</v>
      </c>
      <c r="AG24" s="105">
        <f t="shared" si="1"/>
        <v>38327.786063999993</v>
      </c>
      <c r="AH24" s="105">
        <f t="shared" si="1"/>
        <v>13738.224483</v>
      </c>
      <c r="AI24" s="131">
        <f t="shared" si="2"/>
        <v>554067.18777800002</v>
      </c>
      <c r="AJ24" s="132">
        <f t="shared" si="3"/>
        <v>0.16784768821444354</v>
      </c>
      <c r="AK24" s="98">
        <f t="shared" si="4"/>
        <v>0.1595</v>
      </c>
      <c r="AM24" s="133">
        <f t="shared" si="5"/>
        <v>0.1595</v>
      </c>
      <c r="AN24" s="117" t="s">
        <v>31</v>
      </c>
    </row>
    <row r="25" spans="1:40">
      <c r="A25" s="117" t="s">
        <v>32</v>
      </c>
      <c r="B25" s="130">
        <v>66.64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>
        <v>57047.19000000001</v>
      </c>
      <c r="O25" s="130"/>
      <c r="P25" s="130">
        <v>96637.8</v>
      </c>
      <c r="Q25" s="130">
        <v>153751.63</v>
      </c>
      <c r="S25" s="117" t="s">
        <v>32</v>
      </c>
      <c r="T25" s="105">
        <f t="shared" si="1"/>
        <v>9.3296000000000004E-2</v>
      </c>
      <c r="U25" s="105">
        <f t="shared" si="1"/>
        <v>0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05">
        <f t="shared" si="1"/>
        <v>11392.323843000002</v>
      </c>
      <c r="AG25" s="105">
        <f t="shared" si="1"/>
        <v>0</v>
      </c>
      <c r="AH25" s="105">
        <f t="shared" si="1"/>
        <v>3024.76314</v>
      </c>
      <c r="AI25" s="131">
        <f t="shared" si="2"/>
        <v>14417.180279</v>
      </c>
      <c r="AJ25" s="132">
        <f t="shared" si="3"/>
        <v>4.3675034973747664E-3</v>
      </c>
      <c r="AK25" s="98">
        <f t="shared" si="4"/>
        <v>4.1000000000000003E-3</v>
      </c>
      <c r="AM25" s="133">
        <f t="shared" si="5"/>
        <v>4.1000000000000003E-3</v>
      </c>
      <c r="AN25" s="117" t="s">
        <v>32</v>
      </c>
    </row>
    <row r="26" spans="1:40">
      <c r="A26" s="117" t="s">
        <v>33</v>
      </c>
      <c r="B26" s="130">
        <v>5.88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v>6375.7999999999993</v>
      </c>
      <c r="O26" s="130">
        <v>59520.25</v>
      </c>
      <c r="P26" s="130">
        <v>5898.25</v>
      </c>
      <c r="Q26" s="130">
        <v>71800.179999999993</v>
      </c>
      <c r="S26" s="117" t="s">
        <v>33</v>
      </c>
      <c r="T26" s="105">
        <f t="shared" si="1"/>
        <v>8.2319999999999997E-3</v>
      </c>
      <c r="U26" s="105">
        <f t="shared" si="1"/>
        <v>0</v>
      </c>
      <c r="V26" s="105">
        <f t="shared" si="1"/>
        <v>0</v>
      </c>
      <c r="W26" s="105">
        <f t="shared" si="1"/>
        <v>0</v>
      </c>
      <c r="X26" s="105">
        <f t="shared" si="1"/>
        <v>0</v>
      </c>
      <c r="Y26" s="105">
        <f t="shared" si="1"/>
        <v>0</v>
      </c>
      <c r="Z26" s="105">
        <f t="shared" si="1"/>
        <v>0</v>
      </c>
      <c r="AA26" s="105">
        <f t="shared" si="1"/>
        <v>0</v>
      </c>
      <c r="AB26" s="105">
        <f t="shared" si="1"/>
        <v>0</v>
      </c>
      <c r="AC26" s="105">
        <f t="shared" si="1"/>
        <v>0</v>
      </c>
      <c r="AD26" s="105">
        <f t="shared" si="1"/>
        <v>0</v>
      </c>
      <c r="AE26" s="105">
        <f t="shared" si="1"/>
        <v>0</v>
      </c>
      <c r="AF26" s="105">
        <f t="shared" si="1"/>
        <v>1273.2472599999999</v>
      </c>
      <c r="AG26" s="105">
        <f t="shared" si="1"/>
        <v>2571.2748000000001</v>
      </c>
      <c r="AH26" s="105">
        <f t="shared" si="1"/>
        <v>184.61522500000001</v>
      </c>
      <c r="AI26" s="131">
        <f t="shared" si="2"/>
        <v>4029.1455169999999</v>
      </c>
      <c r="AJ26" s="132">
        <f t="shared" si="3"/>
        <v>1.2205789756656866E-3</v>
      </c>
      <c r="AK26" s="98">
        <f t="shared" si="4"/>
        <v>1.1999999999999999E-3</v>
      </c>
      <c r="AM26" s="133">
        <f>AK28+AL28</f>
        <v>1E-4</v>
      </c>
      <c r="AN26" s="117" t="s">
        <v>36</v>
      </c>
    </row>
    <row r="27" spans="1:40">
      <c r="A27" s="117" t="s">
        <v>34</v>
      </c>
      <c r="B27" s="130">
        <v>3.3300000000000005</v>
      </c>
      <c r="C27" s="130">
        <v>296310.92999999993</v>
      </c>
      <c r="D27" s="130"/>
      <c r="E27" s="130"/>
      <c r="F27" s="130"/>
      <c r="G27" s="130"/>
      <c r="H27" s="130"/>
      <c r="I27" s="130">
        <v>18406.100000000002</v>
      </c>
      <c r="J27" s="130"/>
      <c r="K27" s="130"/>
      <c r="L27" s="130"/>
      <c r="M27" s="130"/>
      <c r="N27" s="130">
        <v>3468.02</v>
      </c>
      <c r="O27" s="130">
        <v>58419.61</v>
      </c>
      <c r="P27" s="130">
        <v>10.33</v>
      </c>
      <c r="Q27" s="130">
        <v>376618.31999999995</v>
      </c>
      <c r="S27" s="117" t="s">
        <v>34</v>
      </c>
      <c r="T27" s="105">
        <f t="shared" si="1"/>
        <v>4.6620000000000003E-3</v>
      </c>
      <c r="U27" s="105">
        <f t="shared" si="1"/>
        <v>23764.136585999993</v>
      </c>
      <c r="V27" s="105">
        <f t="shared" si="1"/>
        <v>0</v>
      </c>
      <c r="W27" s="105">
        <f t="shared" si="1"/>
        <v>0</v>
      </c>
      <c r="X27" s="105">
        <f t="shared" si="1"/>
        <v>0</v>
      </c>
      <c r="Y27" s="105">
        <f t="shared" si="1"/>
        <v>0</v>
      </c>
      <c r="Z27" s="105">
        <f t="shared" si="1"/>
        <v>0</v>
      </c>
      <c r="AA27" s="105">
        <f t="shared" si="1"/>
        <v>1268.1802900000002</v>
      </c>
      <c r="AB27" s="105">
        <f t="shared" si="1"/>
        <v>0</v>
      </c>
      <c r="AC27" s="105">
        <f t="shared" si="1"/>
        <v>0</v>
      </c>
      <c r="AD27" s="105">
        <f t="shared" si="1"/>
        <v>0</v>
      </c>
      <c r="AE27" s="105">
        <f t="shared" si="1"/>
        <v>0</v>
      </c>
      <c r="AF27" s="105">
        <f t="shared" si="1"/>
        <v>692.56359399999997</v>
      </c>
      <c r="AG27" s="105">
        <f t="shared" si="1"/>
        <v>2523.7271519999999</v>
      </c>
      <c r="AH27" s="105">
        <f t="shared" si="1"/>
        <v>0.32332900000000003</v>
      </c>
      <c r="AI27" s="131">
        <f t="shared" si="2"/>
        <v>28248.935612999991</v>
      </c>
      <c r="AJ27" s="132">
        <f t="shared" si="3"/>
        <v>8.5576598682478074E-3</v>
      </c>
      <c r="AK27" s="98">
        <f t="shared" si="4"/>
        <v>8.0999999999999996E-3</v>
      </c>
      <c r="AM27" s="133">
        <f>AK29+AL29</f>
        <v>0</v>
      </c>
      <c r="AN27" s="117" t="s">
        <v>37</v>
      </c>
    </row>
    <row r="28" spans="1:40">
      <c r="A28" s="117" t="s">
        <v>36</v>
      </c>
      <c r="B28" s="130">
        <v>0.53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>
        <v>1023.1600000000001</v>
      </c>
      <c r="O28" s="130"/>
      <c r="P28" s="130">
        <v>2710.5299999999997</v>
      </c>
      <c r="Q28" s="130">
        <v>3734.22</v>
      </c>
      <c r="S28" s="117" t="s">
        <v>36</v>
      </c>
      <c r="T28" s="105">
        <f t="shared" si="1"/>
        <v>7.4200000000000004E-4</v>
      </c>
      <c r="U28" s="105">
        <f t="shared" si="1"/>
        <v>0</v>
      </c>
      <c r="V28" s="105">
        <f t="shared" si="1"/>
        <v>0</v>
      </c>
      <c r="W28" s="105">
        <f t="shared" si="1"/>
        <v>0</v>
      </c>
      <c r="X28" s="105">
        <f t="shared" si="1"/>
        <v>0</v>
      </c>
      <c r="Y28" s="105">
        <f t="shared" si="1"/>
        <v>0</v>
      </c>
      <c r="Z28" s="105">
        <f t="shared" si="1"/>
        <v>0</v>
      </c>
      <c r="AA28" s="105">
        <f t="shared" si="1"/>
        <v>0</v>
      </c>
      <c r="AB28" s="105">
        <f t="shared" si="1"/>
        <v>0</v>
      </c>
      <c r="AC28" s="105">
        <f t="shared" si="1"/>
        <v>0</v>
      </c>
      <c r="AD28" s="105">
        <f t="shared" si="1"/>
        <v>0</v>
      </c>
      <c r="AE28" s="105">
        <f t="shared" si="1"/>
        <v>0</v>
      </c>
      <c r="AF28" s="105">
        <f t="shared" si="1"/>
        <v>204.325052</v>
      </c>
      <c r="AG28" s="105">
        <f t="shared" si="1"/>
        <v>0</v>
      </c>
      <c r="AH28" s="105">
        <f t="shared" si="1"/>
        <v>84.839588999999989</v>
      </c>
      <c r="AI28" s="131">
        <f t="shared" si="2"/>
        <v>289.16538300000002</v>
      </c>
      <c r="AJ28" s="132">
        <f t="shared" si="3"/>
        <v>8.7599017084623212E-5</v>
      </c>
      <c r="AK28" s="98">
        <f t="shared" si="4"/>
        <v>1E-4</v>
      </c>
      <c r="AM28" s="133">
        <f>AK30+AL30</f>
        <v>0</v>
      </c>
      <c r="AN28" s="117" t="s">
        <v>38</v>
      </c>
    </row>
    <row r="29" spans="1:40">
      <c r="A29" s="117" t="s">
        <v>37</v>
      </c>
      <c r="B29" s="130">
        <v>3.0000000000000002E-2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>
        <v>55.67</v>
      </c>
      <c r="O29" s="130"/>
      <c r="P29" s="130">
        <v>12.58</v>
      </c>
      <c r="Q29" s="130">
        <v>68.28</v>
      </c>
      <c r="S29" s="117" t="s">
        <v>37</v>
      </c>
      <c r="T29" s="105">
        <f t="shared" si="1"/>
        <v>4.2000000000000004E-5</v>
      </c>
      <c r="U29" s="105">
        <f t="shared" si="1"/>
        <v>0</v>
      </c>
      <c r="V29" s="105">
        <f t="shared" si="1"/>
        <v>0</v>
      </c>
      <c r="W29" s="105">
        <f t="shared" si="1"/>
        <v>0</v>
      </c>
      <c r="X29" s="105">
        <f t="shared" si="1"/>
        <v>0</v>
      </c>
      <c r="Y29" s="105">
        <f t="shared" si="1"/>
        <v>0</v>
      </c>
      <c r="Z29" s="105">
        <f t="shared" si="1"/>
        <v>0</v>
      </c>
      <c r="AA29" s="105">
        <f t="shared" si="1"/>
        <v>0</v>
      </c>
      <c r="AB29" s="105">
        <f t="shared" si="1"/>
        <v>0</v>
      </c>
      <c r="AC29" s="105">
        <f t="shared" si="1"/>
        <v>0</v>
      </c>
      <c r="AD29" s="105">
        <f t="shared" si="1"/>
        <v>0</v>
      </c>
      <c r="AE29" s="105">
        <f t="shared" si="1"/>
        <v>0</v>
      </c>
      <c r="AF29" s="105">
        <f t="shared" si="1"/>
        <v>11.117298999999999</v>
      </c>
      <c r="AG29" s="105">
        <f t="shared" si="1"/>
        <v>0</v>
      </c>
      <c r="AH29" s="105">
        <f t="shared" si="1"/>
        <v>0.39375399999999999</v>
      </c>
      <c r="AI29" s="131">
        <f t="shared" si="2"/>
        <v>11.511094999999999</v>
      </c>
      <c r="AJ29" s="132">
        <f t="shared" si="3"/>
        <v>3.4871415005015335E-6</v>
      </c>
      <c r="AK29" s="98">
        <f t="shared" si="4"/>
        <v>0</v>
      </c>
      <c r="AM29" s="133">
        <f>AK31+AL31</f>
        <v>8.9999999999999998E-4</v>
      </c>
      <c r="AN29" s="117" t="s">
        <v>39</v>
      </c>
    </row>
    <row r="30" spans="1:40">
      <c r="A30" s="117" t="s">
        <v>38</v>
      </c>
      <c r="B30" s="130">
        <v>0.15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>
        <v>98.34</v>
      </c>
      <c r="O30" s="130"/>
      <c r="P30" s="130">
        <v>12.63</v>
      </c>
      <c r="Q30" s="130">
        <v>111.12</v>
      </c>
      <c r="S30" s="117" t="s">
        <v>38</v>
      </c>
      <c r="T30" s="105">
        <f t="shared" si="1"/>
        <v>2.0999999999999998E-4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19.638497999999998</v>
      </c>
      <c r="AG30" s="105">
        <f t="shared" si="1"/>
        <v>0</v>
      </c>
      <c r="AH30" s="105">
        <f t="shared" si="1"/>
        <v>0.39531900000000003</v>
      </c>
      <c r="AI30" s="131">
        <f t="shared" si="2"/>
        <v>20.034026999999998</v>
      </c>
      <c r="AJ30" s="132">
        <f t="shared" si="3"/>
        <v>6.0690565905214262E-6</v>
      </c>
      <c r="AK30" s="98">
        <f t="shared" si="4"/>
        <v>0</v>
      </c>
    </row>
    <row r="31" spans="1:40">
      <c r="A31" s="117" t="s">
        <v>39</v>
      </c>
      <c r="B31" s="130">
        <v>11.92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>
        <v>7422.95</v>
      </c>
      <c r="O31" s="130"/>
      <c r="P31" s="130">
        <v>48096.659999999996</v>
      </c>
      <c r="Q31" s="130">
        <v>55531.53</v>
      </c>
      <c r="S31" s="117" t="s">
        <v>39</v>
      </c>
      <c r="T31" s="105">
        <f t="shared" si="1"/>
        <v>1.6688000000000001E-2</v>
      </c>
      <c r="U31" s="105">
        <f t="shared" si="1"/>
        <v>0</v>
      </c>
      <c r="V31" s="105">
        <f t="shared" si="1"/>
        <v>0</v>
      </c>
      <c r="W31" s="105">
        <f t="shared" si="1"/>
        <v>0</v>
      </c>
      <c r="X31" s="105">
        <f t="shared" si="1"/>
        <v>0</v>
      </c>
      <c r="Y31" s="105">
        <f t="shared" si="1"/>
        <v>0</v>
      </c>
      <c r="Z31" s="105">
        <f t="shared" si="1"/>
        <v>0</v>
      </c>
      <c r="AA31" s="105">
        <f t="shared" si="1"/>
        <v>0</v>
      </c>
      <c r="AB31" s="105">
        <f t="shared" si="1"/>
        <v>0</v>
      </c>
      <c r="AC31" s="105">
        <f t="shared" si="1"/>
        <v>0</v>
      </c>
      <c r="AD31" s="105">
        <f t="shared" si="1"/>
        <v>0</v>
      </c>
      <c r="AE31" s="105">
        <f t="shared" si="1"/>
        <v>0</v>
      </c>
      <c r="AF31" s="105">
        <f t="shared" si="1"/>
        <v>1482.3631149999999</v>
      </c>
      <c r="AG31" s="105">
        <f t="shared" si="1"/>
        <v>0</v>
      </c>
      <c r="AH31" s="105">
        <f t="shared" si="1"/>
        <v>1505.4254579999999</v>
      </c>
      <c r="AI31" s="131">
        <f t="shared" si="2"/>
        <v>2987.8052609999995</v>
      </c>
      <c r="AJ31" s="132">
        <f t="shared" si="3"/>
        <v>9.051180379494666E-4</v>
      </c>
      <c r="AK31" s="98">
        <f>ROUND(AJ31*$AK$2,4)</f>
        <v>8.9999999999999998E-4</v>
      </c>
    </row>
    <row r="32" spans="1:40">
      <c r="A32" s="136" t="s">
        <v>75</v>
      </c>
      <c r="B32" s="137">
        <v>1772483.9000000001</v>
      </c>
      <c r="C32" s="137">
        <v>1623450.3599999999</v>
      </c>
      <c r="D32" s="137">
        <v>9208541.2499999981</v>
      </c>
      <c r="E32" s="137">
        <v>2848039.03</v>
      </c>
      <c r="F32" s="137">
        <v>543912.17999999993</v>
      </c>
      <c r="G32" s="137">
        <v>1018451.72</v>
      </c>
      <c r="H32" s="137">
        <v>2310152.62</v>
      </c>
      <c r="I32" s="137">
        <v>8733249.5999999996</v>
      </c>
      <c r="J32" s="137">
        <v>1211426.9599999997</v>
      </c>
      <c r="K32" s="137">
        <v>2424315.8000000003</v>
      </c>
      <c r="L32" s="137">
        <v>2413216.0099999998</v>
      </c>
      <c r="M32" s="137">
        <v>4165406.6799999997</v>
      </c>
      <c r="N32" s="137">
        <v>5754365.1899999985</v>
      </c>
      <c r="O32" s="137">
        <v>3908514.0199999991</v>
      </c>
      <c r="P32" s="137">
        <v>4589855.08</v>
      </c>
      <c r="Q32" s="137">
        <v>52525380.400000013</v>
      </c>
      <c r="AI32" s="138">
        <f>SUM(AI4:AI31)</f>
        <v>3301011.7307669995</v>
      </c>
      <c r="AJ32" s="139">
        <f>SUM(AJ4:AJ31)</f>
        <v>1</v>
      </c>
      <c r="AK32" s="140">
        <f>SUM(AK4:AK31)</f>
        <v>0.95</v>
      </c>
      <c r="AM32" s="141">
        <f>SUM(AM4:AM31)</f>
        <v>1</v>
      </c>
    </row>
  </sheetData>
  <pageMargins left="0.75" right="0.75" top="1" bottom="1" header="0.5" footer="0.5"/>
  <pageSetup scale="74" fitToWidth="3" orientation="landscape" r:id="rId1"/>
  <headerFooter alignWithMargins="0">
    <oddHeader>&amp;RKY PSC Case No. 2016-00162,
Attachment C to Staff Post Hearing Supp. DR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sqref="A1:D1"/>
    </sheetView>
  </sheetViews>
  <sheetFormatPr defaultRowHeight="15"/>
  <cols>
    <col min="1" max="1" width="12" style="117" bestFit="1" customWidth="1"/>
    <col min="2" max="2" width="25.5546875" style="117" customWidth="1"/>
    <col min="3" max="3" width="24.5546875" style="117" customWidth="1"/>
    <col min="4" max="4" width="10.33203125" style="117" bestFit="1" customWidth="1"/>
    <col min="5" max="16384" width="8.88671875" style="117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A4" s="118"/>
      <c r="B4" s="43" t="s">
        <v>2</v>
      </c>
      <c r="C4" s="43" t="s">
        <v>3</v>
      </c>
      <c r="D4" s="43"/>
      <c r="E4" s="118"/>
    </row>
    <row r="5" spans="1:5">
      <c r="A5" s="118"/>
      <c r="B5" s="43" t="s">
        <v>141</v>
      </c>
      <c r="C5" s="43" t="s">
        <v>144</v>
      </c>
      <c r="D5" s="40" t="s">
        <v>6</v>
      </c>
      <c r="E5" s="118"/>
    </row>
    <row r="6" spans="1:5">
      <c r="A6" s="46" t="s">
        <v>7</v>
      </c>
      <c r="B6" s="47">
        <v>1E-4</v>
      </c>
      <c r="C6" s="47">
        <v>1E-4</v>
      </c>
      <c r="D6" s="47">
        <f>C6-B6</f>
        <v>0</v>
      </c>
      <c r="E6" s="48"/>
    </row>
    <row r="7" spans="1:5">
      <c r="A7" s="49" t="s">
        <v>8</v>
      </c>
      <c r="B7" s="47">
        <v>6.3E-3</v>
      </c>
      <c r="C7" s="47">
        <v>4.3E-3</v>
      </c>
      <c r="D7" s="47">
        <f t="shared" ref="D7:D31" si="0">C7-B7</f>
        <v>-2E-3</v>
      </c>
      <c r="E7" s="48"/>
    </row>
    <row r="8" spans="1:5">
      <c r="A8" s="49" t="s">
        <v>10</v>
      </c>
      <c r="B8" s="47">
        <v>0</v>
      </c>
      <c r="C8" s="47">
        <v>1E-4</v>
      </c>
      <c r="D8" s="47">
        <f t="shared" si="0"/>
        <v>1E-4</v>
      </c>
      <c r="E8" s="48"/>
    </row>
    <row r="9" spans="1:5">
      <c r="A9" s="49" t="s">
        <v>11</v>
      </c>
      <c r="B9" s="47">
        <v>2.9999999999999997E-4</v>
      </c>
      <c r="C9" s="142">
        <v>0</v>
      </c>
      <c r="D9" s="47">
        <f t="shared" si="0"/>
        <v>-2.9999999999999997E-4</v>
      </c>
      <c r="E9" s="51"/>
    </row>
    <row r="10" spans="1:5">
      <c r="A10" s="49" t="s">
        <v>12</v>
      </c>
      <c r="B10" s="47">
        <v>4.2599999999999999E-2</v>
      </c>
      <c r="C10" s="47">
        <v>4.7600000000000003E-2</v>
      </c>
      <c r="D10" s="50">
        <f t="shared" si="0"/>
        <v>5.0000000000000044E-3</v>
      </c>
      <c r="E10" s="52"/>
    </row>
    <row r="11" spans="1:5">
      <c r="A11" s="49" t="s">
        <v>13</v>
      </c>
      <c r="B11" s="47">
        <v>0.3614</v>
      </c>
      <c r="C11" s="47">
        <v>0.38069999999999998</v>
      </c>
      <c r="D11" s="50">
        <f t="shared" si="0"/>
        <v>1.9299999999999984E-2</v>
      </c>
      <c r="E11" s="52"/>
    </row>
    <row r="12" spans="1:5">
      <c r="A12" s="49" t="s">
        <v>14</v>
      </c>
      <c r="B12" s="47">
        <v>1.2699999999999999E-2</v>
      </c>
      <c r="C12" s="47">
        <v>1.34E-2</v>
      </c>
      <c r="D12" s="50">
        <f t="shared" si="0"/>
        <v>7.0000000000000097E-4</v>
      </c>
      <c r="E12" s="52"/>
    </row>
    <row r="13" spans="1:5">
      <c r="A13" s="49" t="s">
        <v>15</v>
      </c>
      <c r="B13" s="47">
        <v>0.15890000000000001</v>
      </c>
      <c r="C13" s="47">
        <v>0.17349999999999999</v>
      </c>
      <c r="D13" s="50">
        <f t="shared" si="0"/>
        <v>1.4599999999999974E-2</v>
      </c>
      <c r="E13" s="52"/>
    </row>
    <row r="14" spans="1:5">
      <c r="A14" s="49" t="s">
        <v>16</v>
      </c>
      <c r="B14" s="47">
        <v>9.1800000000000007E-2</v>
      </c>
      <c r="C14" s="47">
        <v>0.10009999999999999</v>
      </c>
      <c r="D14" s="50">
        <f t="shared" si="0"/>
        <v>8.2999999999999879E-3</v>
      </c>
      <c r="E14" s="52"/>
    </row>
    <row r="15" spans="1:5">
      <c r="A15" s="49" t="s">
        <v>17</v>
      </c>
      <c r="B15" s="47">
        <v>2.9999999999999997E-4</v>
      </c>
      <c r="C15" s="47">
        <v>2.0000000000000001E-4</v>
      </c>
      <c r="D15" s="50">
        <f t="shared" si="0"/>
        <v>-9.9999999999999964E-5</v>
      </c>
      <c r="E15" s="52"/>
    </row>
    <row r="16" spans="1:5">
      <c r="A16" s="49" t="s">
        <v>18</v>
      </c>
      <c r="B16" s="47">
        <v>4.8000000000000001E-2</v>
      </c>
      <c r="C16" s="47">
        <v>3.1399999999999997E-2</v>
      </c>
      <c r="D16" s="50">
        <f t="shared" si="0"/>
        <v>-1.6600000000000004E-2</v>
      </c>
      <c r="E16" s="52"/>
    </row>
    <row r="17" spans="1:5">
      <c r="A17" s="49" t="s">
        <v>19</v>
      </c>
      <c r="B17" s="47">
        <v>0</v>
      </c>
      <c r="C17" s="47">
        <v>1E-4</v>
      </c>
      <c r="D17" s="50">
        <f t="shared" si="0"/>
        <v>1E-4</v>
      </c>
      <c r="E17" s="52"/>
    </row>
    <row r="18" spans="1:5">
      <c r="A18" s="49" t="s">
        <v>20</v>
      </c>
      <c r="B18" s="47">
        <v>2.0000000000000001E-4</v>
      </c>
      <c r="C18" s="47">
        <v>4.9999999999999992E-3</v>
      </c>
      <c r="D18" s="50">
        <f t="shared" si="0"/>
        <v>4.7999999999999996E-3</v>
      </c>
      <c r="E18" s="52"/>
    </row>
    <row r="19" spans="1:5">
      <c r="A19" s="49" t="s">
        <v>21</v>
      </c>
      <c r="B19" s="47">
        <v>0.11220000000000001</v>
      </c>
      <c r="C19" s="47">
        <v>0.11600000000000001</v>
      </c>
      <c r="D19" s="50">
        <f t="shared" si="0"/>
        <v>3.7999999999999978E-3</v>
      </c>
      <c r="E19" s="52"/>
    </row>
    <row r="20" spans="1:5">
      <c r="A20" s="49" t="s">
        <v>22</v>
      </c>
      <c r="B20" s="47">
        <v>5.9999999999999995E-4</v>
      </c>
      <c r="C20" s="47">
        <v>8.0000000000000004E-4</v>
      </c>
      <c r="D20" s="47">
        <f t="shared" si="0"/>
        <v>2.0000000000000009E-4</v>
      </c>
      <c r="E20" s="52"/>
    </row>
    <row r="21" spans="1:5">
      <c r="A21" s="49" t="s">
        <v>23</v>
      </c>
      <c r="B21" s="47">
        <v>0</v>
      </c>
      <c r="C21" s="47">
        <v>0</v>
      </c>
      <c r="D21" s="47">
        <f t="shared" si="0"/>
        <v>0</v>
      </c>
      <c r="E21" s="52"/>
    </row>
    <row r="22" spans="1:5">
      <c r="A22" s="49" t="s">
        <v>26</v>
      </c>
      <c r="B22" s="47">
        <v>0</v>
      </c>
      <c r="C22" s="47">
        <v>0</v>
      </c>
      <c r="D22" s="47">
        <f t="shared" si="0"/>
        <v>0</v>
      </c>
      <c r="E22" s="52"/>
    </row>
    <row r="23" spans="1:5">
      <c r="A23" s="49">
        <v>74</v>
      </c>
      <c r="B23" s="47">
        <v>0</v>
      </c>
      <c r="C23" s="142">
        <v>0</v>
      </c>
      <c r="D23" s="47">
        <f t="shared" si="0"/>
        <v>0</v>
      </c>
      <c r="E23" s="45"/>
    </row>
    <row r="24" spans="1:5">
      <c r="A24" s="49" t="s">
        <v>29</v>
      </c>
      <c r="B24" s="47">
        <v>0</v>
      </c>
      <c r="C24" s="47">
        <v>0</v>
      </c>
      <c r="D24" s="47">
        <f t="shared" si="0"/>
        <v>0</v>
      </c>
      <c r="E24" s="45"/>
    </row>
    <row r="25" spans="1:5">
      <c r="A25" s="49" t="s">
        <v>30</v>
      </c>
      <c r="B25" s="47">
        <v>0</v>
      </c>
      <c r="C25" s="47">
        <v>0</v>
      </c>
      <c r="D25" s="47">
        <f t="shared" si="0"/>
        <v>0</v>
      </c>
      <c r="E25" s="45"/>
    </row>
    <row r="26" spans="1:5">
      <c r="A26" s="49" t="s">
        <v>31</v>
      </c>
      <c r="B26" s="47">
        <v>0.1595</v>
      </c>
      <c r="C26" s="47">
        <v>0.12330000000000001</v>
      </c>
      <c r="D26" s="47">
        <f t="shared" si="0"/>
        <v>-3.6199999999999996E-2</v>
      </c>
      <c r="E26" s="41"/>
    </row>
    <row r="27" spans="1:5">
      <c r="A27" s="49" t="s">
        <v>32</v>
      </c>
      <c r="B27" s="47">
        <v>4.1000000000000003E-3</v>
      </c>
      <c r="C27" s="47">
        <v>2.3999999999999998E-3</v>
      </c>
      <c r="D27" s="47">
        <f t="shared" si="0"/>
        <v>-1.7000000000000006E-3</v>
      </c>
      <c r="E27" s="45"/>
    </row>
    <row r="28" spans="1:5">
      <c r="A28" s="46" t="s">
        <v>36</v>
      </c>
      <c r="B28" s="47">
        <v>1E-4</v>
      </c>
      <c r="C28" s="47">
        <v>1E-4</v>
      </c>
      <c r="D28" s="47">
        <f t="shared" si="0"/>
        <v>0</v>
      </c>
      <c r="E28" s="48"/>
    </row>
    <row r="29" spans="1:5">
      <c r="A29" s="46" t="s">
        <v>37</v>
      </c>
      <c r="B29" s="47">
        <v>0</v>
      </c>
      <c r="C29" s="47">
        <v>0</v>
      </c>
      <c r="D29" s="47">
        <f t="shared" si="0"/>
        <v>0</v>
      </c>
      <c r="E29" s="48"/>
    </row>
    <row r="30" spans="1:5">
      <c r="A30" s="46" t="s">
        <v>38</v>
      </c>
      <c r="B30" s="44">
        <v>0</v>
      </c>
      <c r="C30" s="44">
        <v>0</v>
      </c>
      <c r="D30" s="47">
        <f t="shared" si="0"/>
        <v>0</v>
      </c>
      <c r="E30" s="48"/>
    </row>
    <row r="31" spans="1:5">
      <c r="A31" s="46" t="s">
        <v>39</v>
      </c>
      <c r="B31" s="44">
        <v>8.9999999999999998E-4</v>
      </c>
      <c r="C31" s="44">
        <v>8.9999999999999998E-4</v>
      </c>
      <c r="D31" s="47">
        <f t="shared" si="0"/>
        <v>0</v>
      </c>
      <c r="E31" s="48"/>
    </row>
    <row r="32" spans="1:5" ht="15.6" thickBot="1">
      <c r="A32" s="53" t="s">
        <v>40</v>
      </c>
      <c r="B32" s="54">
        <f>SUM(B6:B31)</f>
        <v>1</v>
      </c>
      <c r="C32" s="54">
        <f>SUM(C6:C31)</f>
        <v>0.99999999999999978</v>
      </c>
      <c r="D32" s="54">
        <f>SUM(D6:D31)</f>
        <v>-5.5944832100252029E-17</v>
      </c>
      <c r="E32" s="118"/>
    </row>
    <row r="33" spans="1:5" ht="15.6" thickTop="1">
      <c r="A33" s="118"/>
      <c r="B33" s="118"/>
      <c r="C33" s="118"/>
      <c r="D33" s="118"/>
      <c r="E33" s="118"/>
    </row>
    <row r="34" spans="1:5">
      <c r="A34" s="118"/>
      <c r="B34" s="118"/>
      <c r="C34" s="42"/>
      <c r="D34" s="42"/>
      <c r="E34" s="42"/>
    </row>
    <row r="35" spans="1:5">
      <c r="A35" s="55" t="s">
        <v>41</v>
      </c>
      <c r="B35" s="220" t="s">
        <v>145</v>
      </c>
      <c r="C35" s="220"/>
      <c r="D35" s="220"/>
      <c r="E35" s="42"/>
    </row>
    <row r="36" spans="1:5">
      <c r="A36" s="55"/>
      <c r="B36" s="220" t="s">
        <v>136</v>
      </c>
      <c r="C36" s="220"/>
      <c r="D36" s="220"/>
      <c r="E36" s="42"/>
    </row>
    <row r="37" spans="1:5">
      <c r="A37" s="55"/>
      <c r="B37" s="220" t="s">
        <v>44</v>
      </c>
      <c r="C37" s="220"/>
      <c r="D37" s="220"/>
      <c r="E37" s="42"/>
    </row>
    <row r="38" spans="1:5">
      <c r="A38" s="55" t="s">
        <v>41</v>
      </c>
      <c r="B38" s="218" t="s">
        <v>45</v>
      </c>
      <c r="C38" s="218"/>
      <c r="D38" s="218"/>
      <c r="E38" s="218"/>
    </row>
    <row r="39" spans="1:5">
      <c r="A39" s="55"/>
      <c r="B39" s="218" t="s">
        <v>46</v>
      </c>
      <c r="C39" s="218"/>
      <c r="D39" s="218"/>
      <c r="E39" s="218"/>
    </row>
    <row r="40" spans="1:5">
      <c r="A40" s="55" t="s">
        <v>41</v>
      </c>
      <c r="B40" s="218" t="s">
        <v>47</v>
      </c>
      <c r="C40" s="218"/>
      <c r="D40" s="218"/>
      <c r="E40" s="218"/>
    </row>
    <row r="41" spans="1:5">
      <c r="A41" s="55"/>
      <c r="B41" s="218" t="s">
        <v>48</v>
      </c>
      <c r="C41" s="218"/>
      <c r="D41" s="218"/>
      <c r="E41" s="218"/>
    </row>
    <row r="42" spans="1:5">
      <c r="A42" s="55" t="s">
        <v>41</v>
      </c>
      <c r="B42" s="218" t="s">
        <v>49</v>
      </c>
      <c r="C42" s="218"/>
      <c r="D42" s="218"/>
      <c r="E42" s="218"/>
    </row>
    <row r="43" spans="1:5">
      <c r="A43" s="55"/>
      <c r="B43" s="218" t="s">
        <v>50</v>
      </c>
      <c r="C43" s="218"/>
      <c r="D43" s="218"/>
      <c r="E43" s="218"/>
    </row>
    <row r="44" spans="1:5">
      <c r="A44" s="55" t="s">
        <v>41</v>
      </c>
      <c r="B44" s="218" t="s">
        <v>51</v>
      </c>
      <c r="C44" s="218"/>
      <c r="D44" s="218"/>
      <c r="E44" s="218"/>
    </row>
    <row r="45" spans="1:5">
      <c r="A45" s="55"/>
      <c r="B45" s="218" t="s">
        <v>52</v>
      </c>
      <c r="C45" s="218"/>
      <c r="D45" s="218"/>
      <c r="E45" s="218"/>
    </row>
    <row r="46" spans="1:5">
      <c r="A46" s="55" t="s">
        <v>41</v>
      </c>
      <c r="B46" s="80" t="s">
        <v>117</v>
      </c>
      <c r="C46" s="58"/>
      <c r="D46" s="58"/>
      <c r="E46" s="58"/>
    </row>
    <row r="47" spans="1:5">
      <c r="A47" s="55"/>
      <c r="B47" s="80" t="s">
        <v>118</v>
      </c>
      <c r="C47" s="58"/>
      <c r="D47" s="58"/>
      <c r="E47" s="58"/>
    </row>
    <row r="48" spans="1:5">
      <c r="A48" s="47"/>
      <c r="B48" s="81"/>
      <c r="C48" s="49"/>
      <c r="D48" s="49"/>
      <c r="E48" s="49"/>
    </row>
    <row r="49" spans="1:5">
      <c r="A49" s="47"/>
      <c r="B49" s="81"/>
      <c r="C49" s="49"/>
      <c r="D49" s="49"/>
      <c r="E49" s="49"/>
    </row>
  </sheetData>
  <mergeCells count="13">
    <mergeCell ref="B45:E45"/>
    <mergeCell ref="B39:E39"/>
    <mergeCell ref="B40:E40"/>
    <mergeCell ref="B41:E41"/>
    <mergeCell ref="B42:E42"/>
    <mergeCell ref="B43:E43"/>
    <mergeCell ref="B44:E44"/>
    <mergeCell ref="B38:E38"/>
    <mergeCell ref="A1:D1"/>
    <mergeCell ref="A2:D2"/>
    <mergeCell ref="B35:D35"/>
    <mergeCell ref="B36:D36"/>
    <mergeCell ref="B37:D37"/>
  </mergeCells>
  <conditionalFormatting sqref="D6:D31">
    <cfRule type="cellIs" dxfId="2" priority="1" operator="notBetween">
      <formula>-0.0099</formula>
      <formula>0.0099</formula>
    </cfRule>
  </conditionalFormatting>
  <pageMargins left="0.75" right="0.75" top="1" bottom="1" header="0.5" footer="0.5"/>
  <pageSetup scale="65" fitToWidth="3" orientation="landscape" r:id="rId1"/>
  <headerFooter alignWithMargins="0">
    <oddHeader>&amp;RKY PSC Case No. 2016-00162,
Attachment C to Staff Post Hearing Supp. DR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30"/>
  <sheetViews>
    <sheetView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RowHeight="15"/>
  <cols>
    <col min="1" max="1" width="12.33203125" style="117" bestFit="1" customWidth="1"/>
    <col min="2" max="5" width="15" style="117" bestFit="1" customWidth="1"/>
    <col min="6" max="6" width="13.109375" style="117" bestFit="1" customWidth="1"/>
    <col min="7" max="16" width="15" style="117" bestFit="1" customWidth="1"/>
    <col min="17" max="17" width="16.109375" style="117" bestFit="1" customWidth="1"/>
    <col min="18" max="18" width="8.88671875" style="117"/>
    <col min="19" max="19" width="7.109375" style="117" customWidth="1"/>
    <col min="20" max="20" width="9.33203125" style="117" bestFit="1" customWidth="1"/>
    <col min="21" max="22" width="10.33203125" style="117" bestFit="1" customWidth="1"/>
    <col min="23" max="23" width="11.33203125" style="117" bestFit="1" customWidth="1"/>
    <col min="24" max="26" width="9.33203125" style="117" bestFit="1" customWidth="1"/>
    <col min="27" max="28" width="11.33203125" style="117" bestFit="1" customWidth="1"/>
    <col min="29" max="29" width="10.33203125" style="117" bestFit="1" customWidth="1"/>
    <col min="30" max="30" width="9.33203125" style="117" bestFit="1" customWidth="1"/>
    <col min="31" max="32" width="11.33203125" style="117" bestFit="1" customWidth="1"/>
    <col min="33" max="34" width="10.33203125" style="117" bestFit="1" customWidth="1"/>
    <col min="35" max="35" width="12.88671875" style="117" bestFit="1" customWidth="1"/>
    <col min="36" max="36" width="11.44140625" style="117" bestFit="1" customWidth="1"/>
    <col min="37" max="37" width="12" style="117" bestFit="1" customWidth="1"/>
    <col min="38" max="38" width="10.44140625" style="117" bestFit="1" customWidth="1"/>
    <col min="39" max="41" width="8.88671875" style="117"/>
    <col min="42" max="42" width="10.44140625" style="117" bestFit="1" customWidth="1"/>
    <col min="43" max="16384" width="8.88671875" style="117"/>
  </cols>
  <sheetData>
    <row r="2" spans="1:42">
      <c r="T2" s="143">
        <v>1.4E-3</v>
      </c>
      <c r="U2" s="143">
        <v>8.0199999999999994E-2</v>
      </c>
      <c r="V2" s="143">
        <v>4.1999999999999997E-3</v>
      </c>
      <c r="W2" s="143">
        <v>8.9700000000000002E-2</v>
      </c>
      <c r="X2" s="143">
        <v>1.12E-2</v>
      </c>
      <c r="Y2" s="144">
        <v>2.2000000000000001E-3</v>
      </c>
      <c r="Z2" s="143">
        <v>1.4E-3</v>
      </c>
      <c r="AA2" s="143">
        <v>6.8900000000000003E-2</v>
      </c>
      <c r="AB2" s="144">
        <f>28.57%+0.0001</f>
        <v>0.2858</v>
      </c>
      <c r="AC2" s="143">
        <v>4.6800000000000001E-2</v>
      </c>
      <c r="AD2" s="120">
        <v>5.8999999999999999E-3</v>
      </c>
      <c r="AE2" s="120">
        <v>7.8100000000000003E-2</v>
      </c>
      <c r="AF2" s="122">
        <v>0.19969999999999999</v>
      </c>
      <c r="AG2" s="145">
        <v>4.3200000000000002E-2</v>
      </c>
      <c r="AH2" s="145">
        <v>3.1300000000000001E-2</v>
      </c>
      <c r="AI2" s="133">
        <f>SUM(T2:AH2)</f>
        <v>0.95</v>
      </c>
      <c r="AK2" s="124"/>
    </row>
    <row r="3" spans="1:42">
      <c r="A3" s="125" t="s">
        <v>72</v>
      </c>
      <c r="B3" s="125" t="s">
        <v>60</v>
      </c>
      <c r="C3" s="125" t="s">
        <v>124</v>
      </c>
      <c r="D3" s="125" t="s">
        <v>61</v>
      </c>
      <c r="E3" s="125" t="s">
        <v>137</v>
      </c>
      <c r="F3" s="125" t="s">
        <v>138</v>
      </c>
      <c r="G3" s="125" t="s">
        <v>139</v>
      </c>
      <c r="H3" s="125" t="s">
        <v>63</v>
      </c>
      <c r="I3" s="125" t="s">
        <v>64</v>
      </c>
      <c r="J3" s="125" t="s">
        <v>65</v>
      </c>
      <c r="K3" s="125" t="s">
        <v>66</v>
      </c>
      <c r="L3" s="125" t="s">
        <v>67</v>
      </c>
      <c r="M3" s="125" t="s">
        <v>68</v>
      </c>
      <c r="N3" s="125" t="s">
        <v>82</v>
      </c>
      <c r="O3" s="125" t="s">
        <v>125</v>
      </c>
      <c r="P3" s="125" t="s">
        <v>70</v>
      </c>
      <c r="Q3" s="125" t="s">
        <v>75</v>
      </c>
      <c r="S3" s="125" t="s">
        <v>72</v>
      </c>
      <c r="T3" s="123" t="s">
        <v>60</v>
      </c>
      <c r="U3" s="123" t="s">
        <v>124</v>
      </c>
      <c r="V3" s="126" t="s">
        <v>61</v>
      </c>
      <c r="W3" s="126" t="s">
        <v>137</v>
      </c>
      <c r="X3" s="126" t="s">
        <v>138</v>
      </c>
      <c r="Y3" s="126" t="s">
        <v>139</v>
      </c>
      <c r="Z3" s="126" t="s">
        <v>63</v>
      </c>
      <c r="AA3" s="126" t="s">
        <v>64</v>
      </c>
      <c r="AB3" s="126" t="s">
        <v>65</v>
      </c>
      <c r="AC3" s="126" t="s">
        <v>66</v>
      </c>
      <c r="AD3" s="126" t="s">
        <v>67</v>
      </c>
      <c r="AE3" s="126" t="s">
        <v>68</v>
      </c>
      <c r="AF3" s="123" t="s">
        <v>82</v>
      </c>
      <c r="AG3" s="123" t="s">
        <v>125</v>
      </c>
      <c r="AH3" s="123" t="s">
        <v>70</v>
      </c>
      <c r="AI3" s="127" t="s">
        <v>75</v>
      </c>
      <c r="AJ3" s="128" t="s">
        <v>126</v>
      </c>
      <c r="AK3" s="129" t="s">
        <v>84</v>
      </c>
      <c r="AL3" s="129" t="s">
        <v>85</v>
      </c>
      <c r="AM3" s="129" t="s">
        <v>40</v>
      </c>
      <c r="AO3" s="117" t="s">
        <v>72</v>
      </c>
      <c r="AP3" s="146" t="s">
        <v>71</v>
      </c>
    </row>
    <row r="4" spans="1:42">
      <c r="A4" s="117" t="s">
        <v>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>
        <v>1089.2599999999995</v>
      </c>
      <c r="O4" s="130"/>
      <c r="P4" s="130">
        <v>107.03</v>
      </c>
      <c r="Q4" s="130">
        <v>1196.2899999999995</v>
      </c>
      <c r="S4" s="117" t="s">
        <v>7</v>
      </c>
      <c r="T4" s="105">
        <f>T$2*B4</f>
        <v>0</v>
      </c>
      <c r="U4" s="105">
        <f t="shared" ref="U4:AH19" si="0">U$2*C4</f>
        <v>0</v>
      </c>
      <c r="V4" s="105">
        <f t="shared" si="0"/>
        <v>0</v>
      </c>
      <c r="W4" s="105">
        <f t="shared" si="0"/>
        <v>0</v>
      </c>
      <c r="X4" s="105">
        <f t="shared" si="0"/>
        <v>0</v>
      </c>
      <c r="Y4" s="105">
        <f t="shared" si="0"/>
        <v>0</v>
      </c>
      <c r="Z4" s="105">
        <f t="shared" si="0"/>
        <v>0</v>
      </c>
      <c r="AA4" s="105">
        <f t="shared" si="0"/>
        <v>0</v>
      </c>
      <c r="AB4" s="105">
        <f t="shared" si="0"/>
        <v>0</v>
      </c>
      <c r="AC4" s="105">
        <f t="shared" si="0"/>
        <v>0</v>
      </c>
      <c r="AD4" s="105">
        <f t="shared" si="0"/>
        <v>0</v>
      </c>
      <c r="AE4" s="105">
        <f t="shared" si="0"/>
        <v>0</v>
      </c>
      <c r="AF4" s="105">
        <f t="shared" si="0"/>
        <v>217.5252219999999</v>
      </c>
      <c r="AG4" s="105">
        <f t="shared" si="0"/>
        <v>0</v>
      </c>
      <c r="AH4" s="105">
        <f t="shared" si="0"/>
        <v>3.3500390000000002</v>
      </c>
      <c r="AI4" s="131">
        <f>SUM(T4:AH4)</f>
        <v>220.87526099999991</v>
      </c>
      <c r="AJ4" s="132">
        <f>AI4/SUM($AI$4:$AI$29)</f>
        <v>6.4851026914732168E-5</v>
      </c>
      <c r="AK4" s="98">
        <f>ROUND(AJ4*$AI$2,4)</f>
        <v>1E-4</v>
      </c>
      <c r="AM4" s="133">
        <f>AK4+AL4</f>
        <v>1E-4</v>
      </c>
      <c r="AO4" s="117" t="s">
        <v>7</v>
      </c>
      <c r="AP4" s="98">
        <v>1E-4</v>
      </c>
    </row>
    <row r="5" spans="1:42">
      <c r="A5" s="117" t="s">
        <v>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>
        <v>63203.829999999914</v>
      </c>
      <c r="O5" s="130"/>
      <c r="P5" s="130">
        <v>94152.569999999992</v>
      </c>
      <c r="Q5" s="130">
        <v>157356.39999999991</v>
      </c>
      <c r="S5" s="117" t="s">
        <v>8</v>
      </c>
      <c r="T5" s="105">
        <f t="shared" ref="T5:AH29" si="1">T$2*B5</f>
        <v>0</v>
      </c>
      <c r="U5" s="105">
        <f t="shared" si="0"/>
        <v>0</v>
      </c>
      <c r="V5" s="105">
        <f t="shared" si="0"/>
        <v>0</v>
      </c>
      <c r="W5" s="105">
        <f t="shared" si="0"/>
        <v>0</v>
      </c>
      <c r="X5" s="105">
        <f t="shared" si="0"/>
        <v>0</v>
      </c>
      <c r="Y5" s="105">
        <f t="shared" si="0"/>
        <v>0</v>
      </c>
      <c r="Z5" s="105">
        <f t="shared" si="0"/>
        <v>0</v>
      </c>
      <c r="AA5" s="105">
        <f t="shared" si="0"/>
        <v>0</v>
      </c>
      <c r="AB5" s="105">
        <f t="shared" si="0"/>
        <v>0</v>
      </c>
      <c r="AC5" s="105">
        <f t="shared" si="0"/>
        <v>0</v>
      </c>
      <c r="AD5" s="105">
        <f t="shared" si="0"/>
        <v>0</v>
      </c>
      <c r="AE5" s="105">
        <f t="shared" si="0"/>
        <v>0</v>
      </c>
      <c r="AF5" s="105">
        <f t="shared" si="0"/>
        <v>12621.804850999983</v>
      </c>
      <c r="AG5" s="105">
        <f t="shared" si="0"/>
        <v>0</v>
      </c>
      <c r="AH5" s="105">
        <f t="shared" si="0"/>
        <v>2946.975441</v>
      </c>
      <c r="AI5" s="131">
        <f t="shared" ref="AI5:AI29" si="2">SUM(T5:AH5)</f>
        <v>15568.780291999983</v>
      </c>
      <c r="AJ5" s="132">
        <f t="shared" ref="AJ5:AJ29" si="3">AI5/SUM($AI$4:$AI$29)</f>
        <v>4.5711384116759145E-3</v>
      </c>
      <c r="AK5" s="98">
        <f t="shared" ref="AK5:AK29" si="4">ROUND(AJ5*$AI$2,4)</f>
        <v>4.3E-3</v>
      </c>
      <c r="AM5" s="133">
        <f t="shared" ref="AM5:AM29" si="5">AK5+AL5</f>
        <v>4.3E-3</v>
      </c>
      <c r="AO5" s="117" t="s">
        <v>8</v>
      </c>
      <c r="AP5" s="98">
        <v>4.3E-3</v>
      </c>
    </row>
    <row r="6" spans="1:42">
      <c r="A6" s="117" t="s">
        <v>10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>
        <v>1786.9899999999986</v>
      </c>
      <c r="O6" s="130"/>
      <c r="P6" s="130">
        <v>81.189999999999984</v>
      </c>
      <c r="Q6" s="130">
        <v>1868.1799999999987</v>
      </c>
      <c r="S6" s="117" t="s">
        <v>10</v>
      </c>
      <c r="T6" s="105">
        <f t="shared" si="1"/>
        <v>0</v>
      </c>
      <c r="U6" s="105">
        <f t="shared" si="0"/>
        <v>0</v>
      </c>
      <c r="V6" s="105">
        <f t="shared" si="0"/>
        <v>0</v>
      </c>
      <c r="W6" s="105">
        <f t="shared" si="0"/>
        <v>0</v>
      </c>
      <c r="X6" s="105">
        <f t="shared" si="0"/>
        <v>0</v>
      </c>
      <c r="Y6" s="105">
        <f t="shared" si="0"/>
        <v>0</v>
      </c>
      <c r="Z6" s="105">
        <f t="shared" si="0"/>
        <v>0</v>
      </c>
      <c r="AA6" s="105">
        <f t="shared" si="0"/>
        <v>0</v>
      </c>
      <c r="AB6" s="105">
        <f t="shared" si="0"/>
        <v>0</v>
      </c>
      <c r="AC6" s="105">
        <f t="shared" si="0"/>
        <v>0</v>
      </c>
      <c r="AD6" s="105">
        <f t="shared" si="0"/>
        <v>0</v>
      </c>
      <c r="AE6" s="105">
        <f t="shared" si="0"/>
        <v>0</v>
      </c>
      <c r="AF6" s="105">
        <f t="shared" si="0"/>
        <v>356.8619029999997</v>
      </c>
      <c r="AG6" s="105">
        <f t="shared" si="0"/>
        <v>0</v>
      </c>
      <c r="AH6" s="105">
        <f t="shared" si="0"/>
        <v>2.5412469999999998</v>
      </c>
      <c r="AI6" s="131">
        <f t="shared" si="2"/>
        <v>359.4031499999997</v>
      </c>
      <c r="AJ6" s="132">
        <f t="shared" si="3"/>
        <v>1.0552410101686087E-4</v>
      </c>
      <c r="AK6" s="98">
        <f t="shared" si="4"/>
        <v>1E-4</v>
      </c>
      <c r="AM6" s="133">
        <f t="shared" si="5"/>
        <v>1E-4</v>
      </c>
      <c r="AO6" s="134" t="s">
        <v>10</v>
      </c>
      <c r="AP6" s="98">
        <v>1E-4</v>
      </c>
    </row>
    <row r="7" spans="1:42">
      <c r="A7" s="117" t="s">
        <v>12</v>
      </c>
      <c r="B7" s="130">
        <v>48946.62999999999</v>
      </c>
      <c r="C7" s="130">
        <v>130341.75999999997</v>
      </c>
      <c r="D7" s="130">
        <v>482825.43000000017</v>
      </c>
      <c r="E7" s="130">
        <v>207051.47999999986</v>
      </c>
      <c r="F7" s="130">
        <v>35442.5</v>
      </c>
      <c r="G7" s="130">
        <v>62537.410000000011</v>
      </c>
      <c r="H7" s="130">
        <v>101991.63000000006</v>
      </c>
      <c r="I7" s="130">
        <v>616899.45000000007</v>
      </c>
      <c r="J7" s="130">
        <v>46504.340000000026</v>
      </c>
      <c r="K7" s="130">
        <v>261076.57</v>
      </c>
      <c r="L7" s="130">
        <v>133608.55000000008</v>
      </c>
      <c r="M7" s="130">
        <v>172454.01000000007</v>
      </c>
      <c r="N7" s="130">
        <v>223409.27999999994</v>
      </c>
      <c r="O7" s="130">
        <v>191096.59000000017</v>
      </c>
      <c r="P7" s="130">
        <v>121675.27000000005</v>
      </c>
      <c r="Q7" s="130">
        <v>2835860.9000000008</v>
      </c>
      <c r="S7" s="117" t="s">
        <v>12</v>
      </c>
      <c r="T7" s="105">
        <f t="shared" si="1"/>
        <v>68.52528199999999</v>
      </c>
      <c r="U7" s="105">
        <f t="shared" si="0"/>
        <v>10453.409151999997</v>
      </c>
      <c r="V7" s="105">
        <f t="shared" si="0"/>
        <v>2027.8668060000007</v>
      </c>
      <c r="W7" s="105">
        <f t="shared" si="0"/>
        <v>18572.517755999987</v>
      </c>
      <c r="X7" s="105">
        <f t="shared" si="0"/>
        <v>396.95600000000002</v>
      </c>
      <c r="Y7" s="105">
        <f t="shared" si="0"/>
        <v>137.58230200000003</v>
      </c>
      <c r="Z7" s="105">
        <f t="shared" si="0"/>
        <v>142.78828200000009</v>
      </c>
      <c r="AA7" s="105">
        <f t="shared" si="0"/>
        <v>42504.372105000009</v>
      </c>
      <c r="AB7" s="105">
        <f t="shared" si="0"/>
        <v>13290.940372000006</v>
      </c>
      <c r="AC7" s="105">
        <f t="shared" si="0"/>
        <v>12218.383476000001</v>
      </c>
      <c r="AD7" s="105">
        <f t="shared" si="0"/>
        <v>788.29044500000043</v>
      </c>
      <c r="AE7" s="105">
        <f t="shared" si="0"/>
        <v>13468.658181000006</v>
      </c>
      <c r="AF7" s="105">
        <f t="shared" si="0"/>
        <v>44614.833215999985</v>
      </c>
      <c r="AG7" s="105">
        <f t="shared" si="0"/>
        <v>8255.3726880000086</v>
      </c>
      <c r="AH7" s="105">
        <f t="shared" si="0"/>
        <v>3808.4359510000018</v>
      </c>
      <c r="AI7" s="131">
        <f t="shared" si="2"/>
        <v>170748.93201400002</v>
      </c>
      <c r="AJ7" s="132">
        <f t="shared" si="3"/>
        <v>5.0133471424405884E-2</v>
      </c>
      <c r="AK7" s="98">
        <f t="shared" si="4"/>
        <v>4.7600000000000003E-2</v>
      </c>
      <c r="AM7" s="133">
        <f t="shared" si="5"/>
        <v>4.7600000000000003E-2</v>
      </c>
      <c r="AO7" s="117" t="s">
        <v>12</v>
      </c>
      <c r="AP7" s="98">
        <v>4.7600000000000003E-2</v>
      </c>
    </row>
    <row r="8" spans="1:42">
      <c r="A8" s="117" t="s">
        <v>13</v>
      </c>
      <c r="B8" s="130">
        <v>634490.2100000002</v>
      </c>
      <c r="C8" s="130">
        <v>431521.86999999988</v>
      </c>
      <c r="D8" s="130">
        <v>4692602.0799999982</v>
      </c>
      <c r="E8" s="130">
        <v>1321074.3700000003</v>
      </c>
      <c r="F8" s="130">
        <v>275189.82</v>
      </c>
      <c r="G8" s="130">
        <v>483891.93</v>
      </c>
      <c r="H8" s="130">
        <v>786807.1600000005</v>
      </c>
      <c r="I8" s="130">
        <v>3429670.2000000044</v>
      </c>
      <c r="J8" s="130">
        <v>487106.76999999979</v>
      </c>
      <c r="K8" s="130">
        <v>923844.9599999995</v>
      </c>
      <c r="L8" s="130">
        <v>1172649.9899999988</v>
      </c>
      <c r="M8" s="130">
        <v>1703607.5799999996</v>
      </c>
      <c r="N8" s="130">
        <v>1733274.6</v>
      </c>
      <c r="O8" s="130">
        <v>1671400.0599999998</v>
      </c>
      <c r="P8" s="130">
        <v>943342.61999999976</v>
      </c>
      <c r="Q8" s="130">
        <v>20690474.220000003</v>
      </c>
      <c r="S8" s="117" t="s">
        <v>13</v>
      </c>
      <c r="T8" s="105">
        <f t="shared" si="1"/>
        <v>888.28629400000023</v>
      </c>
      <c r="U8" s="105">
        <f t="shared" si="0"/>
        <v>34608.053973999988</v>
      </c>
      <c r="V8" s="105">
        <f t="shared" si="0"/>
        <v>19708.928735999991</v>
      </c>
      <c r="W8" s="105">
        <f t="shared" si="0"/>
        <v>118500.37098900003</v>
      </c>
      <c r="X8" s="105">
        <f t="shared" si="0"/>
        <v>3082.1259840000002</v>
      </c>
      <c r="Y8" s="105">
        <f t="shared" si="0"/>
        <v>1064.562246</v>
      </c>
      <c r="Z8" s="105">
        <f t="shared" si="0"/>
        <v>1101.5300240000006</v>
      </c>
      <c r="AA8" s="105">
        <f t="shared" si="0"/>
        <v>236304.27678000031</v>
      </c>
      <c r="AB8" s="105">
        <f t="shared" si="0"/>
        <v>139215.11486599993</v>
      </c>
      <c r="AC8" s="105">
        <f t="shared" si="0"/>
        <v>43235.944127999981</v>
      </c>
      <c r="AD8" s="105">
        <f t="shared" si="0"/>
        <v>6918.634940999993</v>
      </c>
      <c r="AE8" s="105">
        <f t="shared" si="0"/>
        <v>133051.75199799996</v>
      </c>
      <c r="AF8" s="105">
        <f t="shared" si="0"/>
        <v>346134.93761999998</v>
      </c>
      <c r="AG8" s="105">
        <f t="shared" si="0"/>
        <v>72204.482592</v>
      </c>
      <c r="AH8" s="105">
        <f t="shared" si="0"/>
        <v>29526.624005999995</v>
      </c>
      <c r="AI8" s="131">
        <f t="shared" si="2"/>
        <v>1185545.625178</v>
      </c>
      <c r="AJ8" s="132">
        <f t="shared" si="3"/>
        <v>0.348087200436003</v>
      </c>
      <c r="AK8" s="98">
        <f t="shared" si="4"/>
        <v>0.33069999999999999</v>
      </c>
      <c r="AL8" s="98">
        <v>4.9999999999999996E-2</v>
      </c>
      <c r="AM8" s="133">
        <f t="shared" si="5"/>
        <v>0.38069999999999998</v>
      </c>
      <c r="AO8" s="117" t="s">
        <v>13</v>
      </c>
      <c r="AP8" s="98">
        <v>0.38069999999999998</v>
      </c>
    </row>
    <row r="9" spans="1:42">
      <c r="A9" s="117" t="s">
        <v>14</v>
      </c>
      <c r="B9" s="130">
        <v>21800.569999999996</v>
      </c>
      <c r="C9" s="130">
        <v>17036.190000000002</v>
      </c>
      <c r="D9" s="130">
        <v>219613.30999999985</v>
      </c>
      <c r="E9" s="130">
        <v>15326.940000000006</v>
      </c>
      <c r="F9" s="130">
        <v>12751.799999999997</v>
      </c>
      <c r="G9" s="130">
        <v>22642.420000000006</v>
      </c>
      <c r="H9" s="130">
        <v>37072.180000000015</v>
      </c>
      <c r="I9" s="130">
        <v>166138.13000000003</v>
      </c>
      <c r="J9" s="130">
        <v>11261.400000000007</v>
      </c>
      <c r="K9" s="130">
        <v>10275.890000000001</v>
      </c>
      <c r="L9" s="130">
        <v>27582.839999999975</v>
      </c>
      <c r="M9" s="130">
        <v>109541.43000000002</v>
      </c>
      <c r="N9" s="130">
        <v>81131.140000000043</v>
      </c>
      <c r="O9" s="130">
        <v>61380.029999999912</v>
      </c>
      <c r="P9" s="130">
        <v>44037.580000000016</v>
      </c>
      <c r="Q9" s="130">
        <v>857591.84999999986</v>
      </c>
      <c r="S9" s="117" t="s">
        <v>14</v>
      </c>
      <c r="T9" s="105">
        <f t="shared" si="1"/>
        <v>30.520797999999996</v>
      </c>
      <c r="U9" s="105">
        <f t="shared" si="0"/>
        <v>1366.3024380000002</v>
      </c>
      <c r="V9" s="105">
        <f t="shared" si="0"/>
        <v>922.37590199999931</v>
      </c>
      <c r="W9" s="105">
        <f t="shared" si="0"/>
        <v>1374.8265180000005</v>
      </c>
      <c r="X9" s="105">
        <f t="shared" si="0"/>
        <v>142.82015999999996</v>
      </c>
      <c r="Y9" s="105">
        <f t="shared" si="0"/>
        <v>49.813324000000016</v>
      </c>
      <c r="Z9" s="105">
        <f t="shared" si="0"/>
        <v>51.901052000000021</v>
      </c>
      <c r="AA9" s="105">
        <f t="shared" si="0"/>
        <v>11446.917157000003</v>
      </c>
      <c r="AB9" s="105">
        <f t="shared" si="0"/>
        <v>3218.5081200000018</v>
      </c>
      <c r="AC9" s="105">
        <f t="shared" si="0"/>
        <v>480.91165200000006</v>
      </c>
      <c r="AD9" s="105">
        <f t="shared" si="0"/>
        <v>162.73875599999985</v>
      </c>
      <c r="AE9" s="105">
        <f t="shared" si="0"/>
        <v>8555.1856830000015</v>
      </c>
      <c r="AF9" s="105">
        <f t="shared" si="0"/>
        <v>16201.888658000007</v>
      </c>
      <c r="AG9" s="105">
        <f t="shared" si="0"/>
        <v>2651.6172959999963</v>
      </c>
      <c r="AH9" s="105">
        <f t="shared" si="0"/>
        <v>1378.3762540000005</v>
      </c>
      <c r="AI9" s="131">
        <f t="shared" si="2"/>
        <v>48034.703768000007</v>
      </c>
      <c r="AJ9" s="132">
        <f t="shared" si="3"/>
        <v>1.4103434910710784E-2</v>
      </c>
      <c r="AK9" s="98">
        <f t="shared" si="4"/>
        <v>1.34E-2</v>
      </c>
      <c r="AM9" s="133">
        <f t="shared" si="5"/>
        <v>1.34E-2</v>
      </c>
      <c r="AO9" s="117" t="s">
        <v>14</v>
      </c>
      <c r="AP9" s="98">
        <v>1.34E-2</v>
      </c>
    </row>
    <row r="10" spans="1:42">
      <c r="A10" s="117" t="s">
        <v>15</v>
      </c>
      <c r="B10" s="130">
        <v>322161.62999999995</v>
      </c>
      <c r="C10" s="130">
        <v>298455.96000000025</v>
      </c>
      <c r="D10" s="130">
        <v>1602296.5000000026</v>
      </c>
      <c r="E10" s="130">
        <v>802055.70000000007</v>
      </c>
      <c r="F10" s="130">
        <v>143798.81000000003</v>
      </c>
      <c r="G10" s="130">
        <v>254661.56000000006</v>
      </c>
      <c r="H10" s="130">
        <v>417864.43999999983</v>
      </c>
      <c r="I10" s="130">
        <v>1850374.400000005</v>
      </c>
      <c r="J10" s="130">
        <v>144780.03999999998</v>
      </c>
      <c r="K10" s="130">
        <v>771687.92999999993</v>
      </c>
      <c r="L10" s="130">
        <v>589073.89000000025</v>
      </c>
      <c r="M10" s="130">
        <v>1062073.4000000004</v>
      </c>
      <c r="N10" s="130">
        <v>883729.13999999978</v>
      </c>
      <c r="O10" s="130">
        <v>736719.51000000036</v>
      </c>
      <c r="P10" s="130">
        <v>524062.43999999994</v>
      </c>
      <c r="Q10" s="130">
        <v>10403795.350000007</v>
      </c>
      <c r="S10" s="117" t="s">
        <v>15</v>
      </c>
      <c r="T10" s="105">
        <f t="shared" si="1"/>
        <v>451.02628199999992</v>
      </c>
      <c r="U10" s="105">
        <f t="shared" si="0"/>
        <v>23936.167992000017</v>
      </c>
      <c r="V10" s="105">
        <f t="shared" si="0"/>
        <v>6729.6453000000101</v>
      </c>
      <c r="W10" s="105">
        <f t="shared" si="0"/>
        <v>71944.396290000004</v>
      </c>
      <c r="X10" s="105">
        <f t="shared" si="0"/>
        <v>1610.5466720000002</v>
      </c>
      <c r="Y10" s="105">
        <f t="shared" si="0"/>
        <v>560.25543200000016</v>
      </c>
      <c r="Z10" s="105">
        <f t="shared" si="0"/>
        <v>585.01021599999979</v>
      </c>
      <c r="AA10" s="105">
        <f t="shared" si="0"/>
        <v>127490.79616000035</v>
      </c>
      <c r="AB10" s="105">
        <f t="shared" si="0"/>
        <v>41378.135431999995</v>
      </c>
      <c r="AC10" s="105">
        <f t="shared" si="0"/>
        <v>36114.995124000001</v>
      </c>
      <c r="AD10" s="105">
        <f t="shared" si="0"/>
        <v>3475.5359510000012</v>
      </c>
      <c r="AE10" s="105">
        <f t="shared" si="0"/>
        <v>82947.932540000038</v>
      </c>
      <c r="AF10" s="105">
        <f t="shared" si="0"/>
        <v>176480.70925799996</v>
      </c>
      <c r="AG10" s="105">
        <f t="shared" si="0"/>
        <v>31826.282832000019</v>
      </c>
      <c r="AH10" s="105">
        <f t="shared" si="0"/>
        <v>16403.154371999997</v>
      </c>
      <c r="AI10" s="131">
        <f t="shared" si="2"/>
        <v>621934.58985300036</v>
      </c>
      <c r="AJ10" s="132">
        <f t="shared" si="3"/>
        <v>0.18260576871829864</v>
      </c>
      <c r="AK10" s="98">
        <f t="shared" si="4"/>
        <v>0.17349999999999999</v>
      </c>
      <c r="AM10" s="133">
        <f t="shared" si="5"/>
        <v>0.17349999999999999</v>
      </c>
      <c r="AO10" s="117" t="s">
        <v>15</v>
      </c>
      <c r="AP10" s="98">
        <v>0.17349999999999999</v>
      </c>
    </row>
    <row r="11" spans="1:42">
      <c r="A11" s="117" t="s">
        <v>16</v>
      </c>
      <c r="B11" s="130">
        <v>198355.71999999997</v>
      </c>
      <c r="C11" s="130">
        <v>280804.8</v>
      </c>
      <c r="D11" s="130">
        <v>820053.17000000074</v>
      </c>
      <c r="E11" s="130">
        <v>344933.23999999987</v>
      </c>
      <c r="F11" s="130">
        <v>76673.020000000019</v>
      </c>
      <c r="G11" s="130">
        <v>135840.94000000003</v>
      </c>
      <c r="H11" s="130">
        <v>222755.58999999982</v>
      </c>
      <c r="I11" s="130">
        <v>1163077.6500000011</v>
      </c>
      <c r="J11" s="130">
        <v>86344.209999999977</v>
      </c>
      <c r="K11" s="130">
        <v>693393.24000000011</v>
      </c>
      <c r="L11" s="130">
        <v>264289.14999999997</v>
      </c>
      <c r="M11" s="130">
        <v>529516.79</v>
      </c>
      <c r="N11" s="130">
        <v>473080.17999999959</v>
      </c>
      <c r="O11" s="130">
        <v>404371.74000000011</v>
      </c>
      <c r="P11" s="130">
        <v>264015.92000000016</v>
      </c>
      <c r="Q11" s="130">
        <v>5957505.3600000022</v>
      </c>
      <c r="S11" s="117" t="s">
        <v>16</v>
      </c>
      <c r="T11" s="105">
        <f t="shared" si="1"/>
        <v>277.69800799999996</v>
      </c>
      <c r="U11" s="105">
        <f t="shared" si="0"/>
        <v>22520.544959999996</v>
      </c>
      <c r="V11" s="105">
        <f t="shared" si="0"/>
        <v>3444.223314000003</v>
      </c>
      <c r="W11" s="105">
        <f t="shared" si="0"/>
        <v>30940.511627999989</v>
      </c>
      <c r="X11" s="105">
        <f t="shared" si="0"/>
        <v>858.73782400000016</v>
      </c>
      <c r="Y11" s="105">
        <f t="shared" si="0"/>
        <v>298.85006800000008</v>
      </c>
      <c r="Z11" s="105">
        <f t="shared" si="0"/>
        <v>311.85782599999976</v>
      </c>
      <c r="AA11" s="105">
        <f t="shared" si="0"/>
        <v>80136.050085000083</v>
      </c>
      <c r="AB11" s="105">
        <f t="shared" si="0"/>
        <v>24677.175217999993</v>
      </c>
      <c r="AC11" s="105">
        <f t="shared" si="0"/>
        <v>32450.803632000006</v>
      </c>
      <c r="AD11" s="105">
        <f t="shared" si="0"/>
        <v>1559.3059849999997</v>
      </c>
      <c r="AE11" s="105">
        <f t="shared" si="0"/>
        <v>41355.261299000005</v>
      </c>
      <c r="AF11" s="105">
        <f t="shared" si="0"/>
        <v>94474.111945999917</v>
      </c>
      <c r="AG11" s="105">
        <f t="shared" si="0"/>
        <v>17468.859168000006</v>
      </c>
      <c r="AH11" s="105">
        <f t="shared" si="0"/>
        <v>8263.6982960000059</v>
      </c>
      <c r="AI11" s="131">
        <f t="shared" si="2"/>
        <v>359037.68925699999</v>
      </c>
      <c r="AJ11" s="132">
        <f t="shared" si="3"/>
        <v>0.1054167983503094</v>
      </c>
      <c r="AK11" s="98">
        <f t="shared" si="4"/>
        <v>0.10009999999999999</v>
      </c>
      <c r="AM11" s="133">
        <f t="shared" si="5"/>
        <v>0.10009999999999999</v>
      </c>
      <c r="AO11" s="117" t="s">
        <v>16</v>
      </c>
      <c r="AP11" s="98">
        <v>0.10009999999999999</v>
      </c>
    </row>
    <row r="12" spans="1:42">
      <c r="A12" s="117" t="s">
        <v>17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>
        <v>2258.7699999999991</v>
      </c>
      <c r="O12" s="130"/>
      <c r="P12" s="130">
        <v>4062.8199999999993</v>
      </c>
      <c r="Q12" s="130">
        <v>6321.5899999999983</v>
      </c>
      <c r="S12" s="117" t="s">
        <v>17</v>
      </c>
      <c r="T12" s="105">
        <f t="shared" si="1"/>
        <v>0</v>
      </c>
      <c r="U12" s="105">
        <f t="shared" si="0"/>
        <v>0</v>
      </c>
      <c r="V12" s="105">
        <f t="shared" si="0"/>
        <v>0</v>
      </c>
      <c r="W12" s="105">
        <f t="shared" si="0"/>
        <v>0</v>
      </c>
      <c r="X12" s="105">
        <f t="shared" si="0"/>
        <v>0</v>
      </c>
      <c r="Y12" s="105">
        <f t="shared" si="0"/>
        <v>0</v>
      </c>
      <c r="Z12" s="105">
        <f t="shared" si="0"/>
        <v>0</v>
      </c>
      <c r="AA12" s="105">
        <f t="shared" si="0"/>
        <v>0</v>
      </c>
      <c r="AB12" s="105">
        <f t="shared" si="0"/>
        <v>0</v>
      </c>
      <c r="AC12" s="105">
        <f t="shared" si="0"/>
        <v>0</v>
      </c>
      <c r="AD12" s="105">
        <f t="shared" si="0"/>
        <v>0</v>
      </c>
      <c r="AE12" s="105">
        <f t="shared" si="0"/>
        <v>0</v>
      </c>
      <c r="AF12" s="105">
        <f t="shared" si="0"/>
        <v>451.07636899999977</v>
      </c>
      <c r="AG12" s="105">
        <f t="shared" si="0"/>
        <v>0</v>
      </c>
      <c r="AH12" s="105">
        <f t="shared" si="0"/>
        <v>127.16626599999998</v>
      </c>
      <c r="AI12" s="131">
        <f t="shared" si="2"/>
        <v>578.24263499999972</v>
      </c>
      <c r="AJ12" s="132">
        <f t="shared" si="3"/>
        <v>1.6977740520080536E-4</v>
      </c>
      <c r="AK12" s="98">
        <f t="shared" si="4"/>
        <v>2.0000000000000001E-4</v>
      </c>
      <c r="AM12" s="133">
        <f t="shared" si="5"/>
        <v>2.0000000000000001E-4</v>
      </c>
      <c r="AO12" s="117" t="s">
        <v>17</v>
      </c>
      <c r="AP12" s="98">
        <v>2.0000000000000001E-4</v>
      </c>
    </row>
    <row r="13" spans="1:42">
      <c r="A13" s="117" t="s">
        <v>18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>
        <v>462726.67999999982</v>
      </c>
      <c r="O13" s="130"/>
      <c r="P13" s="130">
        <v>639224.54999999993</v>
      </c>
      <c r="Q13" s="130">
        <v>1101951.2299999997</v>
      </c>
      <c r="S13" s="117" t="s">
        <v>18</v>
      </c>
      <c r="T13" s="105">
        <f t="shared" si="1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92406.517995999951</v>
      </c>
      <c r="AG13" s="105">
        <f t="shared" si="0"/>
        <v>0</v>
      </c>
      <c r="AH13" s="105">
        <f t="shared" si="0"/>
        <v>20007.728414999998</v>
      </c>
      <c r="AI13" s="131">
        <f t="shared" si="2"/>
        <v>112414.24641099994</v>
      </c>
      <c r="AJ13" s="132">
        <f t="shared" si="3"/>
        <v>3.3005866236867035E-2</v>
      </c>
      <c r="AK13" s="98">
        <f t="shared" si="4"/>
        <v>3.1399999999999997E-2</v>
      </c>
      <c r="AM13" s="133">
        <f t="shared" si="5"/>
        <v>3.1399999999999997E-2</v>
      </c>
      <c r="AO13" s="117" t="s">
        <v>18</v>
      </c>
      <c r="AP13" s="98">
        <v>3.1399999999999997E-2</v>
      </c>
    </row>
    <row r="14" spans="1:42">
      <c r="A14" s="117" t="s">
        <v>19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>
        <v>961.6000000000007</v>
      </c>
      <c r="O14" s="130"/>
      <c r="P14" s="130">
        <v>22.32</v>
      </c>
      <c r="Q14" s="130">
        <v>983.92000000000075</v>
      </c>
      <c r="S14" s="117" t="s">
        <v>19</v>
      </c>
      <c r="T14" s="105">
        <f t="shared" si="1"/>
        <v>0</v>
      </c>
      <c r="U14" s="105">
        <f t="shared" si="0"/>
        <v>0</v>
      </c>
      <c r="V14" s="105">
        <f t="shared" si="0"/>
        <v>0</v>
      </c>
      <c r="W14" s="105">
        <f t="shared" si="0"/>
        <v>0</v>
      </c>
      <c r="X14" s="105">
        <f t="shared" si="0"/>
        <v>0</v>
      </c>
      <c r="Y14" s="105">
        <f t="shared" si="0"/>
        <v>0</v>
      </c>
      <c r="Z14" s="105">
        <f t="shared" si="0"/>
        <v>0</v>
      </c>
      <c r="AA14" s="105">
        <f t="shared" si="0"/>
        <v>0</v>
      </c>
      <c r="AB14" s="105">
        <f t="shared" si="0"/>
        <v>0</v>
      </c>
      <c r="AC14" s="105">
        <f t="shared" si="0"/>
        <v>0</v>
      </c>
      <c r="AD14" s="105">
        <f t="shared" si="0"/>
        <v>0</v>
      </c>
      <c r="AE14" s="105">
        <f t="shared" si="0"/>
        <v>0</v>
      </c>
      <c r="AF14" s="105">
        <f t="shared" si="0"/>
        <v>192.03152000000014</v>
      </c>
      <c r="AG14" s="105">
        <f t="shared" si="0"/>
        <v>0</v>
      </c>
      <c r="AH14" s="105">
        <f t="shared" si="0"/>
        <v>0.69861600000000001</v>
      </c>
      <c r="AI14" s="131">
        <f t="shared" si="2"/>
        <v>192.73013600000013</v>
      </c>
      <c r="AJ14" s="132">
        <f t="shared" si="3"/>
        <v>5.6587356956268646E-5</v>
      </c>
      <c r="AK14" s="98">
        <f t="shared" si="4"/>
        <v>1E-4</v>
      </c>
      <c r="AM14" s="133">
        <f t="shared" si="5"/>
        <v>1E-4</v>
      </c>
      <c r="AO14" s="117" t="s">
        <v>19</v>
      </c>
      <c r="AP14" s="98">
        <v>1E-4</v>
      </c>
    </row>
    <row r="15" spans="1:42">
      <c r="A15" s="117" t="s">
        <v>20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>
        <v>86142.960000000196</v>
      </c>
      <c r="O15" s="130"/>
      <c r="P15" s="130">
        <v>554.54</v>
      </c>
      <c r="Q15" s="130">
        <v>86697.500000000189</v>
      </c>
      <c r="S15" s="117" t="s">
        <v>20</v>
      </c>
      <c r="T15" s="105">
        <f t="shared" si="1"/>
        <v>0</v>
      </c>
      <c r="U15" s="105">
        <f t="shared" si="0"/>
        <v>0</v>
      </c>
      <c r="V15" s="105">
        <f t="shared" si="0"/>
        <v>0</v>
      </c>
      <c r="W15" s="105">
        <f t="shared" si="0"/>
        <v>0</v>
      </c>
      <c r="X15" s="105">
        <f t="shared" si="0"/>
        <v>0</v>
      </c>
      <c r="Y15" s="105">
        <f t="shared" si="0"/>
        <v>0</v>
      </c>
      <c r="Z15" s="105">
        <f t="shared" si="0"/>
        <v>0</v>
      </c>
      <c r="AA15" s="105">
        <f t="shared" si="0"/>
        <v>0</v>
      </c>
      <c r="AB15" s="105">
        <f t="shared" si="0"/>
        <v>0</v>
      </c>
      <c r="AC15" s="105">
        <f t="shared" si="0"/>
        <v>0</v>
      </c>
      <c r="AD15" s="105">
        <f t="shared" si="0"/>
        <v>0</v>
      </c>
      <c r="AE15" s="105">
        <f t="shared" si="0"/>
        <v>0</v>
      </c>
      <c r="AF15" s="105">
        <f t="shared" si="0"/>
        <v>17202.749112000038</v>
      </c>
      <c r="AG15" s="105">
        <f t="shared" si="0"/>
        <v>0</v>
      </c>
      <c r="AH15" s="105">
        <f t="shared" si="0"/>
        <v>17.357102000000001</v>
      </c>
      <c r="AI15" s="131">
        <f t="shared" si="2"/>
        <v>17220.106214000039</v>
      </c>
      <c r="AJ15" s="132">
        <f t="shared" si="3"/>
        <v>5.0559830308866665E-3</v>
      </c>
      <c r="AK15" s="109">
        <f>ROUND(AJ15*$AI$2,4)+0.0002</f>
        <v>4.9999999999999992E-3</v>
      </c>
      <c r="AM15" s="133">
        <f t="shared" si="5"/>
        <v>4.9999999999999992E-3</v>
      </c>
      <c r="AO15" s="117" t="s">
        <v>20</v>
      </c>
      <c r="AP15" s="98">
        <v>4.9999999999999992E-3</v>
      </c>
    </row>
    <row r="16" spans="1:42">
      <c r="A16" s="117" t="s">
        <v>21</v>
      </c>
      <c r="B16" s="130"/>
      <c r="C16" s="130">
        <v>106539.20999999999</v>
      </c>
      <c r="D16" s="130"/>
      <c r="E16" s="130"/>
      <c r="F16" s="130"/>
      <c r="G16" s="130"/>
      <c r="H16" s="130">
        <v>645570.20999999961</v>
      </c>
      <c r="I16" s="130">
        <v>489355.85000000009</v>
      </c>
      <c r="J16" s="130">
        <v>305996.31000000011</v>
      </c>
      <c r="K16" s="130"/>
      <c r="L16" s="130"/>
      <c r="M16" s="130">
        <v>6484.6799999999994</v>
      </c>
      <c r="N16" s="130">
        <v>1217878.199999999</v>
      </c>
      <c r="O16" s="130">
        <v>238190.06000000006</v>
      </c>
      <c r="P16" s="130">
        <v>41263.82</v>
      </c>
      <c r="Q16" s="130">
        <v>3051278.3399999985</v>
      </c>
      <c r="S16" s="117" t="s">
        <v>21</v>
      </c>
      <c r="T16" s="105">
        <f t="shared" si="1"/>
        <v>0</v>
      </c>
      <c r="U16" s="105">
        <f t="shared" si="0"/>
        <v>8544.4446419999986</v>
      </c>
      <c r="V16" s="105">
        <f t="shared" si="0"/>
        <v>0</v>
      </c>
      <c r="W16" s="105">
        <f t="shared" si="0"/>
        <v>0</v>
      </c>
      <c r="X16" s="105">
        <f t="shared" si="0"/>
        <v>0</v>
      </c>
      <c r="Y16" s="105">
        <f t="shared" si="0"/>
        <v>0</v>
      </c>
      <c r="Z16" s="105">
        <f t="shared" si="0"/>
        <v>903.79829399999949</v>
      </c>
      <c r="AA16" s="105">
        <f t="shared" si="0"/>
        <v>33716.61806500001</v>
      </c>
      <c r="AB16" s="105">
        <f t="shared" si="0"/>
        <v>87453.745398000028</v>
      </c>
      <c r="AC16" s="105">
        <f t="shared" si="0"/>
        <v>0</v>
      </c>
      <c r="AD16" s="105">
        <f t="shared" si="0"/>
        <v>0</v>
      </c>
      <c r="AE16" s="105">
        <f t="shared" si="0"/>
        <v>506.45350799999994</v>
      </c>
      <c r="AF16" s="105">
        <f t="shared" si="0"/>
        <v>243210.27653999979</v>
      </c>
      <c r="AG16" s="105">
        <f t="shared" si="0"/>
        <v>10289.810592000003</v>
      </c>
      <c r="AH16" s="105">
        <f t="shared" si="0"/>
        <v>1291.557566</v>
      </c>
      <c r="AI16" s="131">
        <f t="shared" si="2"/>
        <v>385916.7046049998</v>
      </c>
      <c r="AJ16" s="132">
        <f t="shared" si="3"/>
        <v>0.11330872676222256</v>
      </c>
      <c r="AK16" s="98">
        <f t="shared" si="4"/>
        <v>0.1076</v>
      </c>
      <c r="AM16" s="133">
        <f t="shared" si="5"/>
        <v>0.1076</v>
      </c>
      <c r="AO16" s="117" t="s">
        <v>21</v>
      </c>
      <c r="AP16" s="124">
        <v>0.11600000000000001</v>
      </c>
    </row>
    <row r="17" spans="1:42">
      <c r="A17" s="117" t="s">
        <v>22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>
        <v>14417.21000000001</v>
      </c>
      <c r="O17" s="130"/>
      <c r="P17" s="130">
        <v>94.51</v>
      </c>
      <c r="Q17" s="130">
        <v>14511.72000000001</v>
      </c>
      <c r="S17" s="117" t="s">
        <v>22</v>
      </c>
      <c r="T17" s="105">
        <f t="shared" si="1"/>
        <v>0</v>
      </c>
      <c r="U17" s="105">
        <f t="shared" si="0"/>
        <v>0</v>
      </c>
      <c r="V17" s="105">
        <f t="shared" si="0"/>
        <v>0</v>
      </c>
      <c r="W17" s="105">
        <f t="shared" si="0"/>
        <v>0</v>
      </c>
      <c r="X17" s="105">
        <f t="shared" si="0"/>
        <v>0</v>
      </c>
      <c r="Y17" s="105">
        <f t="shared" si="0"/>
        <v>0</v>
      </c>
      <c r="Z17" s="105">
        <f t="shared" si="0"/>
        <v>0</v>
      </c>
      <c r="AA17" s="105">
        <f t="shared" si="0"/>
        <v>0</v>
      </c>
      <c r="AB17" s="105">
        <f t="shared" si="0"/>
        <v>0</v>
      </c>
      <c r="AC17" s="105">
        <f t="shared" si="0"/>
        <v>0</v>
      </c>
      <c r="AD17" s="105">
        <f t="shared" si="0"/>
        <v>0</v>
      </c>
      <c r="AE17" s="105">
        <f t="shared" si="0"/>
        <v>0</v>
      </c>
      <c r="AF17" s="105">
        <f t="shared" si="0"/>
        <v>2879.1168370000019</v>
      </c>
      <c r="AG17" s="105">
        <f t="shared" si="0"/>
        <v>0</v>
      </c>
      <c r="AH17" s="105">
        <f t="shared" si="0"/>
        <v>2.9581630000000003</v>
      </c>
      <c r="AI17" s="131">
        <f t="shared" si="2"/>
        <v>2882.0750000000016</v>
      </c>
      <c r="AJ17" s="132">
        <f t="shared" si="3"/>
        <v>8.4620397299848302E-4</v>
      </c>
      <c r="AK17" s="98">
        <f t="shared" si="4"/>
        <v>8.0000000000000004E-4</v>
      </c>
      <c r="AM17" s="133">
        <f t="shared" si="5"/>
        <v>8.0000000000000004E-4</v>
      </c>
      <c r="AO17" s="117" t="s">
        <v>22</v>
      </c>
      <c r="AP17" s="98">
        <v>8.0000000000000004E-4</v>
      </c>
    </row>
    <row r="18" spans="1:42">
      <c r="A18" s="117" t="s">
        <v>23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0.62000000000000022</v>
      </c>
      <c r="O18" s="130"/>
      <c r="P18" s="130"/>
      <c r="Q18" s="130">
        <v>0.62000000000000022</v>
      </c>
      <c r="S18" s="117" t="s">
        <v>23</v>
      </c>
      <c r="T18" s="105">
        <f t="shared" si="1"/>
        <v>0</v>
      </c>
      <c r="U18" s="105">
        <f t="shared" si="0"/>
        <v>0</v>
      </c>
      <c r="V18" s="105">
        <f t="shared" si="0"/>
        <v>0</v>
      </c>
      <c r="W18" s="105">
        <f t="shared" si="0"/>
        <v>0</v>
      </c>
      <c r="X18" s="105">
        <f t="shared" si="0"/>
        <v>0</v>
      </c>
      <c r="Y18" s="105">
        <f t="shared" si="0"/>
        <v>0</v>
      </c>
      <c r="Z18" s="105">
        <f t="shared" si="0"/>
        <v>0</v>
      </c>
      <c r="AA18" s="105">
        <f t="shared" si="0"/>
        <v>0</v>
      </c>
      <c r="AB18" s="105">
        <f t="shared" si="0"/>
        <v>0</v>
      </c>
      <c r="AC18" s="105">
        <f t="shared" si="0"/>
        <v>0</v>
      </c>
      <c r="AD18" s="105">
        <f t="shared" si="0"/>
        <v>0</v>
      </c>
      <c r="AE18" s="105">
        <f t="shared" si="0"/>
        <v>0</v>
      </c>
      <c r="AF18" s="105">
        <f t="shared" si="0"/>
        <v>0.12381400000000004</v>
      </c>
      <c r="AG18" s="105">
        <f t="shared" si="0"/>
        <v>0</v>
      </c>
      <c r="AH18" s="105">
        <f t="shared" si="0"/>
        <v>0</v>
      </c>
      <c r="AI18" s="131">
        <f t="shared" si="2"/>
        <v>0.12381400000000004</v>
      </c>
      <c r="AJ18" s="132">
        <f t="shared" si="3"/>
        <v>3.6352939709353206E-8</v>
      </c>
      <c r="AK18" s="98">
        <f t="shared" si="4"/>
        <v>0</v>
      </c>
      <c r="AM18" s="133">
        <f t="shared" si="5"/>
        <v>0</v>
      </c>
      <c r="AO18" s="117" t="s">
        <v>23</v>
      </c>
      <c r="AP18" s="98">
        <v>0</v>
      </c>
    </row>
    <row r="19" spans="1:42">
      <c r="A19" s="117" t="s">
        <v>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>
        <v>367.64999999999975</v>
      </c>
      <c r="O19" s="130"/>
      <c r="P19" s="130">
        <v>12.280000000000001</v>
      </c>
      <c r="Q19" s="130">
        <v>379.92999999999972</v>
      </c>
      <c r="S19" s="117" t="s">
        <v>26</v>
      </c>
      <c r="T19" s="105">
        <f t="shared" si="1"/>
        <v>0</v>
      </c>
      <c r="U19" s="105">
        <f t="shared" si="0"/>
        <v>0</v>
      </c>
      <c r="V19" s="105">
        <f t="shared" si="0"/>
        <v>0</v>
      </c>
      <c r="W19" s="105">
        <f t="shared" si="0"/>
        <v>0</v>
      </c>
      <c r="X19" s="105">
        <f t="shared" si="0"/>
        <v>0</v>
      </c>
      <c r="Y19" s="105">
        <f t="shared" si="0"/>
        <v>0</v>
      </c>
      <c r="Z19" s="105">
        <f t="shared" si="0"/>
        <v>0</v>
      </c>
      <c r="AA19" s="105">
        <f t="shared" si="0"/>
        <v>0</v>
      </c>
      <c r="AB19" s="105">
        <f t="shared" si="0"/>
        <v>0</v>
      </c>
      <c r="AC19" s="105">
        <f t="shared" si="0"/>
        <v>0</v>
      </c>
      <c r="AD19" s="105">
        <f t="shared" si="0"/>
        <v>0</v>
      </c>
      <c r="AE19" s="105">
        <f t="shared" si="0"/>
        <v>0</v>
      </c>
      <c r="AF19" s="105">
        <f t="shared" si="0"/>
        <v>73.419704999999951</v>
      </c>
      <c r="AG19" s="105">
        <f t="shared" si="0"/>
        <v>0</v>
      </c>
      <c r="AH19" s="105">
        <f t="shared" si="0"/>
        <v>0.38436400000000004</v>
      </c>
      <c r="AI19" s="131">
        <f t="shared" si="2"/>
        <v>73.804068999999956</v>
      </c>
      <c r="AJ19" s="132">
        <f t="shared" si="3"/>
        <v>2.1669559748186324E-5</v>
      </c>
      <c r="AK19" s="98">
        <f t="shared" si="4"/>
        <v>0</v>
      </c>
      <c r="AM19" s="133">
        <f t="shared" si="5"/>
        <v>0</v>
      </c>
      <c r="AO19" s="117" t="s">
        <v>26</v>
      </c>
      <c r="AP19" s="98">
        <v>0</v>
      </c>
    </row>
    <row r="20" spans="1:42">
      <c r="A20" s="117" t="s">
        <v>29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603.85999999999967</v>
      </c>
      <c r="O20" s="130"/>
      <c r="P20" s="130">
        <v>12.280000000000001</v>
      </c>
      <c r="Q20" s="130">
        <v>616.13999999999965</v>
      </c>
      <c r="S20" s="117" t="s">
        <v>29</v>
      </c>
      <c r="T20" s="105">
        <f t="shared" si="1"/>
        <v>0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05">
        <f t="shared" si="1"/>
        <v>120.59084199999992</v>
      </c>
      <c r="AG20" s="105">
        <f t="shared" si="1"/>
        <v>0</v>
      </c>
      <c r="AH20" s="105">
        <f t="shared" si="1"/>
        <v>0.38436400000000004</v>
      </c>
      <c r="AI20" s="131">
        <f t="shared" si="2"/>
        <v>120.97520599999993</v>
      </c>
      <c r="AJ20" s="132">
        <f t="shared" si="3"/>
        <v>3.551944343971264E-5</v>
      </c>
      <c r="AK20" s="98">
        <f t="shared" si="4"/>
        <v>0</v>
      </c>
      <c r="AM20" s="133">
        <f t="shared" si="5"/>
        <v>0</v>
      </c>
      <c r="AO20" s="117" t="s">
        <v>29</v>
      </c>
      <c r="AP20" s="98">
        <v>0</v>
      </c>
    </row>
    <row r="21" spans="1:42">
      <c r="A21" s="117" t="s">
        <v>30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v>305.34999999999997</v>
      </c>
      <c r="O21" s="130"/>
      <c r="P21" s="130">
        <v>6.95</v>
      </c>
      <c r="Q21" s="130">
        <v>312.29999999999995</v>
      </c>
      <c r="S21" s="117" t="s">
        <v>30</v>
      </c>
      <c r="T21" s="105">
        <f t="shared" si="1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05">
        <f t="shared" si="1"/>
        <v>60.978394999999992</v>
      </c>
      <c r="AG21" s="105">
        <f t="shared" si="1"/>
        <v>0</v>
      </c>
      <c r="AH21" s="105">
        <f t="shared" si="1"/>
        <v>0.21753500000000001</v>
      </c>
      <c r="AI21" s="131">
        <f t="shared" si="2"/>
        <v>61.19592999999999</v>
      </c>
      <c r="AJ21" s="132">
        <f t="shared" si="3"/>
        <v>1.7967693102135444E-5</v>
      </c>
      <c r="AK21" s="98">
        <f t="shared" si="4"/>
        <v>0</v>
      </c>
      <c r="AM21" s="133">
        <f t="shared" si="5"/>
        <v>0</v>
      </c>
      <c r="AO21" s="117" t="s">
        <v>30</v>
      </c>
      <c r="AP21" s="98">
        <v>0</v>
      </c>
    </row>
    <row r="22" spans="1:42">
      <c r="A22" s="117" t="s">
        <v>31</v>
      </c>
      <c r="B22" s="130">
        <v>159799.29000000007</v>
      </c>
      <c r="C22" s="130">
        <v>164559.04000000004</v>
      </c>
      <c r="D22" s="130">
        <v>1476447</v>
      </c>
      <c r="E22" s="130">
        <v>706091.28</v>
      </c>
      <c r="F22" s="130">
        <v>112696.10000000002</v>
      </c>
      <c r="G22" s="130">
        <v>257021.11</v>
      </c>
      <c r="H22" s="130">
        <v>416246.2099999999</v>
      </c>
      <c r="I22" s="130">
        <v>1350288.2900000003</v>
      </c>
      <c r="J22" s="130">
        <v>103662.75000000003</v>
      </c>
      <c r="K22" s="130">
        <v>44993.130000000005</v>
      </c>
      <c r="L22" s="130">
        <v>402601.3400000002</v>
      </c>
      <c r="M22" s="130">
        <v>1095726.7499999995</v>
      </c>
      <c r="N22" s="130">
        <v>477905.20000000007</v>
      </c>
      <c r="O22" s="130">
        <v>767671.72000000032</v>
      </c>
      <c r="P22" s="130">
        <v>493518.28000000009</v>
      </c>
      <c r="Q22" s="130">
        <v>8029227.4900000002</v>
      </c>
      <c r="S22" s="117" t="s">
        <v>31</v>
      </c>
      <c r="T22" s="105">
        <f t="shared" si="1"/>
        <v>223.71900600000009</v>
      </c>
      <c r="U22" s="105">
        <f t="shared" si="1"/>
        <v>13197.635008000001</v>
      </c>
      <c r="V22" s="105">
        <f t="shared" si="1"/>
        <v>6201.0773999999992</v>
      </c>
      <c r="W22" s="105">
        <f t="shared" si="1"/>
        <v>63336.387816000002</v>
      </c>
      <c r="X22" s="105">
        <f t="shared" si="1"/>
        <v>1262.1963200000002</v>
      </c>
      <c r="Y22" s="105">
        <f t="shared" si="1"/>
        <v>565.44644200000005</v>
      </c>
      <c r="Z22" s="105">
        <f t="shared" si="1"/>
        <v>582.74469399999987</v>
      </c>
      <c r="AA22" s="105">
        <f t="shared" si="1"/>
        <v>93034.863181000022</v>
      </c>
      <c r="AB22" s="105">
        <f t="shared" si="1"/>
        <v>29626.813950000007</v>
      </c>
      <c r="AC22" s="105">
        <f t="shared" si="1"/>
        <v>2105.6784840000005</v>
      </c>
      <c r="AD22" s="105">
        <f t="shared" si="1"/>
        <v>2375.3479060000013</v>
      </c>
      <c r="AE22" s="105">
        <f t="shared" si="1"/>
        <v>85576.25917499997</v>
      </c>
      <c r="AF22" s="105">
        <f t="shared" si="1"/>
        <v>95437.668440000009</v>
      </c>
      <c r="AG22" s="105">
        <f t="shared" si="1"/>
        <v>33163.418304000013</v>
      </c>
      <c r="AH22" s="105">
        <f t="shared" si="1"/>
        <v>15447.122164000004</v>
      </c>
      <c r="AI22" s="131">
        <f t="shared" si="2"/>
        <v>442136.37829000002</v>
      </c>
      <c r="AJ22" s="132">
        <f t="shared" si="3"/>
        <v>0.12981534481793777</v>
      </c>
      <c r="AK22" s="98">
        <f t="shared" si="4"/>
        <v>0.12330000000000001</v>
      </c>
      <c r="AM22" s="133">
        <f t="shared" si="5"/>
        <v>0.12330000000000001</v>
      </c>
      <c r="AO22" s="117" t="s">
        <v>31</v>
      </c>
      <c r="AP22" s="98">
        <v>0.12330000000000001</v>
      </c>
    </row>
    <row r="23" spans="1:42">
      <c r="A23" s="117" t="s">
        <v>32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>
        <v>38369.219999999979</v>
      </c>
      <c r="O23" s="130"/>
      <c r="P23" s="130">
        <v>34927.9</v>
      </c>
      <c r="Q23" s="130">
        <v>73297.119999999981</v>
      </c>
      <c r="S23" s="117" t="s">
        <v>32</v>
      </c>
      <c r="T23" s="105">
        <f t="shared" si="1"/>
        <v>0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05">
        <f t="shared" si="1"/>
        <v>7662.3332339999952</v>
      </c>
      <c r="AG23" s="105">
        <f t="shared" si="1"/>
        <v>0</v>
      </c>
      <c r="AH23" s="105">
        <f t="shared" si="1"/>
        <v>1093.2432700000002</v>
      </c>
      <c r="AI23" s="131">
        <f t="shared" si="2"/>
        <v>8755.5765039999951</v>
      </c>
      <c r="AJ23" s="132">
        <f t="shared" si="3"/>
        <v>2.5707185356303912E-3</v>
      </c>
      <c r="AK23" s="98">
        <f t="shared" si="4"/>
        <v>2.3999999999999998E-3</v>
      </c>
      <c r="AM23" s="133">
        <f t="shared" si="5"/>
        <v>2.3999999999999998E-3</v>
      </c>
      <c r="AO23" s="117" t="s">
        <v>32</v>
      </c>
      <c r="AP23" s="98">
        <v>2.3999999999999998E-3</v>
      </c>
    </row>
    <row r="24" spans="1:42">
      <c r="A24" s="117" t="s">
        <v>33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>
        <v>6587.6600000000089</v>
      </c>
      <c r="O24" s="130">
        <v>63759.240000000005</v>
      </c>
      <c r="P24" s="130"/>
      <c r="Q24" s="130">
        <v>70346.900000000009</v>
      </c>
      <c r="S24" s="117" t="s">
        <v>33</v>
      </c>
      <c r="T24" s="105">
        <f t="shared" si="1"/>
        <v>0</v>
      </c>
      <c r="U24" s="105">
        <f t="shared" si="1"/>
        <v>0</v>
      </c>
      <c r="V24" s="105">
        <f t="shared" si="1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05">
        <f t="shared" si="1"/>
        <v>1315.5557020000017</v>
      </c>
      <c r="AG24" s="105">
        <f t="shared" si="1"/>
        <v>2754.3991680000004</v>
      </c>
      <c r="AH24" s="105">
        <f t="shared" si="1"/>
        <v>0</v>
      </c>
      <c r="AI24" s="131">
        <f t="shared" si="2"/>
        <v>4069.9548700000023</v>
      </c>
      <c r="AJ24" s="132">
        <f t="shared" si="3"/>
        <v>1.1949765293819642E-3</v>
      </c>
      <c r="AK24" s="98">
        <f t="shared" si="4"/>
        <v>1.1000000000000001E-3</v>
      </c>
      <c r="AM24" s="133">
        <f t="shared" si="5"/>
        <v>1.1000000000000001E-3</v>
      </c>
      <c r="AO24" s="117" t="s">
        <v>36</v>
      </c>
      <c r="AP24" s="98">
        <v>1E-4</v>
      </c>
    </row>
    <row r="25" spans="1:42">
      <c r="A25" s="117" t="s">
        <v>34</v>
      </c>
      <c r="B25" s="130"/>
      <c r="C25" s="130">
        <v>268287.91000000003</v>
      </c>
      <c r="D25" s="130"/>
      <c r="E25" s="130"/>
      <c r="F25" s="130"/>
      <c r="G25" s="130"/>
      <c r="H25" s="130"/>
      <c r="I25" s="130">
        <v>23022.11</v>
      </c>
      <c r="J25" s="130"/>
      <c r="K25" s="130"/>
      <c r="L25" s="130"/>
      <c r="M25" s="130"/>
      <c r="N25" s="130">
        <v>3094.2099999999941</v>
      </c>
      <c r="O25" s="130">
        <v>58228.23000000001</v>
      </c>
      <c r="P25" s="130"/>
      <c r="Q25" s="130">
        <v>352632.46000000008</v>
      </c>
      <c r="S25" s="117" t="s">
        <v>34</v>
      </c>
      <c r="T25" s="105">
        <f t="shared" si="1"/>
        <v>0</v>
      </c>
      <c r="U25" s="105">
        <f t="shared" si="1"/>
        <v>21516.690382000001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1586.223379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05">
        <f t="shared" si="1"/>
        <v>617.91373699999883</v>
      </c>
      <c r="AG25" s="105">
        <f t="shared" si="1"/>
        <v>2515.4595360000008</v>
      </c>
      <c r="AH25" s="105">
        <f t="shared" si="1"/>
        <v>0</v>
      </c>
      <c r="AI25" s="131">
        <f t="shared" si="2"/>
        <v>26236.287034000001</v>
      </c>
      <c r="AJ25" s="132">
        <f t="shared" si="3"/>
        <v>7.7032174127666256E-3</v>
      </c>
      <c r="AK25" s="98">
        <f t="shared" si="4"/>
        <v>7.3000000000000001E-3</v>
      </c>
      <c r="AM25" s="133">
        <f t="shared" si="5"/>
        <v>7.3000000000000001E-3</v>
      </c>
      <c r="AO25" s="117" t="s">
        <v>37</v>
      </c>
      <c r="AP25" s="98">
        <v>0</v>
      </c>
    </row>
    <row r="26" spans="1:42">
      <c r="A26" s="117" t="s">
        <v>36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v>2007.3599999999992</v>
      </c>
      <c r="O26" s="130"/>
      <c r="P26" s="130">
        <v>1762.87</v>
      </c>
      <c r="Q26" s="130">
        <v>3770.2299999999991</v>
      </c>
      <c r="S26" s="117" t="s">
        <v>36</v>
      </c>
      <c r="T26" s="105">
        <f t="shared" si="1"/>
        <v>0</v>
      </c>
      <c r="U26" s="105">
        <f t="shared" si="1"/>
        <v>0</v>
      </c>
      <c r="V26" s="105">
        <f t="shared" si="1"/>
        <v>0</v>
      </c>
      <c r="W26" s="105">
        <f t="shared" si="1"/>
        <v>0</v>
      </c>
      <c r="X26" s="105">
        <f t="shared" si="1"/>
        <v>0</v>
      </c>
      <c r="Y26" s="105">
        <f t="shared" si="1"/>
        <v>0</v>
      </c>
      <c r="Z26" s="105">
        <f t="shared" si="1"/>
        <v>0</v>
      </c>
      <c r="AA26" s="105">
        <f t="shared" si="1"/>
        <v>0</v>
      </c>
      <c r="AB26" s="105">
        <f t="shared" si="1"/>
        <v>0</v>
      </c>
      <c r="AC26" s="105">
        <f t="shared" si="1"/>
        <v>0</v>
      </c>
      <c r="AD26" s="105">
        <f t="shared" si="1"/>
        <v>0</v>
      </c>
      <c r="AE26" s="105">
        <f t="shared" si="1"/>
        <v>0</v>
      </c>
      <c r="AF26" s="105">
        <f t="shared" si="1"/>
        <v>400.86979199999985</v>
      </c>
      <c r="AG26" s="105">
        <f t="shared" si="1"/>
        <v>0</v>
      </c>
      <c r="AH26" s="105">
        <f t="shared" si="1"/>
        <v>55.177830999999998</v>
      </c>
      <c r="AI26" s="131">
        <f t="shared" si="2"/>
        <v>456.04762299999982</v>
      </c>
      <c r="AJ26" s="132">
        <f t="shared" si="3"/>
        <v>1.3389981539658544E-4</v>
      </c>
      <c r="AK26" s="98">
        <f t="shared" si="4"/>
        <v>1E-4</v>
      </c>
      <c r="AM26" s="133">
        <f t="shared" si="5"/>
        <v>1E-4</v>
      </c>
      <c r="AO26" s="117" t="s">
        <v>38</v>
      </c>
      <c r="AP26" s="98">
        <v>0</v>
      </c>
    </row>
    <row r="27" spans="1:42">
      <c r="A27" s="117" t="s">
        <v>37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>
        <v>70.680000000000078</v>
      </c>
      <c r="O27" s="130"/>
      <c r="P27" s="130">
        <v>11.47</v>
      </c>
      <c r="Q27" s="130">
        <v>82.150000000000077</v>
      </c>
      <c r="S27" s="117" t="s">
        <v>37</v>
      </c>
      <c r="T27" s="105">
        <f t="shared" si="1"/>
        <v>0</v>
      </c>
      <c r="U27" s="105">
        <f t="shared" si="1"/>
        <v>0</v>
      </c>
      <c r="V27" s="105">
        <f t="shared" si="1"/>
        <v>0</v>
      </c>
      <c r="W27" s="105">
        <f t="shared" si="1"/>
        <v>0</v>
      </c>
      <c r="X27" s="105">
        <f t="shared" si="1"/>
        <v>0</v>
      </c>
      <c r="Y27" s="105">
        <f t="shared" si="1"/>
        <v>0</v>
      </c>
      <c r="Z27" s="105">
        <f t="shared" si="1"/>
        <v>0</v>
      </c>
      <c r="AA27" s="105">
        <f t="shared" si="1"/>
        <v>0</v>
      </c>
      <c r="AB27" s="105">
        <f t="shared" si="1"/>
        <v>0</v>
      </c>
      <c r="AC27" s="105">
        <f t="shared" si="1"/>
        <v>0</v>
      </c>
      <c r="AD27" s="105">
        <f t="shared" si="1"/>
        <v>0</v>
      </c>
      <c r="AE27" s="105">
        <f t="shared" si="1"/>
        <v>0</v>
      </c>
      <c r="AF27" s="105">
        <f t="shared" si="1"/>
        <v>14.114796000000014</v>
      </c>
      <c r="AG27" s="105">
        <f t="shared" si="1"/>
        <v>0</v>
      </c>
      <c r="AH27" s="105">
        <f t="shared" si="1"/>
        <v>0.35901100000000002</v>
      </c>
      <c r="AI27" s="131">
        <f t="shared" si="2"/>
        <v>14.473807000000015</v>
      </c>
      <c r="AJ27" s="132">
        <f t="shared" si="3"/>
        <v>4.2496440890029783E-6</v>
      </c>
      <c r="AK27" s="98">
        <f t="shared" si="4"/>
        <v>0</v>
      </c>
      <c r="AM27" s="133">
        <f t="shared" si="5"/>
        <v>0</v>
      </c>
      <c r="AO27" s="117" t="s">
        <v>39</v>
      </c>
      <c r="AP27" s="98">
        <v>8.9999999999999998E-4</v>
      </c>
    </row>
    <row r="28" spans="1:42">
      <c r="A28" s="117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>
        <v>97.410000000000082</v>
      </c>
      <c r="O28" s="130"/>
      <c r="P28" s="130">
        <v>11.47</v>
      </c>
      <c r="Q28" s="130">
        <v>108.88000000000008</v>
      </c>
      <c r="S28" s="117" t="s">
        <v>38</v>
      </c>
      <c r="T28" s="105">
        <f t="shared" si="1"/>
        <v>0</v>
      </c>
      <c r="U28" s="105">
        <f t="shared" si="1"/>
        <v>0</v>
      </c>
      <c r="V28" s="105">
        <f t="shared" si="1"/>
        <v>0</v>
      </c>
      <c r="W28" s="105">
        <f t="shared" si="1"/>
        <v>0</v>
      </c>
      <c r="X28" s="105">
        <f t="shared" si="1"/>
        <v>0</v>
      </c>
      <c r="Y28" s="105">
        <f t="shared" si="1"/>
        <v>0</v>
      </c>
      <c r="Z28" s="105">
        <f t="shared" si="1"/>
        <v>0</v>
      </c>
      <c r="AA28" s="105">
        <f t="shared" si="1"/>
        <v>0</v>
      </c>
      <c r="AB28" s="105">
        <f t="shared" si="1"/>
        <v>0</v>
      </c>
      <c r="AC28" s="105">
        <f t="shared" si="1"/>
        <v>0</v>
      </c>
      <c r="AD28" s="105">
        <f t="shared" si="1"/>
        <v>0</v>
      </c>
      <c r="AE28" s="105">
        <f t="shared" si="1"/>
        <v>0</v>
      </c>
      <c r="AF28" s="105">
        <f t="shared" si="1"/>
        <v>19.452777000000015</v>
      </c>
      <c r="AG28" s="105">
        <f t="shared" si="1"/>
        <v>0</v>
      </c>
      <c r="AH28" s="105">
        <f t="shared" si="1"/>
        <v>0.35901100000000002</v>
      </c>
      <c r="AI28" s="131">
        <f t="shared" si="2"/>
        <v>19.811788000000014</v>
      </c>
      <c r="AJ28" s="132">
        <f t="shared" si="3"/>
        <v>5.8169248606658993E-6</v>
      </c>
      <c r="AK28" s="98">
        <f t="shared" si="4"/>
        <v>0</v>
      </c>
      <c r="AM28" s="133">
        <f t="shared" si="5"/>
        <v>0</v>
      </c>
    </row>
    <row r="29" spans="1:42">
      <c r="A29" s="117" t="s">
        <v>39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>
        <v>11922.100000000011</v>
      </c>
      <c r="O29" s="130"/>
      <c r="P29" s="130">
        <v>28967.820000000007</v>
      </c>
      <c r="Q29" s="130">
        <v>40889.92000000002</v>
      </c>
      <c r="S29" s="117" t="s">
        <v>39</v>
      </c>
      <c r="T29" s="105">
        <f t="shared" si="1"/>
        <v>0</v>
      </c>
      <c r="U29" s="105">
        <f t="shared" si="1"/>
        <v>0</v>
      </c>
      <c r="V29" s="105">
        <f t="shared" si="1"/>
        <v>0</v>
      </c>
      <c r="W29" s="105">
        <f t="shared" si="1"/>
        <v>0</v>
      </c>
      <c r="X29" s="105">
        <f t="shared" si="1"/>
        <v>0</v>
      </c>
      <c r="Y29" s="105">
        <f t="shared" si="1"/>
        <v>0</v>
      </c>
      <c r="Z29" s="105">
        <f t="shared" si="1"/>
        <v>0</v>
      </c>
      <c r="AA29" s="105">
        <f t="shared" si="1"/>
        <v>0</v>
      </c>
      <c r="AB29" s="105">
        <f t="shared" si="1"/>
        <v>0</v>
      </c>
      <c r="AC29" s="105">
        <f t="shared" si="1"/>
        <v>0</v>
      </c>
      <c r="AD29" s="105">
        <f t="shared" si="1"/>
        <v>0</v>
      </c>
      <c r="AE29" s="105">
        <f t="shared" si="1"/>
        <v>0</v>
      </c>
      <c r="AF29" s="105">
        <f t="shared" si="1"/>
        <v>2380.8433700000023</v>
      </c>
      <c r="AG29" s="105">
        <f t="shared" si="1"/>
        <v>0</v>
      </c>
      <c r="AH29" s="105">
        <f t="shared" si="1"/>
        <v>906.69276600000023</v>
      </c>
      <c r="AI29" s="131">
        <f t="shared" si="2"/>
        <v>3287.5361360000024</v>
      </c>
      <c r="AJ29" s="132">
        <f t="shared" si="3"/>
        <v>9.6525112624039333E-4</v>
      </c>
      <c r="AK29" s="98">
        <f t="shared" si="4"/>
        <v>8.9999999999999998E-4</v>
      </c>
      <c r="AM29" s="133">
        <f t="shared" si="5"/>
        <v>8.9999999999999998E-4</v>
      </c>
    </row>
    <row r="30" spans="1:42">
      <c r="A30" s="136" t="s">
        <v>75</v>
      </c>
      <c r="B30" s="137">
        <v>1385554.05</v>
      </c>
      <c r="C30" s="137">
        <v>1697546.7400000002</v>
      </c>
      <c r="D30" s="137">
        <v>9293837.4900000021</v>
      </c>
      <c r="E30" s="137">
        <v>3396533.01</v>
      </c>
      <c r="F30" s="137">
        <v>656552.05000000005</v>
      </c>
      <c r="G30" s="137">
        <v>1216595.3700000001</v>
      </c>
      <c r="H30" s="137">
        <v>2628307.42</v>
      </c>
      <c r="I30" s="137">
        <v>9088826.0800000113</v>
      </c>
      <c r="J30" s="137">
        <v>1185655.8199999998</v>
      </c>
      <c r="K30" s="137">
        <v>2705271.7199999993</v>
      </c>
      <c r="L30" s="137">
        <v>2589805.7599999993</v>
      </c>
      <c r="M30" s="137">
        <v>4679404.6399999997</v>
      </c>
      <c r="N30" s="137">
        <v>5786421.1599999992</v>
      </c>
      <c r="O30" s="137">
        <v>4192817.1800000006</v>
      </c>
      <c r="P30" s="137">
        <v>3235928.4999999995</v>
      </c>
      <c r="Q30" s="137">
        <v>53739056.990000002</v>
      </c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47">
        <f>SUM(AI4:AI29)</f>
        <v>3405886.8688449995</v>
      </c>
      <c r="AJ30" s="148">
        <f>SUM(AJ4:AJ29)</f>
        <v>1</v>
      </c>
      <c r="AK30" s="148">
        <f>SUM(AK4:AK29)</f>
        <v>0.95</v>
      </c>
    </row>
  </sheetData>
  <pageMargins left="0.75" right="0.75" top="1" bottom="1" header="0.5" footer="0.5"/>
  <pageSetup scale="69" fitToWidth="3" orientation="landscape" r:id="rId1"/>
  <headerFooter alignWithMargins="0">
    <oddHeader>&amp;RKY PSC Case No. 2016-00162,
Attachment C to Staff Post Hearing Supp. DR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sqref="A1:D1"/>
    </sheetView>
  </sheetViews>
  <sheetFormatPr defaultColWidth="9.109375" defaultRowHeight="15"/>
  <cols>
    <col min="1" max="1" width="12" style="149" bestFit="1" customWidth="1"/>
    <col min="2" max="2" width="25.5546875" style="149" customWidth="1"/>
    <col min="3" max="3" width="24.5546875" style="149" customWidth="1"/>
    <col min="4" max="4" width="10.33203125" style="149" bestFit="1" customWidth="1"/>
    <col min="5" max="16384" width="9.109375" style="149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A4" s="118"/>
      <c r="B4" s="43" t="s">
        <v>2</v>
      </c>
      <c r="C4" s="43" t="s">
        <v>3</v>
      </c>
      <c r="D4" s="43"/>
      <c r="E4" s="118"/>
    </row>
    <row r="5" spans="1:5">
      <c r="A5" s="118"/>
      <c r="B5" s="43" t="s">
        <v>144</v>
      </c>
      <c r="C5" s="43" t="s">
        <v>146</v>
      </c>
      <c r="D5" s="40" t="s">
        <v>6</v>
      </c>
      <c r="E5" s="118"/>
    </row>
    <row r="6" spans="1:5">
      <c r="A6" s="46" t="s">
        <v>7</v>
      </c>
      <c r="B6" s="47">
        <v>1E-4</v>
      </c>
      <c r="C6" s="47">
        <v>1E-4</v>
      </c>
      <c r="D6" s="47">
        <f>C6-B6</f>
        <v>0</v>
      </c>
      <c r="E6" s="48"/>
    </row>
    <row r="7" spans="1:5">
      <c r="A7" s="46" t="s">
        <v>147</v>
      </c>
      <c r="B7" s="142">
        <v>0</v>
      </c>
      <c r="C7" s="142">
        <v>0</v>
      </c>
      <c r="D7" s="47">
        <f>C7-B7</f>
        <v>0</v>
      </c>
      <c r="E7" s="48"/>
    </row>
    <row r="8" spans="1:5">
      <c r="A8" s="49" t="s">
        <v>8</v>
      </c>
      <c r="B8" s="47">
        <v>4.3E-3</v>
      </c>
      <c r="C8" s="47">
        <v>5.4999999999999997E-3</v>
      </c>
      <c r="D8" s="47">
        <f t="shared" ref="D8:D30" si="0">C8-B8</f>
        <v>1.1999999999999997E-3</v>
      </c>
      <c r="E8" s="48"/>
    </row>
    <row r="9" spans="1:5">
      <c r="A9" s="49" t="s">
        <v>10</v>
      </c>
      <c r="B9" s="47">
        <v>1E-4</v>
      </c>
      <c r="C9" s="47">
        <v>1E-4</v>
      </c>
      <c r="D9" s="47">
        <f t="shared" si="0"/>
        <v>0</v>
      </c>
      <c r="E9" s="48"/>
    </row>
    <row r="10" spans="1:5">
      <c r="A10" s="49" t="s">
        <v>12</v>
      </c>
      <c r="B10" s="47">
        <v>4.7600000000000003E-2</v>
      </c>
      <c r="C10" s="47">
        <v>4.4400000000000002E-2</v>
      </c>
      <c r="D10" s="50">
        <f t="shared" si="0"/>
        <v>-3.2000000000000015E-3</v>
      </c>
      <c r="E10" s="52"/>
    </row>
    <row r="11" spans="1:5">
      <c r="A11" s="49" t="s">
        <v>13</v>
      </c>
      <c r="B11" s="47">
        <v>0.38069999999999998</v>
      </c>
      <c r="C11" s="47">
        <v>0.32829999999999998</v>
      </c>
      <c r="D11" s="50">
        <f t="shared" si="0"/>
        <v>-5.2400000000000002E-2</v>
      </c>
      <c r="E11" s="52"/>
    </row>
    <row r="12" spans="1:5">
      <c r="A12" s="49" t="s">
        <v>14</v>
      </c>
      <c r="B12" s="47">
        <v>1.34E-2</v>
      </c>
      <c r="C12" s="47">
        <v>1.18E-2</v>
      </c>
      <c r="D12" s="50">
        <f t="shared" si="0"/>
        <v>-1.6000000000000007E-3</v>
      </c>
      <c r="E12" s="52"/>
    </row>
    <row r="13" spans="1:5">
      <c r="A13" s="49" t="s">
        <v>15</v>
      </c>
      <c r="B13" s="47">
        <v>0.17349999999999999</v>
      </c>
      <c r="C13" s="47">
        <v>0.15509999999999999</v>
      </c>
      <c r="D13" s="50">
        <f t="shared" si="0"/>
        <v>-1.84E-2</v>
      </c>
      <c r="E13" s="52"/>
    </row>
    <row r="14" spans="1:5">
      <c r="A14" s="49" t="s">
        <v>16</v>
      </c>
      <c r="B14" s="47">
        <v>0.10009999999999999</v>
      </c>
      <c r="C14" s="47">
        <v>9.4799999999999995E-2</v>
      </c>
      <c r="D14" s="50">
        <f t="shared" si="0"/>
        <v>-5.2999999999999992E-3</v>
      </c>
      <c r="E14" s="52"/>
    </row>
    <row r="15" spans="1:5">
      <c r="A15" s="49" t="s">
        <v>17</v>
      </c>
      <c r="B15" s="47">
        <v>2.0000000000000001E-4</v>
      </c>
      <c r="C15" s="47">
        <v>2.0000000000000001E-4</v>
      </c>
      <c r="D15" s="50">
        <f t="shared" si="0"/>
        <v>0</v>
      </c>
      <c r="E15" s="52"/>
    </row>
    <row r="16" spans="1:5">
      <c r="A16" s="49" t="s">
        <v>18</v>
      </c>
      <c r="B16" s="47">
        <v>3.1399999999999997E-2</v>
      </c>
      <c r="C16" s="47">
        <v>3.8800000000000001E-2</v>
      </c>
      <c r="D16" s="50">
        <f t="shared" si="0"/>
        <v>7.4000000000000038E-3</v>
      </c>
      <c r="E16" s="52"/>
    </row>
    <row r="17" spans="1:5">
      <c r="A17" s="49" t="s">
        <v>19</v>
      </c>
      <c r="B17" s="47">
        <v>1E-4</v>
      </c>
      <c r="C17" s="47">
        <v>1E-4</v>
      </c>
      <c r="D17" s="50">
        <f t="shared" si="0"/>
        <v>0</v>
      </c>
      <c r="E17" s="52"/>
    </row>
    <row r="18" spans="1:5">
      <c r="A18" s="49" t="s">
        <v>20</v>
      </c>
      <c r="B18" s="47">
        <v>4.9999999999999992E-3</v>
      </c>
      <c r="C18" s="47">
        <v>2.5000000000000001E-3</v>
      </c>
      <c r="D18" s="50">
        <f t="shared" si="0"/>
        <v>-2.4999999999999992E-3</v>
      </c>
      <c r="E18" s="52"/>
    </row>
    <row r="19" spans="1:5">
      <c r="A19" s="49" t="s">
        <v>21</v>
      </c>
      <c r="B19" s="47">
        <v>0.11600000000000001</v>
      </c>
      <c r="C19" s="47">
        <v>0.2087</v>
      </c>
      <c r="D19" s="50">
        <f t="shared" si="0"/>
        <v>9.2699999999999991E-2</v>
      </c>
      <c r="E19" s="52"/>
    </row>
    <row r="20" spans="1:5">
      <c r="A20" s="49" t="s">
        <v>22</v>
      </c>
      <c r="B20" s="47">
        <v>8.0000000000000004E-4</v>
      </c>
      <c r="C20" s="47">
        <v>1.5E-3</v>
      </c>
      <c r="D20" s="47">
        <f t="shared" si="0"/>
        <v>6.9999999999999999E-4</v>
      </c>
      <c r="E20" s="52"/>
    </row>
    <row r="21" spans="1:5">
      <c r="A21" s="49" t="s">
        <v>23</v>
      </c>
      <c r="B21" s="142">
        <v>0</v>
      </c>
      <c r="C21" s="142">
        <v>0</v>
      </c>
      <c r="D21" s="47">
        <f t="shared" si="0"/>
        <v>0</v>
      </c>
      <c r="E21" s="52"/>
    </row>
    <row r="22" spans="1:5">
      <c r="A22" s="49" t="s">
        <v>26</v>
      </c>
      <c r="B22" s="142">
        <v>0</v>
      </c>
      <c r="C22" s="150">
        <v>2.9999999999999997E-4</v>
      </c>
      <c r="D22" s="47">
        <f t="shared" si="0"/>
        <v>2.9999999999999997E-4</v>
      </c>
      <c r="E22" s="52"/>
    </row>
    <row r="23" spans="1:5">
      <c r="A23" s="49" t="s">
        <v>29</v>
      </c>
      <c r="B23" s="142">
        <v>0</v>
      </c>
      <c r="C23" s="150">
        <v>1E-4</v>
      </c>
      <c r="D23" s="47">
        <f t="shared" si="0"/>
        <v>1E-4</v>
      </c>
      <c r="E23" s="45"/>
    </row>
    <row r="24" spans="1:5">
      <c r="A24" s="49" t="s">
        <v>30</v>
      </c>
      <c r="B24" s="142">
        <v>0</v>
      </c>
      <c r="C24" s="142">
        <v>0</v>
      </c>
      <c r="D24" s="47">
        <f t="shared" si="0"/>
        <v>0</v>
      </c>
      <c r="E24" s="45"/>
    </row>
    <row r="25" spans="1:5">
      <c r="A25" s="49" t="s">
        <v>31</v>
      </c>
      <c r="B25" s="47">
        <v>0.12330000000000001</v>
      </c>
      <c r="C25" s="47">
        <v>0.1014</v>
      </c>
      <c r="D25" s="47">
        <f t="shared" si="0"/>
        <v>-2.1900000000000003E-2</v>
      </c>
      <c r="E25" s="41"/>
    </row>
    <row r="26" spans="1:5">
      <c r="A26" s="49" t="s">
        <v>32</v>
      </c>
      <c r="B26" s="47">
        <v>2.3999999999999998E-3</v>
      </c>
      <c r="C26" s="47">
        <v>4.7000000000000002E-3</v>
      </c>
      <c r="D26" s="47">
        <f t="shared" si="0"/>
        <v>2.3000000000000004E-3</v>
      </c>
      <c r="E26" s="45"/>
    </row>
    <row r="27" spans="1:5">
      <c r="A27" s="46" t="s">
        <v>36</v>
      </c>
      <c r="B27" s="47">
        <v>1E-4</v>
      </c>
      <c r="C27" s="47">
        <v>2.9999999999999997E-4</v>
      </c>
      <c r="D27" s="47">
        <f t="shared" si="0"/>
        <v>1.9999999999999998E-4</v>
      </c>
      <c r="E27" s="48"/>
    </row>
    <row r="28" spans="1:5">
      <c r="A28" s="46" t="s">
        <v>37</v>
      </c>
      <c r="B28" s="142">
        <v>0</v>
      </c>
      <c r="C28" s="142">
        <v>0</v>
      </c>
      <c r="D28" s="47">
        <f t="shared" si="0"/>
        <v>0</v>
      </c>
      <c r="E28" s="48"/>
    </row>
    <row r="29" spans="1:5">
      <c r="A29" s="46" t="s">
        <v>38</v>
      </c>
      <c r="B29" s="151">
        <v>0</v>
      </c>
      <c r="C29" s="151">
        <v>0</v>
      </c>
      <c r="D29" s="47">
        <f t="shared" si="0"/>
        <v>0</v>
      </c>
      <c r="E29" s="48"/>
    </row>
    <row r="30" spans="1:5">
      <c r="A30" s="46" t="s">
        <v>39</v>
      </c>
      <c r="B30" s="44">
        <v>8.9999999999999998E-4</v>
      </c>
      <c r="C30" s="44">
        <v>1.2999999999999999E-3</v>
      </c>
      <c r="D30" s="47">
        <f t="shared" si="0"/>
        <v>3.9999999999999996E-4</v>
      </c>
      <c r="E30" s="48"/>
    </row>
    <row r="31" spans="1:5" ht="15.6" thickBot="1">
      <c r="A31" s="53" t="s">
        <v>40</v>
      </c>
      <c r="B31" s="54">
        <f>SUM(B6:B30)</f>
        <v>0.99999999999999978</v>
      </c>
      <c r="C31" s="54">
        <f>SUM(C6:C30)</f>
        <v>0.99999999999999967</v>
      </c>
      <c r="D31" s="54">
        <f>SUM(D6:D30)</f>
        <v>-1.6805133673525319E-17</v>
      </c>
      <c r="E31" s="118"/>
    </row>
    <row r="32" spans="1:5" ht="15.6" thickTop="1">
      <c r="A32" s="118"/>
      <c r="B32" s="118"/>
      <c r="C32" s="118"/>
      <c r="D32" s="118"/>
      <c r="E32" s="118"/>
    </row>
    <row r="33" spans="1:5">
      <c r="A33" s="118"/>
      <c r="B33" s="118"/>
      <c r="C33" s="42"/>
      <c r="D33" s="42"/>
      <c r="E33" s="42"/>
    </row>
    <row r="34" spans="1:5">
      <c r="A34" s="55" t="s">
        <v>41</v>
      </c>
      <c r="B34" s="220" t="s">
        <v>145</v>
      </c>
      <c r="C34" s="220"/>
      <c r="D34" s="220"/>
      <c r="E34" s="42"/>
    </row>
    <row r="35" spans="1:5">
      <c r="A35" s="55"/>
      <c r="B35" s="220" t="s">
        <v>136</v>
      </c>
      <c r="C35" s="220"/>
      <c r="D35" s="220"/>
      <c r="E35" s="42"/>
    </row>
    <row r="36" spans="1:5">
      <c r="A36" s="55"/>
      <c r="B36" s="220" t="s">
        <v>44</v>
      </c>
      <c r="C36" s="220"/>
      <c r="D36" s="220"/>
      <c r="E36" s="42"/>
    </row>
    <row r="37" spans="1:5">
      <c r="A37" s="55" t="s">
        <v>41</v>
      </c>
      <c r="B37" s="218" t="s">
        <v>45</v>
      </c>
      <c r="C37" s="218"/>
      <c r="D37" s="218"/>
      <c r="E37" s="218"/>
    </row>
    <row r="38" spans="1:5">
      <c r="A38" s="55"/>
      <c r="B38" s="218" t="s">
        <v>46</v>
      </c>
      <c r="C38" s="218"/>
      <c r="D38" s="218"/>
      <c r="E38" s="218"/>
    </row>
    <row r="39" spans="1:5">
      <c r="A39" s="55" t="s">
        <v>41</v>
      </c>
      <c r="B39" s="218" t="s">
        <v>47</v>
      </c>
      <c r="C39" s="218"/>
      <c r="D39" s="218"/>
      <c r="E39" s="218"/>
    </row>
    <row r="40" spans="1:5">
      <c r="A40" s="55"/>
      <c r="B40" s="218" t="s">
        <v>48</v>
      </c>
      <c r="C40" s="218"/>
      <c r="D40" s="218"/>
      <c r="E40" s="218"/>
    </row>
    <row r="41" spans="1:5">
      <c r="A41" s="55" t="s">
        <v>41</v>
      </c>
      <c r="B41" s="218" t="s">
        <v>49</v>
      </c>
      <c r="C41" s="218"/>
      <c r="D41" s="218"/>
      <c r="E41" s="218"/>
    </row>
    <row r="42" spans="1:5">
      <c r="A42" s="55"/>
      <c r="B42" s="218" t="s">
        <v>50</v>
      </c>
      <c r="C42" s="218"/>
      <c r="D42" s="218"/>
      <c r="E42" s="218"/>
    </row>
    <row r="43" spans="1:5">
      <c r="A43" s="55" t="s">
        <v>41</v>
      </c>
      <c r="B43" s="218" t="s">
        <v>51</v>
      </c>
      <c r="C43" s="218"/>
      <c r="D43" s="218"/>
      <c r="E43" s="218"/>
    </row>
    <row r="44" spans="1:5">
      <c r="A44" s="55"/>
      <c r="B44" s="218" t="s">
        <v>52</v>
      </c>
      <c r="C44" s="218"/>
      <c r="D44" s="218"/>
      <c r="E44" s="218"/>
    </row>
    <row r="45" spans="1:5">
      <c r="A45" s="55" t="s">
        <v>41</v>
      </c>
      <c r="B45" s="80" t="s">
        <v>117</v>
      </c>
      <c r="C45" s="58"/>
      <c r="D45" s="58"/>
      <c r="E45" s="58"/>
    </row>
    <row r="46" spans="1:5">
      <c r="A46" s="55"/>
      <c r="B46" s="80" t="s">
        <v>118</v>
      </c>
      <c r="C46" s="58"/>
      <c r="D46" s="58"/>
      <c r="E46" s="58"/>
    </row>
    <row r="47" spans="1:5">
      <c r="A47" s="47"/>
      <c r="B47" s="81"/>
      <c r="C47" s="49"/>
      <c r="D47" s="49"/>
      <c r="E47" s="49"/>
    </row>
    <row r="48" spans="1:5">
      <c r="A48" s="47"/>
      <c r="B48" s="81"/>
      <c r="C48" s="49"/>
      <c r="D48" s="49"/>
      <c r="E48" s="49"/>
    </row>
  </sheetData>
  <mergeCells count="13">
    <mergeCell ref="B44:E44"/>
    <mergeCell ref="B38:E38"/>
    <mergeCell ref="B39:E39"/>
    <mergeCell ref="B40:E40"/>
    <mergeCell ref="B41:E41"/>
    <mergeCell ref="B42:E42"/>
    <mergeCell ref="B43:E43"/>
    <mergeCell ref="B37:E37"/>
    <mergeCell ref="A1:D1"/>
    <mergeCell ref="A2:D2"/>
    <mergeCell ref="B34:D34"/>
    <mergeCell ref="B35:D35"/>
    <mergeCell ref="B36:D36"/>
  </mergeCells>
  <conditionalFormatting sqref="D6:D30">
    <cfRule type="cellIs" dxfId="1" priority="1" operator="notBetween">
      <formula>-0.0099</formula>
      <formula>0.0099</formula>
    </cfRule>
  </conditionalFormatting>
  <pageMargins left="0.75" right="0.75" top="1" bottom="1" header="0.5" footer="0.5"/>
  <pageSetup scale="67" fitToWidth="3" orientation="landscape" r:id="rId1"/>
  <headerFooter alignWithMargins="0">
    <oddHeader>&amp;RKY PSC Case No. 2016-00162,
Attachment C to Staff Post Hearing Supp. DR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30"/>
  <sheetViews>
    <sheetView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ColWidth="9.109375" defaultRowHeight="15"/>
  <cols>
    <col min="1" max="1" width="12.33203125" style="149" bestFit="1" customWidth="1"/>
    <col min="2" max="5" width="15" style="149" bestFit="1" customWidth="1"/>
    <col min="6" max="6" width="13.109375" style="149" bestFit="1" customWidth="1"/>
    <col min="7" max="16" width="15" style="149" bestFit="1" customWidth="1"/>
    <col min="17" max="17" width="16.109375" style="149" bestFit="1" customWidth="1"/>
    <col min="18" max="18" width="9.109375" style="149"/>
    <col min="19" max="19" width="7.109375" style="149" customWidth="1"/>
    <col min="20" max="20" width="9.33203125" style="149" bestFit="1" customWidth="1"/>
    <col min="21" max="22" width="10.33203125" style="149" bestFit="1" customWidth="1"/>
    <col min="23" max="23" width="11.33203125" style="149" bestFit="1" customWidth="1"/>
    <col min="24" max="26" width="9.33203125" style="149" bestFit="1" customWidth="1"/>
    <col min="27" max="28" width="11.33203125" style="149" bestFit="1" customWidth="1"/>
    <col min="29" max="29" width="10.33203125" style="149" bestFit="1" customWidth="1"/>
    <col min="30" max="30" width="9.33203125" style="149" bestFit="1" customWidth="1"/>
    <col min="31" max="32" width="11.33203125" style="149" bestFit="1" customWidth="1"/>
    <col min="33" max="34" width="10.33203125" style="149" bestFit="1" customWidth="1"/>
    <col min="35" max="35" width="12.88671875" style="149" bestFit="1" customWidth="1"/>
    <col min="36" max="36" width="11.44140625" style="149" bestFit="1" customWidth="1"/>
    <col min="37" max="37" width="12" style="149" bestFit="1" customWidth="1"/>
    <col min="38" max="38" width="10.44140625" style="149" bestFit="1" customWidth="1"/>
    <col min="39" max="41" width="9.109375" style="149"/>
    <col min="42" max="42" width="11.88671875" style="149" bestFit="1" customWidth="1"/>
    <col min="43" max="43" width="9.109375" style="149"/>
    <col min="44" max="44" width="12.33203125" style="149" bestFit="1" customWidth="1"/>
    <col min="45" max="45" width="19.6640625" style="149" bestFit="1" customWidth="1"/>
    <col min="46" max="16384" width="9.109375" style="149"/>
  </cols>
  <sheetData>
    <row r="2" spans="1:46">
      <c r="T2" s="143">
        <v>1.4E-3</v>
      </c>
      <c r="U2" s="143">
        <v>8.0199999999999994E-2</v>
      </c>
      <c r="V2" s="143">
        <v>4.1999999999999997E-3</v>
      </c>
      <c r="W2" s="143">
        <v>8.9700000000000002E-2</v>
      </c>
      <c r="X2" s="143">
        <v>1.12E-2</v>
      </c>
      <c r="Y2" s="144">
        <v>2.2000000000000001E-3</v>
      </c>
      <c r="Z2" s="143">
        <v>1.4E-3</v>
      </c>
      <c r="AA2" s="143">
        <v>6.8900000000000003E-2</v>
      </c>
      <c r="AB2" s="144">
        <f>28.57%+0.0001</f>
        <v>0.2858</v>
      </c>
      <c r="AC2" s="143">
        <v>4.6800000000000001E-2</v>
      </c>
      <c r="AD2" s="120">
        <v>5.8999999999999999E-3</v>
      </c>
      <c r="AE2" s="120">
        <v>7.8100000000000003E-2</v>
      </c>
      <c r="AF2" s="122">
        <v>0.19969999999999999</v>
      </c>
      <c r="AG2" s="145">
        <v>4.3200000000000002E-2</v>
      </c>
      <c r="AH2" s="145">
        <v>3.1300000000000001E-2</v>
      </c>
      <c r="AI2" s="152">
        <f>SUM(T2:AH2)</f>
        <v>0.95</v>
      </c>
      <c r="AK2" s="124"/>
    </row>
    <row r="3" spans="1:46">
      <c r="A3" s="153" t="s">
        <v>72</v>
      </c>
      <c r="B3" s="153" t="s">
        <v>60</v>
      </c>
      <c r="C3" s="153" t="s">
        <v>124</v>
      </c>
      <c r="D3" s="153" t="s">
        <v>61</v>
      </c>
      <c r="E3" s="153" t="s">
        <v>137</v>
      </c>
      <c r="F3" s="153" t="s">
        <v>138</v>
      </c>
      <c r="G3" s="153" t="s">
        <v>139</v>
      </c>
      <c r="H3" s="153" t="s">
        <v>63</v>
      </c>
      <c r="I3" s="153" t="s">
        <v>64</v>
      </c>
      <c r="J3" s="153" t="s">
        <v>65</v>
      </c>
      <c r="K3" s="153" t="s">
        <v>66</v>
      </c>
      <c r="L3" s="153" t="s">
        <v>67</v>
      </c>
      <c r="M3" s="153" t="s">
        <v>68</v>
      </c>
      <c r="N3" s="153" t="s">
        <v>82</v>
      </c>
      <c r="O3" s="153" t="s">
        <v>125</v>
      </c>
      <c r="P3" s="153" t="s">
        <v>70</v>
      </c>
      <c r="Q3" s="153" t="s">
        <v>75</v>
      </c>
      <c r="S3" s="154" t="s">
        <v>72</v>
      </c>
      <c r="T3" s="123" t="s">
        <v>60</v>
      </c>
      <c r="U3" s="123" t="s">
        <v>124</v>
      </c>
      <c r="V3" s="126" t="s">
        <v>61</v>
      </c>
      <c r="W3" s="126" t="s">
        <v>137</v>
      </c>
      <c r="X3" s="126" t="s">
        <v>138</v>
      </c>
      <c r="Y3" s="126" t="s">
        <v>139</v>
      </c>
      <c r="Z3" s="126" t="s">
        <v>63</v>
      </c>
      <c r="AA3" s="126" t="s">
        <v>64</v>
      </c>
      <c r="AB3" s="126" t="s">
        <v>65</v>
      </c>
      <c r="AC3" s="126" t="s">
        <v>66</v>
      </c>
      <c r="AD3" s="126" t="s">
        <v>67</v>
      </c>
      <c r="AE3" s="126" t="s">
        <v>68</v>
      </c>
      <c r="AF3" s="123" t="s">
        <v>82</v>
      </c>
      <c r="AG3" s="123" t="s">
        <v>125</v>
      </c>
      <c r="AH3" s="123" t="s">
        <v>70</v>
      </c>
      <c r="AI3" s="127" t="s">
        <v>75</v>
      </c>
      <c r="AJ3" s="128" t="s">
        <v>126</v>
      </c>
      <c r="AK3" s="129" t="s">
        <v>84</v>
      </c>
      <c r="AL3" s="129" t="s">
        <v>85</v>
      </c>
      <c r="AM3" s="129" t="s">
        <v>40</v>
      </c>
      <c r="AO3" s="153" t="s">
        <v>72</v>
      </c>
      <c r="AP3" s="153" t="s">
        <v>71</v>
      </c>
      <c r="AR3" s="97" t="s">
        <v>72</v>
      </c>
      <c r="AS3" s="97" t="s">
        <v>148</v>
      </c>
      <c r="AT3" s="97"/>
    </row>
    <row r="4" spans="1:46">
      <c r="A4" s="97" t="s">
        <v>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>
        <v>1959.0200000000004</v>
      </c>
      <c r="O4" s="106"/>
      <c r="P4" s="106">
        <v>83.53</v>
      </c>
      <c r="Q4" s="106">
        <v>2042.5500000000004</v>
      </c>
      <c r="S4" s="149" t="s">
        <v>7</v>
      </c>
      <c r="T4" s="105">
        <f>T$2*B4</f>
        <v>0</v>
      </c>
      <c r="U4" s="105">
        <f t="shared" ref="U4:AH19" si="0">U$2*C4</f>
        <v>0</v>
      </c>
      <c r="V4" s="105">
        <f t="shared" si="0"/>
        <v>0</v>
      </c>
      <c r="W4" s="105">
        <f t="shared" si="0"/>
        <v>0</v>
      </c>
      <c r="X4" s="105">
        <f t="shared" si="0"/>
        <v>0</v>
      </c>
      <c r="Y4" s="105">
        <f t="shared" si="0"/>
        <v>0</v>
      </c>
      <c r="Z4" s="105">
        <f t="shared" si="0"/>
        <v>0</v>
      </c>
      <c r="AA4" s="105">
        <f t="shared" si="0"/>
        <v>0</v>
      </c>
      <c r="AB4" s="105">
        <f t="shared" si="0"/>
        <v>0</v>
      </c>
      <c r="AC4" s="105">
        <f t="shared" si="0"/>
        <v>0</v>
      </c>
      <c r="AD4" s="105">
        <f t="shared" si="0"/>
        <v>0</v>
      </c>
      <c r="AE4" s="105">
        <f t="shared" si="0"/>
        <v>0</v>
      </c>
      <c r="AF4" s="105">
        <f t="shared" si="0"/>
        <v>391.21629400000006</v>
      </c>
      <c r="AG4" s="105">
        <f t="shared" si="0"/>
        <v>0</v>
      </c>
      <c r="AH4" s="105">
        <f t="shared" si="0"/>
        <v>2.6144890000000003</v>
      </c>
      <c r="AI4" s="131">
        <f>SUM(T4:AH4)</f>
        <v>393.83078300000005</v>
      </c>
      <c r="AJ4" s="132">
        <f>AI4/SUM($AI$4:$AI$29)</f>
        <v>1.1381857751893762E-4</v>
      </c>
      <c r="AK4" s="98">
        <f>ROUND(AJ4*$AI$2,4)</f>
        <v>1E-4</v>
      </c>
      <c r="AM4" s="152">
        <f>AK4+AL4</f>
        <v>1E-4</v>
      </c>
      <c r="AO4" s="97" t="s">
        <v>7</v>
      </c>
      <c r="AP4" s="98">
        <v>1E-4</v>
      </c>
      <c r="AR4" s="97" t="s">
        <v>7</v>
      </c>
      <c r="AS4" s="155">
        <v>1E-4</v>
      </c>
      <c r="AT4" s="97"/>
    </row>
    <row r="5" spans="1:46">
      <c r="A5" s="97" t="s">
        <v>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>
        <v>99550.210000000108</v>
      </c>
      <c r="O5" s="106"/>
      <c r="P5" s="106">
        <v>6046.17</v>
      </c>
      <c r="Q5" s="106">
        <v>105596.38000000011</v>
      </c>
      <c r="S5" s="149" t="s">
        <v>8</v>
      </c>
      <c r="T5" s="105">
        <f t="shared" ref="T5:AH29" si="1">T$2*B5</f>
        <v>0</v>
      </c>
      <c r="U5" s="105">
        <f t="shared" si="0"/>
        <v>0</v>
      </c>
      <c r="V5" s="105">
        <f t="shared" si="0"/>
        <v>0</v>
      </c>
      <c r="W5" s="105">
        <f t="shared" si="0"/>
        <v>0</v>
      </c>
      <c r="X5" s="105">
        <f t="shared" si="0"/>
        <v>0</v>
      </c>
      <c r="Y5" s="105">
        <f t="shared" si="0"/>
        <v>0</v>
      </c>
      <c r="Z5" s="105">
        <f t="shared" si="0"/>
        <v>0</v>
      </c>
      <c r="AA5" s="105">
        <f t="shared" si="0"/>
        <v>0</v>
      </c>
      <c r="AB5" s="105">
        <f t="shared" si="0"/>
        <v>0</v>
      </c>
      <c r="AC5" s="105">
        <f t="shared" si="0"/>
        <v>0</v>
      </c>
      <c r="AD5" s="105">
        <f t="shared" si="0"/>
        <v>0</v>
      </c>
      <c r="AE5" s="105">
        <f t="shared" si="0"/>
        <v>0</v>
      </c>
      <c r="AF5" s="105">
        <f t="shared" si="0"/>
        <v>19880.176937000022</v>
      </c>
      <c r="AG5" s="105">
        <f t="shared" si="0"/>
        <v>0</v>
      </c>
      <c r="AH5" s="105">
        <f t="shared" si="0"/>
        <v>189.24512100000001</v>
      </c>
      <c r="AI5" s="131">
        <f t="shared" ref="AI5:AI29" si="2">SUM(T5:AH5)</f>
        <v>20069.422058000022</v>
      </c>
      <c r="AJ5" s="132">
        <f t="shared" ref="AJ5:AJ29" si="3">AI5/SUM($AI$4:$AI$29)</f>
        <v>5.8001384576094744E-3</v>
      </c>
      <c r="AK5" s="98">
        <f t="shared" ref="AK5:AK29" si="4">ROUND(AJ5*$AI$2,4)</f>
        <v>5.4999999999999997E-3</v>
      </c>
      <c r="AM5" s="152">
        <f t="shared" ref="AM5:AM29" si="5">AK5+AL5</f>
        <v>5.4999999999999997E-3</v>
      </c>
      <c r="AO5" s="97" t="s">
        <v>8</v>
      </c>
      <c r="AP5" s="98">
        <v>5.4999999999999997E-3</v>
      </c>
      <c r="AR5" s="97" t="s">
        <v>8</v>
      </c>
      <c r="AS5" s="155">
        <v>5.4999999999999997E-3</v>
      </c>
      <c r="AT5" s="97"/>
    </row>
    <row r="6" spans="1:46">
      <c r="A6" s="97" t="s">
        <v>10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>
        <v>2527.6200000000008</v>
      </c>
      <c r="O6" s="106"/>
      <c r="P6" s="106">
        <v>72.679999999999993</v>
      </c>
      <c r="Q6" s="106">
        <v>2600.3000000000006</v>
      </c>
      <c r="S6" s="149" t="s">
        <v>10</v>
      </c>
      <c r="T6" s="105">
        <f t="shared" si="1"/>
        <v>0</v>
      </c>
      <c r="U6" s="105">
        <f t="shared" si="0"/>
        <v>0</v>
      </c>
      <c r="V6" s="105">
        <f t="shared" si="0"/>
        <v>0</v>
      </c>
      <c r="W6" s="105">
        <f t="shared" si="0"/>
        <v>0</v>
      </c>
      <c r="X6" s="105">
        <f t="shared" si="0"/>
        <v>0</v>
      </c>
      <c r="Y6" s="105">
        <f t="shared" si="0"/>
        <v>0</v>
      </c>
      <c r="Z6" s="105">
        <f t="shared" si="0"/>
        <v>0</v>
      </c>
      <c r="AA6" s="105">
        <f t="shared" si="0"/>
        <v>0</v>
      </c>
      <c r="AB6" s="105">
        <f t="shared" si="0"/>
        <v>0</v>
      </c>
      <c r="AC6" s="105">
        <f t="shared" si="0"/>
        <v>0</v>
      </c>
      <c r="AD6" s="105">
        <f t="shared" si="0"/>
        <v>0</v>
      </c>
      <c r="AE6" s="105">
        <f t="shared" si="0"/>
        <v>0</v>
      </c>
      <c r="AF6" s="105">
        <f t="shared" si="0"/>
        <v>504.76571400000012</v>
      </c>
      <c r="AG6" s="105">
        <f t="shared" si="0"/>
        <v>0</v>
      </c>
      <c r="AH6" s="105">
        <f t="shared" si="0"/>
        <v>2.2748839999999997</v>
      </c>
      <c r="AI6" s="131">
        <f t="shared" si="2"/>
        <v>507.0405980000001</v>
      </c>
      <c r="AJ6" s="132">
        <f t="shared" si="3"/>
        <v>1.4653663984592969E-4</v>
      </c>
      <c r="AK6" s="98">
        <f t="shared" si="4"/>
        <v>1E-4</v>
      </c>
      <c r="AM6" s="152">
        <f t="shared" si="5"/>
        <v>1E-4</v>
      </c>
      <c r="AO6" s="97" t="s">
        <v>10</v>
      </c>
      <c r="AP6" s="98">
        <v>1E-4</v>
      </c>
      <c r="AR6" s="97" t="s">
        <v>10</v>
      </c>
      <c r="AS6" s="155">
        <v>1E-4</v>
      </c>
      <c r="AT6" s="97"/>
    </row>
    <row r="7" spans="1:46">
      <c r="A7" s="97" t="s">
        <v>12</v>
      </c>
      <c r="B7" s="106">
        <v>41494.460000000006</v>
      </c>
      <c r="C7" s="106">
        <v>162596</v>
      </c>
      <c r="D7" s="106">
        <v>420330.43000000052</v>
      </c>
      <c r="E7" s="106">
        <v>276570.63</v>
      </c>
      <c r="F7" s="106">
        <v>30650.749999999996</v>
      </c>
      <c r="G7" s="106">
        <v>73463.180000000008</v>
      </c>
      <c r="H7" s="106">
        <v>128106.79999999994</v>
      </c>
      <c r="I7" s="106">
        <v>665727.76999999944</v>
      </c>
      <c r="J7" s="106">
        <v>47326.159999999982</v>
      </c>
      <c r="K7" s="106">
        <v>261281.66000000003</v>
      </c>
      <c r="L7" s="106">
        <v>112180.08999999995</v>
      </c>
      <c r="M7" s="106">
        <v>186529.38999999998</v>
      </c>
      <c r="N7" s="106">
        <v>109044.8599999999</v>
      </c>
      <c r="O7" s="106">
        <v>195630.61</v>
      </c>
      <c r="P7" s="106">
        <v>137786.98000000007</v>
      </c>
      <c r="Q7" s="106">
        <v>2848719.7699999996</v>
      </c>
      <c r="S7" s="149" t="s">
        <v>12</v>
      </c>
      <c r="T7" s="105">
        <f t="shared" si="1"/>
        <v>58.092244000000008</v>
      </c>
      <c r="U7" s="105">
        <f t="shared" si="0"/>
        <v>13040.199199999999</v>
      </c>
      <c r="V7" s="105">
        <f t="shared" si="0"/>
        <v>1765.387806000002</v>
      </c>
      <c r="W7" s="105">
        <f t="shared" si="0"/>
        <v>24808.385511</v>
      </c>
      <c r="X7" s="105">
        <f t="shared" si="0"/>
        <v>343.28839999999997</v>
      </c>
      <c r="Y7" s="105">
        <f t="shared" si="0"/>
        <v>161.61899600000004</v>
      </c>
      <c r="Z7" s="105">
        <f t="shared" si="0"/>
        <v>179.34951999999993</v>
      </c>
      <c r="AA7" s="105">
        <f t="shared" si="0"/>
        <v>45868.643352999963</v>
      </c>
      <c r="AB7" s="105">
        <f t="shared" si="0"/>
        <v>13525.816527999994</v>
      </c>
      <c r="AC7" s="105">
        <f t="shared" si="0"/>
        <v>12227.981688000002</v>
      </c>
      <c r="AD7" s="105">
        <f t="shared" si="0"/>
        <v>661.86253099999976</v>
      </c>
      <c r="AE7" s="105">
        <f t="shared" si="0"/>
        <v>14567.945358999999</v>
      </c>
      <c r="AF7" s="105">
        <f t="shared" si="0"/>
        <v>21776.258541999978</v>
      </c>
      <c r="AG7" s="105">
        <f t="shared" si="0"/>
        <v>8451.2423519999993</v>
      </c>
      <c r="AH7" s="105">
        <f t="shared" si="0"/>
        <v>4312.7324740000022</v>
      </c>
      <c r="AI7" s="131">
        <f t="shared" si="2"/>
        <v>161748.80450399994</v>
      </c>
      <c r="AJ7" s="132">
        <f t="shared" si="3"/>
        <v>4.6746012853022718E-2</v>
      </c>
      <c r="AK7" s="98">
        <f t="shared" si="4"/>
        <v>4.4400000000000002E-2</v>
      </c>
      <c r="AM7" s="152">
        <f t="shared" si="5"/>
        <v>4.4400000000000002E-2</v>
      </c>
      <c r="AO7" s="97" t="s">
        <v>12</v>
      </c>
      <c r="AP7" s="98">
        <v>4.4400000000000002E-2</v>
      </c>
      <c r="AR7" s="97" t="s">
        <v>12</v>
      </c>
      <c r="AS7" s="155">
        <v>4.4400000000000002E-2</v>
      </c>
      <c r="AT7" s="97"/>
    </row>
    <row r="8" spans="1:46">
      <c r="A8" s="97" t="s">
        <v>13</v>
      </c>
      <c r="B8" s="106">
        <v>684692.44999999914</v>
      </c>
      <c r="C8" s="106">
        <v>443563.40000000031</v>
      </c>
      <c r="D8" s="106">
        <v>3878632.93</v>
      </c>
      <c r="E8" s="106">
        <v>1318218.0000000005</v>
      </c>
      <c r="F8" s="106">
        <v>229154.00999999995</v>
      </c>
      <c r="G8" s="106">
        <v>546640.50000000012</v>
      </c>
      <c r="H8" s="106">
        <v>955181.59</v>
      </c>
      <c r="I8" s="106">
        <v>3310240.7800000026</v>
      </c>
      <c r="J8" s="106">
        <v>498126.79999999993</v>
      </c>
      <c r="K8" s="106">
        <v>1020783.8699999999</v>
      </c>
      <c r="L8" s="106">
        <v>1279198.0600000012</v>
      </c>
      <c r="M8" s="106">
        <v>1837257.0799999987</v>
      </c>
      <c r="N8" s="106">
        <v>820679.72999999882</v>
      </c>
      <c r="O8" s="106">
        <v>1668639.6099999999</v>
      </c>
      <c r="P8" s="106">
        <v>1030973.36</v>
      </c>
      <c r="Q8" s="106">
        <v>19521982.169999998</v>
      </c>
      <c r="S8" s="149" t="s">
        <v>13</v>
      </c>
      <c r="T8" s="105">
        <f t="shared" si="1"/>
        <v>958.56942999999876</v>
      </c>
      <c r="U8" s="105">
        <f t="shared" si="0"/>
        <v>35573.784680000019</v>
      </c>
      <c r="V8" s="105">
        <f t="shared" si="0"/>
        <v>16290.258306</v>
      </c>
      <c r="W8" s="105">
        <f t="shared" si="0"/>
        <v>118244.15460000004</v>
      </c>
      <c r="X8" s="105">
        <f t="shared" si="0"/>
        <v>2566.5249119999994</v>
      </c>
      <c r="Y8" s="105">
        <f t="shared" si="0"/>
        <v>1202.6091000000004</v>
      </c>
      <c r="Z8" s="105">
        <f t="shared" si="0"/>
        <v>1337.254226</v>
      </c>
      <c r="AA8" s="105">
        <f t="shared" si="0"/>
        <v>228075.58974200019</v>
      </c>
      <c r="AB8" s="105">
        <f t="shared" si="0"/>
        <v>142364.63943999997</v>
      </c>
      <c r="AC8" s="105">
        <f t="shared" si="0"/>
        <v>47772.685115999993</v>
      </c>
      <c r="AD8" s="105">
        <f t="shared" si="0"/>
        <v>7547.2685540000066</v>
      </c>
      <c r="AE8" s="105">
        <f t="shared" si="0"/>
        <v>143489.77794799992</v>
      </c>
      <c r="AF8" s="105">
        <f t="shared" si="0"/>
        <v>163889.74208099974</v>
      </c>
      <c r="AG8" s="105">
        <f t="shared" si="0"/>
        <v>72085.231151999993</v>
      </c>
      <c r="AH8" s="105">
        <f t="shared" si="0"/>
        <v>32269.466168000003</v>
      </c>
      <c r="AI8" s="131">
        <f t="shared" si="2"/>
        <v>1013667.5554549998</v>
      </c>
      <c r="AJ8" s="132">
        <f t="shared" si="3"/>
        <v>0.29295373601861607</v>
      </c>
      <c r="AK8" s="98">
        <f t="shared" si="4"/>
        <v>0.27829999999999999</v>
      </c>
      <c r="AL8" s="98">
        <v>4.9999999999999996E-2</v>
      </c>
      <c r="AM8" s="152">
        <f t="shared" si="5"/>
        <v>0.32829999999999998</v>
      </c>
      <c r="AO8" s="97" t="s">
        <v>13</v>
      </c>
      <c r="AP8" s="98">
        <v>0.32829999999999998</v>
      </c>
      <c r="AR8" s="97" t="s">
        <v>13</v>
      </c>
      <c r="AS8" s="155">
        <v>0.32829999999999998</v>
      </c>
      <c r="AT8" s="97"/>
    </row>
    <row r="9" spans="1:46">
      <c r="A9" s="97" t="s">
        <v>14</v>
      </c>
      <c r="B9" s="106">
        <v>28338.979999999996</v>
      </c>
      <c r="C9" s="106">
        <v>9962.3300000000036</v>
      </c>
      <c r="D9" s="106">
        <v>185626.66000000012</v>
      </c>
      <c r="E9" s="106">
        <v>28921.280000000002</v>
      </c>
      <c r="F9" s="106">
        <v>11275.760000000002</v>
      </c>
      <c r="G9" s="106">
        <v>26925.350000000013</v>
      </c>
      <c r="H9" s="106">
        <v>47047.169999999991</v>
      </c>
      <c r="I9" s="106">
        <v>205550.43999999997</v>
      </c>
      <c r="J9" s="106">
        <v>11514.570000000009</v>
      </c>
      <c r="K9" s="106">
        <v>6336.7200000000012</v>
      </c>
      <c r="L9" s="106">
        <v>40714.67</v>
      </c>
      <c r="M9" s="106">
        <v>100195.66000000002</v>
      </c>
      <c r="N9" s="106">
        <v>42681.130000000005</v>
      </c>
      <c r="O9" s="106">
        <v>64037.909999999974</v>
      </c>
      <c r="P9" s="106">
        <v>50634.920000000013</v>
      </c>
      <c r="Q9" s="106">
        <v>859763.55000000016</v>
      </c>
      <c r="S9" s="149" t="s">
        <v>14</v>
      </c>
      <c r="T9" s="105">
        <f t="shared" si="1"/>
        <v>39.674571999999991</v>
      </c>
      <c r="U9" s="105">
        <f t="shared" si="0"/>
        <v>798.97886600000027</v>
      </c>
      <c r="V9" s="105">
        <f t="shared" si="0"/>
        <v>779.63197200000047</v>
      </c>
      <c r="W9" s="105">
        <f t="shared" si="0"/>
        <v>2594.2388160000005</v>
      </c>
      <c r="X9" s="105">
        <f t="shared" si="0"/>
        <v>126.28851200000003</v>
      </c>
      <c r="Y9" s="105">
        <f t="shared" si="0"/>
        <v>59.235770000000031</v>
      </c>
      <c r="Z9" s="105">
        <f t="shared" si="0"/>
        <v>65.866037999999989</v>
      </c>
      <c r="AA9" s="105">
        <f t="shared" si="0"/>
        <v>14162.425315999999</v>
      </c>
      <c r="AB9" s="105">
        <f t="shared" si="0"/>
        <v>3290.8641060000027</v>
      </c>
      <c r="AC9" s="105">
        <f t="shared" si="0"/>
        <v>296.55849600000005</v>
      </c>
      <c r="AD9" s="105">
        <f t="shared" si="0"/>
        <v>240.21655299999998</v>
      </c>
      <c r="AE9" s="105">
        <f t="shared" si="0"/>
        <v>7825.2810460000019</v>
      </c>
      <c r="AF9" s="105">
        <f t="shared" si="0"/>
        <v>8523.4216610000003</v>
      </c>
      <c r="AG9" s="105">
        <f t="shared" si="0"/>
        <v>2766.437711999999</v>
      </c>
      <c r="AH9" s="105">
        <f t="shared" si="0"/>
        <v>1584.8729960000005</v>
      </c>
      <c r="AI9" s="131">
        <f t="shared" si="2"/>
        <v>43153.992431999999</v>
      </c>
      <c r="AJ9" s="132">
        <f t="shared" si="3"/>
        <v>1.2471666118778832E-2</v>
      </c>
      <c r="AK9" s="98">
        <f t="shared" si="4"/>
        <v>1.18E-2</v>
      </c>
      <c r="AM9" s="152">
        <f t="shared" si="5"/>
        <v>1.18E-2</v>
      </c>
      <c r="AO9" s="97" t="s">
        <v>14</v>
      </c>
      <c r="AP9" s="98">
        <v>1.18E-2</v>
      </c>
      <c r="AR9" s="97" t="s">
        <v>14</v>
      </c>
      <c r="AS9" s="155">
        <v>1.18E-2</v>
      </c>
      <c r="AT9" s="97"/>
    </row>
    <row r="10" spans="1:46">
      <c r="A10" s="97" t="s">
        <v>15</v>
      </c>
      <c r="B10" s="106">
        <v>353291.89000000007</v>
      </c>
      <c r="C10" s="106">
        <v>309987.1999999999</v>
      </c>
      <c r="D10" s="106">
        <v>1316102.9799999988</v>
      </c>
      <c r="E10" s="106">
        <v>901266.2299999994</v>
      </c>
      <c r="F10" s="106">
        <v>135983.65000000005</v>
      </c>
      <c r="G10" s="106">
        <v>331379.56999999966</v>
      </c>
      <c r="H10" s="106">
        <v>575001.9299999997</v>
      </c>
      <c r="I10" s="106">
        <v>2055176.6900000004</v>
      </c>
      <c r="J10" s="106">
        <v>147066.82000000024</v>
      </c>
      <c r="K10" s="106">
        <v>788179.2799999998</v>
      </c>
      <c r="L10" s="106">
        <v>638631.26000000036</v>
      </c>
      <c r="M10" s="106">
        <v>1063900.3600000006</v>
      </c>
      <c r="N10" s="106">
        <v>427968.38000000012</v>
      </c>
      <c r="O10" s="106">
        <v>802945.1799999997</v>
      </c>
      <c r="P10" s="106">
        <v>724731.99999999953</v>
      </c>
      <c r="Q10" s="106">
        <v>10571613.42</v>
      </c>
      <c r="S10" s="149" t="s">
        <v>15</v>
      </c>
      <c r="T10" s="105">
        <f t="shared" si="1"/>
        <v>494.60864600000008</v>
      </c>
      <c r="U10" s="105">
        <f t="shared" si="0"/>
        <v>24860.973439999991</v>
      </c>
      <c r="V10" s="105">
        <f t="shared" si="0"/>
        <v>5527.6325159999951</v>
      </c>
      <c r="W10" s="105">
        <f t="shared" si="0"/>
        <v>80843.580830999941</v>
      </c>
      <c r="X10" s="105">
        <f t="shared" si="0"/>
        <v>1523.0168800000006</v>
      </c>
      <c r="Y10" s="105">
        <f t="shared" si="0"/>
        <v>729.03505399999926</v>
      </c>
      <c r="Z10" s="105">
        <f t="shared" si="0"/>
        <v>805.00270199999954</v>
      </c>
      <c r="AA10" s="105">
        <f t="shared" si="0"/>
        <v>141601.67394100004</v>
      </c>
      <c r="AB10" s="105">
        <f t="shared" si="0"/>
        <v>42031.697156000067</v>
      </c>
      <c r="AC10" s="105">
        <f t="shared" si="0"/>
        <v>36886.790303999995</v>
      </c>
      <c r="AD10" s="105">
        <f t="shared" si="0"/>
        <v>3767.9244340000018</v>
      </c>
      <c r="AE10" s="105">
        <f t="shared" si="0"/>
        <v>83090.618116000041</v>
      </c>
      <c r="AF10" s="105">
        <f t="shared" si="0"/>
        <v>85465.285486000023</v>
      </c>
      <c r="AG10" s="105">
        <f t="shared" si="0"/>
        <v>34687.231775999986</v>
      </c>
      <c r="AH10" s="105">
        <f t="shared" si="0"/>
        <v>22684.111599999986</v>
      </c>
      <c r="AI10" s="131">
        <f t="shared" si="2"/>
        <v>564999.18288199999</v>
      </c>
      <c r="AJ10" s="132">
        <f t="shared" si="3"/>
        <v>0.16328688886412243</v>
      </c>
      <c r="AK10" s="98">
        <f t="shared" si="4"/>
        <v>0.15509999999999999</v>
      </c>
      <c r="AM10" s="152">
        <f t="shared" si="5"/>
        <v>0.15509999999999999</v>
      </c>
      <c r="AO10" s="97" t="s">
        <v>15</v>
      </c>
      <c r="AP10" s="98">
        <v>0.15509999999999999</v>
      </c>
      <c r="AR10" s="97" t="s">
        <v>15</v>
      </c>
      <c r="AS10" s="155">
        <v>0.15509999999999999</v>
      </c>
      <c r="AT10" s="97"/>
    </row>
    <row r="11" spans="1:46">
      <c r="A11" s="97" t="s">
        <v>16</v>
      </c>
      <c r="B11" s="106">
        <v>198135.09000000008</v>
      </c>
      <c r="C11" s="106">
        <v>343943.54999999993</v>
      </c>
      <c r="D11" s="106">
        <v>668608.49000000057</v>
      </c>
      <c r="E11" s="106">
        <v>505474.68999999983</v>
      </c>
      <c r="F11" s="106">
        <v>69188.73</v>
      </c>
      <c r="G11" s="106">
        <v>166259.72</v>
      </c>
      <c r="H11" s="106">
        <v>289996.29999999993</v>
      </c>
      <c r="I11" s="106">
        <v>1171583.2000000016</v>
      </c>
      <c r="J11" s="106">
        <v>88750.779999999984</v>
      </c>
      <c r="K11" s="106">
        <v>739455.12999999989</v>
      </c>
      <c r="L11" s="106">
        <v>280718.82000000012</v>
      </c>
      <c r="M11" s="106">
        <v>632850.00000000035</v>
      </c>
      <c r="N11" s="106">
        <v>237359.3900000001</v>
      </c>
      <c r="O11" s="106">
        <v>437092.34000000043</v>
      </c>
      <c r="P11" s="106">
        <v>310242.19999999984</v>
      </c>
      <c r="Q11" s="106">
        <v>6139658.4300000025</v>
      </c>
      <c r="S11" s="149" t="s">
        <v>16</v>
      </c>
      <c r="T11" s="105">
        <f t="shared" si="1"/>
        <v>277.38912600000009</v>
      </c>
      <c r="U11" s="105">
        <f t="shared" si="0"/>
        <v>27584.272709999994</v>
      </c>
      <c r="V11" s="105">
        <f t="shared" si="0"/>
        <v>2808.1556580000024</v>
      </c>
      <c r="W11" s="105">
        <f t="shared" si="0"/>
        <v>45341.079692999985</v>
      </c>
      <c r="X11" s="105">
        <f t="shared" si="0"/>
        <v>774.91377599999998</v>
      </c>
      <c r="Y11" s="105">
        <f t="shared" si="0"/>
        <v>365.77138400000001</v>
      </c>
      <c r="Z11" s="105">
        <f t="shared" si="0"/>
        <v>405.99481999999989</v>
      </c>
      <c r="AA11" s="105">
        <f t="shared" si="0"/>
        <v>80722.082480000114</v>
      </c>
      <c r="AB11" s="105">
        <f t="shared" si="0"/>
        <v>25364.972923999994</v>
      </c>
      <c r="AC11" s="105">
        <f t="shared" si="0"/>
        <v>34606.500083999999</v>
      </c>
      <c r="AD11" s="105">
        <f t="shared" si="0"/>
        <v>1656.2410380000008</v>
      </c>
      <c r="AE11" s="105">
        <f t="shared" si="0"/>
        <v>49425.585000000028</v>
      </c>
      <c r="AF11" s="105">
        <f t="shared" si="0"/>
        <v>47400.670183000017</v>
      </c>
      <c r="AG11" s="105">
        <f t="shared" si="0"/>
        <v>18882.389088000018</v>
      </c>
      <c r="AH11" s="105">
        <f t="shared" si="0"/>
        <v>9710.5808599999946</v>
      </c>
      <c r="AI11" s="131">
        <f t="shared" si="2"/>
        <v>345326.59882400016</v>
      </c>
      <c r="AJ11" s="132">
        <f t="shared" si="3"/>
        <v>9.9800685863604841E-2</v>
      </c>
      <c r="AK11" s="98">
        <f t="shared" si="4"/>
        <v>9.4799999999999995E-2</v>
      </c>
      <c r="AM11" s="152">
        <f t="shared" si="5"/>
        <v>9.4799999999999995E-2</v>
      </c>
      <c r="AO11" s="97" t="s">
        <v>16</v>
      </c>
      <c r="AP11" s="98">
        <v>9.4799999999999995E-2</v>
      </c>
      <c r="AR11" s="97" t="s">
        <v>16</v>
      </c>
      <c r="AS11" s="155">
        <v>9.4799999999999995E-2</v>
      </c>
      <c r="AT11" s="97"/>
    </row>
    <row r="12" spans="1:46">
      <c r="A12" s="97" t="s">
        <v>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>
        <v>3175.5900000000011</v>
      </c>
      <c r="O12" s="106"/>
      <c r="P12" s="106">
        <v>250.38</v>
      </c>
      <c r="Q12" s="106">
        <v>3425.9700000000012</v>
      </c>
      <c r="S12" s="149" t="s">
        <v>17</v>
      </c>
      <c r="T12" s="105">
        <f t="shared" si="1"/>
        <v>0</v>
      </c>
      <c r="U12" s="105">
        <f t="shared" si="0"/>
        <v>0</v>
      </c>
      <c r="V12" s="105">
        <f t="shared" si="0"/>
        <v>0</v>
      </c>
      <c r="W12" s="105">
        <f t="shared" si="0"/>
        <v>0</v>
      </c>
      <c r="X12" s="105">
        <f t="shared" si="0"/>
        <v>0</v>
      </c>
      <c r="Y12" s="105">
        <f t="shared" si="0"/>
        <v>0</v>
      </c>
      <c r="Z12" s="105">
        <f t="shared" si="0"/>
        <v>0</v>
      </c>
      <c r="AA12" s="105">
        <f t="shared" si="0"/>
        <v>0</v>
      </c>
      <c r="AB12" s="105">
        <f t="shared" si="0"/>
        <v>0</v>
      </c>
      <c r="AC12" s="105">
        <f t="shared" si="0"/>
        <v>0</v>
      </c>
      <c r="AD12" s="105">
        <f t="shared" si="0"/>
        <v>0</v>
      </c>
      <c r="AE12" s="105">
        <f t="shared" si="0"/>
        <v>0</v>
      </c>
      <c r="AF12" s="105">
        <f t="shared" si="0"/>
        <v>634.16532300000017</v>
      </c>
      <c r="AG12" s="105">
        <f t="shared" si="0"/>
        <v>0</v>
      </c>
      <c r="AH12" s="105">
        <f t="shared" si="0"/>
        <v>7.836894</v>
      </c>
      <c r="AI12" s="131">
        <f t="shared" si="2"/>
        <v>642.0022170000002</v>
      </c>
      <c r="AJ12" s="132">
        <f t="shared" si="3"/>
        <v>1.8554105533935452E-4</v>
      </c>
      <c r="AK12" s="98">
        <f t="shared" si="4"/>
        <v>2.0000000000000001E-4</v>
      </c>
      <c r="AM12" s="152">
        <f t="shared" si="5"/>
        <v>2.0000000000000001E-4</v>
      </c>
      <c r="AO12" s="97" t="s">
        <v>17</v>
      </c>
      <c r="AP12" s="98">
        <v>2.0000000000000001E-4</v>
      </c>
      <c r="AR12" s="97" t="s">
        <v>17</v>
      </c>
      <c r="AS12" s="155">
        <v>2.0000000000000001E-4</v>
      </c>
      <c r="AT12" s="97"/>
    </row>
    <row r="13" spans="1:46">
      <c r="A13" s="97" t="s">
        <v>18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>
        <v>700318.7200000009</v>
      </c>
      <c r="O13" s="106"/>
      <c r="P13" s="106">
        <v>49773.55</v>
      </c>
      <c r="Q13" s="106">
        <v>750092.27000000095</v>
      </c>
      <c r="S13" s="149" t="s">
        <v>18</v>
      </c>
      <c r="T13" s="105">
        <f t="shared" si="1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139853.64838400017</v>
      </c>
      <c r="AG13" s="105">
        <f t="shared" si="0"/>
        <v>0</v>
      </c>
      <c r="AH13" s="105">
        <f t="shared" si="0"/>
        <v>1557.9121150000001</v>
      </c>
      <c r="AI13" s="131">
        <f t="shared" si="2"/>
        <v>141411.56049900019</v>
      </c>
      <c r="AJ13" s="132">
        <f t="shared" si="3"/>
        <v>4.0868472845428612E-2</v>
      </c>
      <c r="AK13" s="98">
        <f t="shared" si="4"/>
        <v>3.8800000000000001E-2</v>
      </c>
      <c r="AM13" s="152">
        <f t="shared" si="5"/>
        <v>3.8800000000000001E-2</v>
      </c>
      <c r="AO13" s="97" t="s">
        <v>18</v>
      </c>
      <c r="AP13" s="98">
        <v>3.8800000000000001E-2</v>
      </c>
      <c r="AR13" s="97" t="s">
        <v>18</v>
      </c>
      <c r="AS13" s="155">
        <v>3.8800000000000001E-2</v>
      </c>
      <c r="AT13" s="97"/>
    </row>
    <row r="14" spans="1:46">
      <c r="A14" s="97" t="s">
        <v>19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>
        <v>1235.4999999999993</v>
      </c>
      <c r="O14" s="106"/>
      <c r="P14" s="106">
        <v>14.55</v>
      </c>
      <c r="Q14" s="106">
        <v>1250.0499999999993</v>
      </c>
      <c r="S14" s="149" t="s">
        <v>19</v>
      </c>
      <c r="T14" s="105">
        <f t="shared" si="1"/>
        <v>0</v>
      </c>
      <c r="U14" s="105">
        <f t="shared" si="0"/>
        <v>0</v>
      </c>
      <c r="V14" s="105">
        <f t="shared" si="0"/>
        <v>0</v>
      </c>
      <c r="W14" s="105">
        <f t="shared" si="0"/>
        <v>0</v>
      </c>
      <c r="X14" s="105">
        <f t="shared" si="0"/>
        <v>0</v>
      </c>
      <c r="Y14" s="105">
        <f t="shared" si="0"/>
        <v>0</v>
      </c>
      <c r="Z14" s="105">
        <f t="shared" si="0"/>
        <v>0</v>
      </c>
      <c r="AA14" s="105">
        <f t="shared" si="0"/>
        <v>0</v>
      </c>
      <c r="AB14" s="105">
        <f t="shared" si="0"/>
        <v>0</v>
      </c>
      <c r="AC14" s="105">
        <f t="shared" si="0"/>
        <v>0</v>
      </c>
      <c r="AD14" s="105">
        <f t="shared" si="0"/>
        <v>0</v>
      </c>
      <c r="AE14" s="105">
        <f t="shared" si="0"/>
        <v>0</v>
      </c>
      <c r="AF14" s="105">
        <f t="shared" si="0"/>
        <v>246.72934999999984</v>
      </c>
      <c r="AG14" s="105">
        <f t="shared" si="0"/>
        <v>0</v>
      </c>
      <c r="AH14" s="105">
        <f t="shared" si="0"/>
        <v>0.45541500000000007</v>
      </c>
      <c r="AI14" s="131">
        <f t="shared" si="2"/>
        <v>247.18476499999983</v>
      </c>
      <c r="AJ14" s="132">
        <f t="shared" si="3"/>
        <v>7.1437326768468608E-5</v>
      </c>
      <c r="AK14" s="98">
        <f t="shared" si="4"/>
        <v>1E-4</v>
      </c>
      <c r="AM14" s="152">
        <f t="shared" si="5"/>
        <v>1E-4</v>
      </c>
      <c r="AO14" s="97" t="s">
        <v>19</v>
      </c>
      <c r="AP14" s="98">
        <v>1E-4</v>
      </c>
      <c r="AR14" s="97" t="s">
        <v>19</v>
      </c>
      <c r="AS14" s="155">
        <v>1E-4</v>
      </c>
      <c r="AT14" s="97"/>
    </row>
    <row r="15" spans="1:46">
      <c r="A15" s="97" t="s">
        <v>20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>
        <v>42651.989999999991</v>
      </c>
      <c r="O15" s="106"/>
      <c r="P15" s="106">
        <v>555.86</v>
      </c>
      <c r="Q15" s="106">
        <v>43207.849999999991</v>
      </c>
      <c r="S15" s="149" t="s">
        <v>20</v>
      </c>
      <c r="T15" s="105">
        <f t="shared" si="1"/>
        <v>0</v>
      </c>
      <c r="U15" s="105">
        <f t="shared" si="0"/>
        <v>0</v>
      </c>
      <c r="V15" s="105">
        <f t="shared" si="0"/>
        <v>0</v>
      </c>
      <c r="W15" s="105">
        <f t="shared" si="0"/>
        <v>0</v>
      </c>
      <c r="X15" s="105">
        <f t="shared" si="0"/>
        <v>0</v>
      </c>
      <c r="Y15" s="105">
        <f t="shared" si="0"/>
        <v>0</v>
      </c>
      <c r="Z15" s="105">
        <f t="shared" si="0"/>
        <v>0</v>
      </c>
      <c r="AA15" s="105">
        <f t="shared" si="0"/>
        <v>0</v>
      </c>
      <c r="AB15" s="105">
        <f t="shared" si="0"/>
        <v>0</v>
      </c>
      <c r="AC15" s="105">
        <f t="shared" si="0"/>
        <v>0</v>
      </c>
      <c r="AD15" s="105">
        <f t="shared" si="0"/>
        <v>0</v>
      </c>
      <c r="AE15" s="105">
        <f t="shared" si="0"/>
        <v>0</v>
      </c>
      <c r="AF15" s="105">
        <f t="shared" si="0"/>
        <v>8517.6024029999971</v>
      </c>
      <c r="AG15" s="105">
        <f t="shared" si="0"/>
        <v>0</v>
      </c>
      <c r="AH15" s="105">
        <f t="shared" si="0"/>
        <v>17.398417999999999</v>
      </c>
      <c r="AI15" s="131">
        <f t="shared" si="2"/>
        <v>8535.0008209999978</v>
      </c>
      <c r="AJ15" s="132">
        <f t="shared" si="3"/>
        <v>2.4666473381517876E-3</v>
      </c>
      <c r="AK15" s="109">
        <f>ROUND(AJ15*$AI$2,4)+0.0002</f>
        <v>2.5000000000000001E-3</v>
      </c>
      <c r="AM15" s="152">
        <f t="shared" si="5"/>
        <v>2.5000000000000001E-3</v>
      </c>
      <c r="AO15" s="97" t="s">
        <v>20</v>
      </c>
      <c r="AP15" s="98">
        <v>2.5000000000000001E-3</v>
      </c>
      <c r="AR15" s="97" t="s">
        <v>20</v>
      </c>
      <c r="AS15" s="155">
        <v>2.5000000000000001E-3</v>
      </c>
      <c r="AT15" s="97"/>
    </row>
    <row r="16" spans="1:46">
      <c r="A16" s="97" t="s">
        <v>21</v>
      </c>
      <c r="B16" s="106"/>
      <c r="C16" s="106">
        <v>175864.96999999991</v>
      </c>
      <c r="D16" s="106"/>
      <c r="E16" s="106"/>
      <c r="F16" s="106"/>
      <c r="G16" s="106"/>
      <c r="H16" s="106">
        <v>425942.2099999999</v>
      </c>
      <c r="I16" s="106">
        <v>439755.56999999989</v>
      </c>
      <c r="J16" s="106">
        <v>313073.61000000022</v>
      </c>
      <c r="K16" s="106"/>
      <c r="L16" s="106"/>
      <c r="M16" s="106"/>
      <c r="N16" s="106">
        <v>2931640.8000000045</v>
      </c>
      <c r="O16" s="106">
        <v>221303.14999999997</v>
      </c>
      <c r="P16" s="106">
        <v>41165.009999999995</v>
      </c>
      <c r="Q16" s="106">
        <v>4548745.320000004</v>
      </c>
      <c r="S16" s="149" t="s">
        <v>21</v>
      </c>
      <c r="T16" s="105">
        <f t="shared" si="1"/>
        <v>0</v>
      </c>
      <c r="U16" s="105">
        <f t="shared" si="0"/>
        <v>14104.370593999993</v>
      </c>
      <c r="V16" s="105">
        <f t="shared" si="0"/>
        <v>0</v>
      </c>
      <c r="W16" s="105">
        <f t="shared" si="0"/>
        <v>0</v>
      </c>
      <c r="X16" s="105">
        <f t="shared" si="0"/>
        <v>0</v>
      </c>
      <c r="Y16" s="105">
        <f t="shared" si="0"/>
        <v>0</v>
      </c>
      <c r="Z16" s="105">
        <f t="shared" si="0"/>
        <v>596.31909399999984</v>
      </c>
      <c r="AA16" s="105">
        <f t="shared" si="0"/>
        <v>30299.158772999992</v>
      </c>
      <c r="AB16" s="105">
        <f t="shared" si="0"/>
        <v>89476.437738000066</v>
      </c>
      <c r="AC16" s="105">
        <f t="shared" si="0"/>
        <v>0</v>
      </c>
      <c r="AD16" s="105">
        <f t="shared" si="0"/>
        <v>0</v>
      </c>
      <c r="AE16" s="105">
        <f t="shared" si="0"/>
        <v>0</v>
      </c>
      <c r="AF16" s="105">
        <f t="shared" si="0"/>
        <v>585448.66776000091</v>
      </c>
      <c r="AG16" s="105">
        <f t="shared" si="0"/>
        <v>9560.2960799999983</v>
      </c>
      <c r="AH16" s="105">
        <f t="shared" si="0"/>
        <v>1288.4648129999998</v>
      </c>
      <c r="AI16" s="131">
        <f t="shared" si="2"/>
        <v>730773.71485200105</v>
      </c>
      <c r="AJ16" s="132">
        <f t="shared" si="3"/>
        <v>0.21119635209593171</v>
      </c>
      <c r="AK16" s="98">
        <f t="shared" si="4"/>
        <v>0.2006</v>
      </c>
      <c r="AM16" s="152">
        <f t="shared" si="5"/>
        <v>0.2006</v>
      </c>
      <c r="AO16" s="97" t="s">
        <v>21</v>
      </c>
      <c r="AP16" s="98">
        <v>0.2006</v>
      </c>
      <c r="AR16" s="97" t="s">
        <v>21</v>
      </c>
      <c r="AS16" s="155">
        <v>0.2087</v>
      </c>
      <c r="AT16" s="97"/>
    </row>
    <row r="17" spans="1:46">
      <c r="A17" s="97" t="s">
        <v>22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>
        <v>27728.960000000025</v>
      </c>
      <c r="O17" s="106"/>
      <c r="P17" s="106">
        <v>86.789999999999992</v>
      </c>
      <c r="Q17" s="106">
        <v>27815.750000000025</v>
      </c>
      <c r="S17" s="149" t="s">
        <v>22</v>
      </c>
      <c r="T17" s="105">
        <f t="shared" si="1"/>
        <v>0</v>
      </c>
      <c r="U17" s="105">
        <f t="shared" si="0"/>
        <v>0</v>
      </c>
      <c r="V17" s="105">
        <f t="shared" si="0"/>
        <v>0</v>
      </c>
      <c r="W17" s="105">
        <f t="shared" si="0"/>
        <v>0</v>
      </c>
      <c r="X17" s="105">
        <f t="shared" si="0"/>
        <v>0</v>
      </c>
      <c r="Y17" s="105">
        <f t="shared" si="0"/>
        <v>0</v>
      </c>
      <c r="Z17" s="105">
        <f t="shared" si="0"/>
        <v>0</v>
      </c>
      <c r="AA17" s="105">
        <f t="shared" si="0"/>
        <v>0</v>
      </c>
      <c r="AB17" s="105">
        <f t="shared" si="0"/>
        <v>0</v>
      </c>
      <c r="AC17" s="105">
        <f t="shared" si="0"/>
        <v>0</v>
      </c>
      <c r="AD17" s="105">
        <f t="shared" si="0"/>
        <v>0</v>
      </c>
      <c r="AE17" s="105">
        <f t="shared" si="0"/>
        <v>0</v>
      </c>
      <c r="AF17" s="105">
        <f t="shared" si="0"/>
        <v>5537.4733120000046</v>
      </c>
      <c r="AG17" s="105">
        <f t="shared" si="0"/>
        <v>0</v>
      </c>
      <c r="AH17" s="105">
        <f t="shared" si="0"/>
        <v>2.7165269999999997</v>
      </c>
      <c r="AI17" s="131">
        <f t="shared" si="2"/>
        <v>5540.1898390000042</v>
      </c>
      <c r="AJ17" s="132">
        <f t="shared" si="3"/>
        <v>1.6011357006083813E-3</v>
      </c>
      <c r="AK17" s="98">
        <f t="shared" si="4"/>
        <v>1.5E-3</v>
      </c>
      <c r="AM17" s="152">
        <f t="shared" si="5"/>
        <v>1.5E-3</v>
      </c>
      <c r="AO17" s="97" t="s">
        <v>22</v>
      </c>
      <c r="AP17" s="98">
        <v>1.5E-3</v>
      </c>
      <c r="AR17" s="97" t="s">
        <v>22</v>
      </c>
      <c r="AS17" s="155">
        <v>1.5E-3</v>
      </c>
      <c r="AT17" s="97"/>
    </row>
    <row r="18" spans="1:46">
      <c r="A18" s="97" t="s">
        <v>23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>
        <v>0.25</v>
      </c>
      <c r="O18" s="106"/>
      <c r="P18" s="106"/>
      <c r="Q18" s="106">
        <v>0.25</v>
      </c>
      <c r="S18" s="149" t="s">
        <v>23</v>
      </c>
      <c r="T18" s="105">
        <f t="shared" si="1"/>
        <v>0</v>
      </c>
      <c r="U18" s="105">
        <f t="shared" si="0"/>
        <v>0</v>
      </c>
      <c r="V18" s="105">
        <f t="shared" si="0"/>
        <v>0</v>
      </c>
      <c r="W18" s="105">
        <f t="shared" si="0"/>
        <v>0</v>
      </c>
      <c r="X18" s="105">
        <f t="shared" si="0"/>
        <v>0</v>
      </c>
      <c r="Y18" s="105">
        <f t="shared" si="0"/>
        <v>0</v>
      </c>
      <c r="Z18" s="105">
        <f t="shared" si="0"/>
        <v>0</v>
      </c>
      <c r="AA18" s="105">
        <f t="shared" si="0"/>
        <v>0</v>
      </c>
      <c r="AB18" s="105">
        <f t="shared" si="0"/>
        <v>0</v>
      </c>
      <c r="AC18" s="105">
        <f t="shared" si="0"/>
        <v>0</v>
      </c>
      <c r="AD18" s="105">
        <f t="shared" si="0"/>
        <v>0</v>
      </c>
      <c r="AE18" s="105">
        <f t="shared" si="0"/>
        <v>0</v>
      </c>
      <c r="AF18" s="105">
        <f t="shared" si="0"/>
        <v>4.9924999999999997E-2</v>
      </c>
      <c r="AG18" s="105">
        <f t="shared" si="0"/>
        <v>0</v>
      </c>
      <c r="AH18" s="105">
        <f t="shared" si="0"/>
        <v>0</v>
      </c>
      <c r="AI18" s="131">
        <f t="shared" si="2"/>
        <v>4.9924999999999997E-2</v>
      </c>
      <c r="AJ18" s="132">
        <f t="shared" si="3"/>
        <v>1.4428512772281082E-8</v>
      </c>
      <c r="AK18" s="98">
        <f t="shared" si="4"/>
        <v>0</v>
      </c>
      <c r="AM18" s="152">
        <f t="shared" si="5"/>
        <v>0</v>
      </c>
      <c r="AO18" s="97" t="s">
        <v>23</v>
      </c>
      <c r="AP18" s="98">
        <v>0</v>
      </c>
      <c r="AR18" s="97" t="s">
        <v>23</v>
      </c>
      <c r="AS18" s="155">
        <v>0</v>
      </c>
      <c r="AT18" s="97"/>
    </row>
    <row r="19" spans="1:46">
      <c r="A19" s="97" t="s">
        <v>26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>
        <v>5967.700000000008</v>
      </c>
      <c r="O19" s="106"/>
      <c r="P19" s="106">
        <v>7.84</v>
      </c>
      <c r="Q19" s="106">
        <v>5975.5400000000081</v>
      </c>
      <c r="S19" s="149" t="s">
        <v>26</v>
      </c>
      <c r="T19" s="105">
        <f t="shared" si="1"/>
        <v>0</v>
      </c>
      <c r="U19" s="105">
        <f t="shared" si="0"/>
        <v>0</v>
      </c>
      <c r="V19" s="105">
        <f t="shared" si="0"/>
        <v>0</v>
      </c>
      <c r="W19" s="105">
        <f t="shared" si="0"/>
        <v>0</v>
      </c>
      <c r="X19" s="105">
        <f t="shared" si="0"/>
        <v>0</v>
      </c>
      <c r="Y19" s="105">
        <f t="shared" si="0"/>
        <v>0</v>
      </c>
      <c r="Z19" s="105">
        <f t="shared" si="0"/>
        <v>0</v>
      </c>
      <c r="AA19" s="105">
        <f t="shared" si="0"/>
        <v>0</v>
      </c>
      <c r="AB19" s="105">
        <f t="shared" si="0"/>
        <v>0</v>
      </c>
      <c r="AC19" s="105">
        <f t="shared" si="0"/>
        <v>0</v>
      </c>
      <c r="AD19" s="105">
        <f t="shared" si="0"/>
        <v>0</v>
      </c>
      <c r="AE19" s="105">
        <f t="shared" si="0"/>
        <v>0</v>
      </c>
      <c r="AF19" s="105">
        <f t="shared" si="0"/>
        <v>1191.7496900000015</v>
      </c>
      <c r="AG19" s="105">
        <f t="shared" si="0"/>
        <v>0</v>
      </c>
      <c r="AH19" s="105">
        <f t="shared" si="0"/>
        <v>0.245392</v>
      </c>
      <c r="AI19" s="131">
        <f t="shared" si="2"/>
        <v>1191.9950820000015</v>
      </c>
      <c r="AJ19" s="132">
        <f t="shared" si="3"/>
        <v>3.4449106189550846E-4</v>
      </c>
      <c r="AK19" s="98">
        <f t="shared" si="4"/>
        <v>2.9999999999999997E-4</v>
      </c>
      <c r="AM19" s="152">
        <f t="shared" si="5"/>
        <v>2.9999999999999997E-4</v>
      </c>
      <c r="AO19" s="97" t="s">
        <v>26</v>
      </c>
      <c r="AP19" s="98">
        <v>2.9999999999999997E-4</v>
      </c>
      <c r="AR19" s="97" t="s">
        <v>26</v>
      </c>
      <c r="AS19" s="155">
        <v>2.9999999999999997E-4</v>
      </c>
      <c r="AT19" s="97"/>
    </row>
    <row r="20" spans="1:46">
      <c r="A20" s="97" t="s">
        <v>29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>
        <v>1269.3199999999983</v>
      </c>
      <c r="O20" s="106"/>
      <c r="P20" s="106">
        <v>12.8</v>
      </c>
      <c r="Q20" s="106">
        <v>1282.1199999999983</v>
      </c>
      <c r="S20" s="149" t="s">
        <v>29</v>
      </c>
      <c r="T20" s="105">
        <f t="shared" si="1"/>
        <v>0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05">
        <f t="shared" si="1"/>
        <v>253.48320399999966</v>
      </c>
      <c r="AG20" s="105">
        <f t="shared" si="1"/>
        <v>0</v>
      </c>
      <c r="AH20" s="105">
        <f t="shared" si="1"/>
        <v>0.40064000000000005</v>
      </c>
      <c r="AI20" s="131">
        <f t="shared" si="2"/>
        <v>253.88384399999967</v>
      </c>
      <c r="AJ20" s="132">
        <f t="shared" si="3"/>
        <v>7.3373385795289192E-5</v>
      </c>
      <c r="AK20" s="98">
        <f t="shared" si="4"/>
        <v>1E-4</v>
      </c>
      <c r="AM20" s="152">
        <f t="shared" si="5"/>
        <v>1E-4</v>
      </c>
      <c r="AO20" s="97" t="s">
        <v>29</v>
      </c>
      <c r="AP20" s="98">
        <v>1E-4</v>
      </c>
      <c r="AR20" s="97" t="s">
        <v>29</v>
      </c>
      <c r="AS20" s="155">
        <v>1E-4</v>
      </c>
      <c r="AT20" s="97"/>
    </row>
    <row r="21" spans="1:46">
      <c r="A21" s="97" t="s">
        <v>30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>
        <v>780.84999999999889</v>
      </c>
      <c r="O21" s="106"/>
      <c r="P21" s="106">
        <v>1.3599999999999999</v>
      </c>
      <c r="Q21" s="106">
        <v>782.2099999999989</v>
      </c>
      <c r="S21" s="149" t="s">
        <v>30</v>
      </c>
      <c r="T21" s="105">
        <f t="shared" si="1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05">
        <f t="shared" si="1"/>
        <v>155.93574499999977</v>
      </c>
      <c r="AG21" s="105">
        <f t="shared" si="1"/>
        <v>0</v>
      </c>
      <c r="AH21" s="105">
        <f t="shared" si="1"/>
        <v>4.2567999999999995E-2</v>
      </c>
      <c r="AI21" s="131">
        <f t="shared" si="2"/>
        <v>155.97831299999976</v>
      </c>
      <c r="AJ21" s="132">
        <f t="shared" si="3"/>
        <v>4.5078319105044625E-5</v>
      </c>
      <c r="AK21" s="98">
        <f t="shared" si="4"/>
        <v>0</v>
      </c>
      <c r="AM21" s="152">
        <f t="shared" si="5"/>
        <v>0</v>
      </c>
      <c r="AO21" s="97" t="s">
        <v>30</v>
      </c>
      <c r="AP21" s="98">
        <v>0</v>
      </c>
      <c r="AR21" s="97" t="s">
        <v>30</v>
      </c>
      <c r="AS21" s="155">
        <v>0</v>
      </c>
    </row>
    <row r="22" spans="1:46">
      <c r="A22" s="97" t="s">
        <v>31</v>
      </c>
      <c r="B22" s="106">
        <v>259186.22999999986</v>
      </c>
      <c r="C22" s="106">
        <v>152323.33000000002</v>
      </c>
      <c r="D22" s="106">
        <v>1110512.0600000008</v>
      </c>
      <c r="E22" s="106">
        <v>704912.09000000008</v>
      </c>
      <c r="F22" s="106">
        <v>128194.91</v>
      </c>
      <c r="G22" s="106">
        <v>308758.37</v>
      </c>
      <c r="H22" s="106">
        <v>538683.75999999978</v>
      </c>
      <c r="I22" s="106">
        <v>1355535.3400000012</v>
      </c>
      <c r="J22" s="106">
        <v>106591.65999999995</v>
      </c>
      <c r="K22" s="106">
        <v>38114.120000000003</v>
      </c>
      <c r="L22" s="106">
        <v>390191.25999999995</v>
      </c>
      <c r="M22" s="106">
        <v>944536.77999999956</v>
      </c>
      <c r="N22" s="106">
        <v>170050.70999999976</v>
      </c>
      <c r="O22" s="106">
        <v>746820.6800000011</v>
      </c>
      <c r="P22" s="106">
        <v>575455.38999999978</v>
      </c>
      <c r="Q22" s="106">
        <v>7529866.6900000023</v>
      </c>
      <c r="S22" s="149" t="s">
        <v>31</v>
      </c>
      <c r="T22" s="105">
        <f t="shared" si="1"/>
        <v>362.86072199999978</v>
      </c>
      <c r="U22" s="105">
        <f t="shared" si="1"/>
        <v>12216.331066000001</v>
      </c>
      <c r="V22" s="105">
        <f t="shared" si="1"/>
        <v>4664.150652000003</v>
      </c>
      <c r="W22" s="105">
        <f t="shared" si="1"/>
        <v>63230.614473000009</v>
      </c>
      <c r="X22" s="105">
        <f t="shared" si="1"/>
        <v>1435.7829919999999</v>
      </c>
      <c r="Y22" s="105">
        <f t="shared" si="1"/>
        <v>679.26841400000001</v>
      </c>
      <c r="Z22" s="105">
        <f t="shared" si="1"/>
        <v>754.15726399999971</v>
      </c>
      <c r="AA22" s="105">
        <f t="shared" si="1"/>
        <v>93396.384926000086</v>
      </c>
      <c r="AB22" s="105">
        <f t="shared" si="1"/>
        <v>30463.896427999985</v>
      </c>
      <c r="AC22" s="105">
        <f t="shared" si="1"/>
        <v>1783.7408160000002</v>
      </c>
      <c r="AD22" s="105">
        <f t="shared" si="1"/>
        <v>2302.1284339999997</v>
      </c>
      <c r="AE22" s="105">
        <f t="shared" si="1"/>
        <v>73768.322517999972</v>
      </c>
      <c r="AF22" s="105">
        <f t="shared" si="1"/>
        <v>33959.12678699995</v>
      </c>
      <c r="AG22" s="105">
        <f t="shared" si="1"/>
        <v>32262.653376000049</v>
      </c>
      <c r="AH22" s="105">
        <f t="shared" si="1"/>
        <v>18011.753706999993</v>
      </c>
      <c r="AI22" s="131">
        <f t="shared" si="2"/>
        <v>369291.17257500003</v>
      </c>
      <c r="AJ22" s="132">
        <f t="shared" si="3"/>
        <v>0.10672653781049665</v>
      </c>
      <c r="AK22" s="98">
        <f t="shared" si="4"/>
        <v>0.1014</v>
      </c>
      <c r="AM22" s="152">
        <f t="shared" si="5"/>
        <v>0.1014</v>
      </c>
      <c r="AO22" s="97" t="s">
        <v>31</v>
      </c>
      <c r="AP22" s="98">
        <v>0.1014</v>
      </c>
      <c r="AR22" s="97" t="s">
        <v>31</v>
      </c>
      <c r="AS22" s="155">
        <v>0.1014</v>
      </c>
    </row>
    <row r="23" spans="1:46">
      <c r="A23" s="97" t="s">
        <v>32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>
        <v>81944.029999999941</v>
      </c>
      <c r="O23" s="106">
        <v>16507.95</v>
      </c>
      <c r="P23" s="106">
        <v>2600.04</v>
      </c>
      <c r="Q23" s="106">
        <v>101052.01999999993</v>
      </c>
      <c r="S23" s="149" t="s">
        <v>32</v>
      </c>
      <c r="T23" s="105">
        <f t="shared" si="1"/>
        <v>0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05">
        <f t="shared" si="1"/>
        <v>16364.222790999987</v>
      </c>
      <c r="AG23" s="105">
        <f t="shared" si="1"/>
        <v>713.14344000000006</v>
      </c>
      <c r="AH23" s="105">
        <f t="shared" si="1"/>
        <v>81.381252000000003</v>
      </c>
      <c r="AI23" s="131">
        <f t="shared" si="2"/>
        <v>17158.747482999988</v>
      </c>
      <c r="AJ23" s="132">
        <f t="shared" si="3"/>
        <v>4.9589425581334241E-3</v>
      </c>
      <c r="AK23" s="98">
        <f t="shared" si="4"/>
        <v>4.7000000000000002E-3</v>
      </c>
      <c r="AM23" s="152">
        <f t="shared" si="5"/>
        <v>4.7000000000000002E-3</v>
      </c>
      <c r="AO23" s="97" t="s">
        <v>32</v>
      </c>
      <c r="AP23" s="98">
        <v>4.7000000000000002E-3</v>
      </c>
      <c r="AR23" s="97" t="s">
        <v>32</v>
      </c>
      <c r="AS23" s="155">
        <v>4.7000000000000002E-3</v>
      </c>
    </row>
    <row r="24" spans="1:46">
      <c r="A24" s="97" t="s">
        <v>33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>
        <v>15399.54</v>
      </c>
      <c r="O24" s="106">
        <v>63022.170000000006</v>
      </c>
      <c r="P24" s="106"/>
      <c r="Q24" s="106">
        <v>78421.710000000006</v>
      </c>
      <c r="S24" s="149" t="s">
        <v>33</v>
      </c>
      <c r="T24" s="105">
        <f t="shared" si="1"/>
        <v>0</v>
      </c>
      <c r="U24" s="105">
        <f t="shared" si="1"/>
        <v>0</v>
      </c>
      <c r="V24" s="105">
        <f t="shared" si="1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05">
        <f t="shared" si="1"/>
        <v>3075.2881379999999</v>
      </c>
      <c r="AG24" s="105">
        <f t="shared" si="1"/>
        <v>2722.5577440000002</v>
      </c>
      <c r="AH24" s="105">
        <f t="shared" si="1"/>
        <v>0</v>
      </c>
      <c r="AI24" s="131">
        <f t="shared" si="2"/>
        <v>5797.8458819999996</v>
      </c>
      <c r="AJ24" s="132">
        <f t="shared" si="3"/>
        <v>1.6755992661022388E-3</v>
      </c>
      <c r="AK24" s="98">
        <f t="shared" si="4"/>
        <v>1.6000000000000001E-3</v>
      </c>
      <c r="AM24" s="152">
        <f t="shared" si="5"/>
        <v>1.6000000000000001E-3</v>
      </c>
      <c r="AO24" s="156" t="s">
        <v>21</v>
      </c>
      <c r="AP24" s="98">
        <v>1.6000000000000001E-3</v>
      </c>
      <c r="AR24" s="97" t="s">
        <v>36</v>
      </c>
      <c r="AS24" s="155">
        <v>2.9999999999999997E-4</v>
      </c>
    </row>
    <row r="25" spans="1:46">
      <c r="A25" s="97" t="s">
        <v>34</v>
      </c>
      <c r="B25" s="106"/>
      <c r="C25" s="106">
        <v>214362.55999999997</v>
      </c>
      <c r="D25" s="106"/>
      <c r="E25" s="106"/>
      <c r="F25" s="106"/>
      <c r="G25" s="106"/>
      <c r="H25" s="106"/>
      <c r="I25" s="106">
        <v>24303.919999999998</v>
      </c>
      <c r="J25" s="106"/>
      <c r="K25" s="106"/>
      <c r="L25" s="106"/>
      <c r="M25" s="106"/>
      <c r="N25" s="106">
        <v>6745.8499999999958</v>
      </c>
      <c r="O25" s="106">
        <v>76357.700000000012</v>
      </c>
      <c r="P25" s="106"/>
      <c r="Q25" s="106">
        <v>321770.03000000003</v>
      </c>
      <c r="S25" s="149" t="s">
        <v>34</v>
      </c>
      <c r="T25" s="105">
        <f t="shared" si="1"/>
        <v>0</v>
      </c>
      <c r="U25" s="105">
        <f t="shared" si="1"/>
        <v>17191.877311999997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1674.540088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05">
        <f t="shared" si="1"/>
        <v>1347.146244999999</v>
      </c>
      <c r="AG25" s="105">
        <f t="shared" si="1"/>
        <v>3298.6526400000007</v>
      </c>
      <c r="AH25" s="105">
        <f t="shared" si="1"/>
        <v>0</v>
      </c>
      <c r="AI25" s="131">
        <f t="shared" si="2"/>
        <v>23512.216284999999</v>
      </c>
      <c r="AJ25" s="132">
        <f t="shared" si="3"/>
        <v>6.795118937861948E-3</v>
      </c>
      <c r="AK25" s="98">
        <f t="shared" si="4"/>
        <v>6.4999999999999997E-3</v>
      </c>
      <c r="AM25" s="152">
        <f t="shared" si="5"/>
        <v>6.4999999999999997E-3</v>
      </c>
      <c r="AO25" s="156" t="s">
        <v>21</v>
      </c>
      <c r="AP25" s="98">
        <v>6.4999999999999997E-3</v>
      </c>
      <c r="AR25" s="97" t="s">
        <v>37</v>
      </c>
      <c r="AS25" s="155">
        <v>0</v>
      </c>
    </row>
    <row r="26" spans="1:46">
      <c r="A26" s="97" t="s">
        <v>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>
        <v>4769.0199999999941</v>
      </c>
      <c r="O26" s="106"/>
      <c r="P26" s="106">
        <v>110.31</v>
      </c>
      <c r="Q26" s="106">
        <v>4879.3299999999945</v>
      </c>
      <c r="S26" s="149" t="s">
        <v>36</v>
      </c>
      <c r="T26" s="105">
        <f t="shared" si="1"/>
        <v>0</v>
      </c>
      <c r="U26" s="105">
        <f t="shared" si="1"/>
        <v>0</v>
      </c>
      <c r="V26" s="105">
        <f t="shared" si="1"/>
        <v>0</v>
      </c>
      <c r="W26" s="105">
        <f t="shared" si="1"/>
        <v>0</v>
      </c>
      <c r="X26" s="105">
        <f t="shared" si="1"/>
        <v>0</v>
      </c>
      <c r="Y26" s="105">
        <f t="shared" si="1"/>
        <v>0</v>
      </c>
      <c r="Z26" s="105">
        <f t="shared" si="1"/>
        <v>0</v>
      </c>
      <c r="AA26" s="105">
        <f t="shared" si="1"/>
        <v>0</v>
      </c>
      <c r="AB26" s="105">
        <f t="shared" si="1"/>
        <v>0</v>
      </c>
      <c r="AC26" s="105">
        <f t="shared" si="1"/>
        <v>0</v>
      </c>
      <c r="AD26" s="105">
        <f t="shared" si="1"/>
        <v>0</v>
      </c>
      <c r="AE26" s="105">
        <f t="shared" si="1"/>
        <v>0</v>
      </c>
      <c r="AF26" s="105">
        <f t="shared" si="1"/>
        <v>952.37329399999874</v>
      </c>
      <c r="AG26" s="105">
        <f t="shared" si="1"/>
        <v>0</v>
      </c>
      <c r="AH26" s="105">
        <f t="shared" si="1"/>
        <v>3.4527030000000001</v>
      </c>
      <c r="AI26" s="131">
        <f t="shared" si="2"/>
        <v>955.82599699999878</v>
      </c>
      <c r="AJ26" s="132">
        <f t="shared" si="3"/>
        <v>2.7623730807797262E-4</v>
      </c>
      <c r="AK26" s="98">
        <f t="shared" si="4"/>
        <v>2.9999999999999997E-4</v>
      </c>
      <c r="AM26" s="152">
        <f t="shared" si="5"/>
        <v>2.9999999999999997E-4</v>
      </c>
      <c r="AO26" s="97" t="s">
        <v>36</v>
      </c>
      <c r="AP26" s="98">
        <v>2.9999999999999997E-4</v>
      </c>
      <c r="AR26" s="97" t="s">
        <v>38</v>
      </c>
      <c r="AS26" s="155">
        <v>0</v>
      </c>
    </row>
    <row r="27" spans="1:46">
      <c r="A27" s="97" t="s">
        <v>37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>
        <v>165.39000000000041</v>
      </c>
      <c r="O27" s="106"/>
      <c r="P27" s="106">
        <v>7.84</v>
      </c>
      <c r="Q27" s="106">
        <v>173.23000000000042</v>
      </c>
      <c r="S27" s="149" t="s">
        <v>37</v>
      </c>
      <c r="T27" s="105">
        <f t="shared" si="1"/>
        <v>0</v>
      </c>
      <c r="U27" s="105">
        <f t="shared" si="1"/>
        <v>0</v>
      </c>
      <c r="V27" s="105">
        <f t="shared" si="1"/>
        <v>0</v>
      </c>
      <c r="W27" s="105">
        <f t="shared" si="1"/>
        <v>0</v>
      </c>
      <c r="X27" s="105">
        <f t="shared" si="1"/>
        <v>0</v>
      </c>
      <c r="Y27" s="105">
        <f t="shared" si="1"/>
        <v>0</v>
      </c>
      <c r="Z27" s="105">
        <f t="shared" si="1"/>
        <v>0</v>
      </c>
      <c r="AA27" s="105">
        <f t="shared" si="1"/>
        <v>0</v>
      </c>
      <c r="AB27" s="105">
        <f t="shared" si="1"/>
        <v>0</v>
      </c>
      <c r="AC27" s="105">
        <f t="shared" si="1"/>
        <v>0</v>
      </c>
      <c r="AD27" s="105">
        <f t="shared" si="1"/>
        <v>0</v>
      </c>
      <c r="AE27" s="105">
        <f t="shared" si="1"/>
        <v>0</v>
      </c>
      <c r="AF27" s="105">
        <f t="shared" si="1"/>
        <v>33.028383000000083</v>
      </c>
      <c r="AG27" s="105">
        <f t="shared" si="1"/>
        <v>0</v>
      </c>
      <c r="AH27" s="105">
        <f t="shared" si="1"/>
        <v>0.245392</v>
      </c>
      <c r="AI27" s="131">
        <f t="shared" si="2"/>
        <v>33.273775000000086</v>
      </c>
      <c r="AJ27" s="132">
        <f t="shared" si="3"/>
        <v>9.6162461205710204E-6</v>
      </c>
      <c r="AK27" s="98">
        <f t="shared" si="4"/>
        <v>0</v>
      </c>
      <c r="AM27" s="152">
        <f t="shared" si="5"/>
        <v>0</v>
      </c>
      <c r="AO27" s="97" t="s">
        <v>37</v>
      </c>
      <c r="AP27" s="98">
        <v>0</v>
      </c>
      <c r="AR27" s="97" t="s">
        <v>39</v>
      </c>
      <c r="AS27" s="155">
        <v>1.2999999999999999E-3</v>
      </c>
    </row>
    <row r="28" spans="1:46">
      <c r="A28" s="97" t="s">
        <v>38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>
        <v>166.26</v>
      </c>
      <c r="O28" s="106"/>
      <c r="P28" s="106">
        <v>7.84</v>
      </c>
      <c r="Q28" s="106">
        <v>174.1</v>
      </c>
      <c r="S28" s="149" t="s">
        <v>38</v>
      </c>
      <c r="T28" s="105">
        <f t="shared" si="1"/>
        <v>0</v>
      </c>
      <c r="U28" s="105">
        <f t="shared" si="1"/>
        <v>0</v>
      </c>
      <c r="V28" s="105">
        <f t="shared" si="1"/>
        <v>0</v>
      </c>
      <c r="W28" s="105">
        <f t="shared" si="1"/>
        <v>0</v>
      </c>
      <c r="X28" s="105">
        <f t="shared" si="1"/>
        <v>0</v>
      </c>
      <c r="Y28" s="105">
        <f t="shared" si="1"/>
        <v>0</v>
      </c>
      <c r="Z28" s="105">
        <f t="shared" si="1"/>
        <v>0</v>
      </c>
      <c r="AA28" s="105">
        <f t="shared" si="1"/>
        <v>0</v>
      </c>
      <c r="AB28" s="105">
        <f t="shared" si="1"/>
        <v>0</v>
      </c>
      <c r="AC28" s="105">
        <f t="shared" si="1"/>
        <v>0</v>
      </c>
      <c r="AD28" s="105">
        <f t="shared" si="1"/>
        <v>0</v>
      </c>
      <c r="AE28" s="105">
        <f t="shared" si="1"/>
        <v>0</v>
      </c>
      <c r="AF28" s="105">
        <f t="shared" si="1"/>
        <v>33.202121999999996</v>
      </c>
      <c r="AG28" s="105">
        <f t="shared" si="1"/>
        <v>0</v>
      </c>
      <c r="AH28" s="105">
        <f t="shared" si="1"/>
        <v>0.245392</v>
      </c>
      <c r="AI28" s="131">
        <f t="shared" si="2"/>
        <v>33.447513999999998</v>
      </c>
      <c r="AJ28" s="132">
        <f t="shared" si="3"/>
        <v>9.6664573450185342E-6</v>
      </c>
      <c r="AK28" s="98">
        <f t="shared" si="4"/>
        <v>0</v>
      </c>
      <c r="AM28" s="152">
        <f t="shared" si="5"/>
        <v>0</v>
      </c>
      <c r="AO28" s="97" t="s">
        <v>38</v>
      </c>
      <c r="AP28" s="157">
        <v>0</v>
      </c>
      <c r="AR28" s="97" t="s">
        <v>75</v>
      </c>
      <c r="AS28" s="155">
        <v>0.99999999999999967</v>
      </c>
    </row>
    <row r="29" spans="1:46">
      <c r="A29" s="97" t="s">
        <v>39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>
        <v>23688.330000000009</v>
      </c>
      <c r="O29" s="106"/>
      <c r="P29" s="106">
        <v>1006.5400000000001</v>
      </c>
      <c r="Q29" s="106">
        <v>24694.87000000001</v>
      </c>
      <c r="S29" s="149" t="s">
        <v>39</v>
      </c>
      <c r="T29" s="105">
        <f t="shared" si="1"/>
        <v>0</v>
      </c>
      <c r="U29" s="105">
        <f t="shared" si="1"/>
        <v>0</v>
      </c>
      <c r="V29" s="105">
        <f t="shared" si="1"/>
        <v>0</v>
      </c>
      <c r="W29" s="105">
        <f t="shared" si="1"/>
        <v>0</v>
      </c>
      <c r="X29" s="105">
        <f t="shared" si="1"/>
        <v>0</v>
      </c>
      <c r="Y29" s="105">
        <f t="shared" si="1"/>
        <v>0</v>
      </c>
      <c r="Z29" s="105">
        <f t="shared" si="1"/>
        <v>0</v>
      </c>
      <c r="AA29" s="105">
        <f t="shared" si="1"/>
        <v>0</v>
      </c>
      <c r="AB29" s="105">
        <f t="shared" si="1"/>
        <v>0</v>
      </c>
      <c r="AC29" s="105">
        <f t="shared" si="1"/>
        <v>0</v>
      </c>
      <c r="AD29" s="105">
        <f t="shared" si="1"/>
        <v>0</v>
      </c>
      <c r="AE29" s="105">
        <f t="shared" si="1"/>
        <v>0</v>
      </c>
      <c r="AF29" s="105">
        <f t="shared" si="1"/>
        <v>4730.5595010000015</v>
      </c>
      <c r="AG29" s="105">
        <f t="shared" si="1"/>
        <v>0</v>
      </c>
      <c r="AH29" s="105">
        <f t="shared" si="1"/>
        <v>31.504702000000005</v>
      </c>
      <c r="AI29" s="131">
        <f t="shared" si="2"/>
        <v>4762.0642030000017</v>
      </c>
      <c r="AJ29" s="132">
        <f t="shared" si="3"/>
        <v>1.3762544652059702E-3</v>
      </c>
      <c r="AK29" s="98">
        <f t="shared" si="4"/>
        <v>1.2999999999999999E-3</v>
      </c>
      <c r="AM29" s="152">
        <f t="shared" si="5"/>
        <v>1.2999999999999999E-3</v>
      </c>
      <c r="AO29" s="97" t="s">
        <v>39</v>
      </c>
      <c r="AP29" s="157">
        <v>1.2999999999999999E-3</v>
      </c>
    </row>
    <row r="30" spans="1:46">
      <c r="A30" s="158" t="s">
        <v>75</v>
      </c>
      <c r="B30" s="159">
        <v>1565139.0999999992</v>
      </c>
      <c r="C30" s="159">
        <v>1812603.34</v>
      </c>
      <c r="D30" s="159">
        <v>7579813.5499999998</v>
      </c>
      <c r="E30" s="159">
        <v>3735362.92</v>
      </c>
      <c r="F30" s="159">
        <v>604447.81000000006</v>
      </c>
      <c r="G30" s="159">
        <v>1453426.69</v>
      </c>
      <c r="H30" s="159">
        <v>2959959.7599999993</v>
      </c>
      <c r="I30" s="159">
        <v>9227873.7100000065</v>
      </c>
      <c r="J30" s="159">
        <v>1212450.4000000006</v>
      </c>
      <c r="K30" s="159">
        <v>2854150.7799999993</v>
      </c>
      <c r="L30" s="159">
        <v>2741634.1600000015</v>
      </c>
      <c r="M30" s="159">
        <v>4765269.2699999996</v>
      </c>
      <c r="N30" s="159">
        <v>5759469.1500000041</v>
      </c>
      <c r="O30" s="159">
        <v>4292357.3000000017</v>
      </c>
      <c r="P30" s="159">
        <v>2931627.9399999976</v>
      </c>
      <c r="Q30" s="159">
        <v>53495585.880000003</v>
      </c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47">
        <f>SUM(AI4:AI29)</f>
        <v>3460162.5814070012</v>
      </c>
      <c r="AJ30" s="148">
        <f>SUM(AJ4:AJ29)</f>
        <v>1</v>
      </c>
      <c r="AK30" s="148">
        <f>SUM(AK4:AK29)</f>
        <v>0.94999999999999984</v>
      </c>
    </row>
  </sheetData>
  <pageMargins left="0.75" right="0.75" top="1" bottom="1" header="0.5" footer="0.5"/>
  <pageSetup scale="63" fitToWidth="3" orientation="landscape" r:id="rId2"/>
  <headerFooter alignWithMargins="0">
    <oddHeader>&amp;RKY PSC Case No. 2016-00162,
Attachment C to Staff Post Hearing Supp. DR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sqref="A1:D1"/>
    </sheetView>
  </sheetViews>
  <sheetFormatPr defaultColWidth="9.109375" defaultRowHeight="15"/>
  <cols>
    <col min="1" max="1" width="12" style="149" bestFit="1" customWidth="1"/>
    <col min="2" max="2" width="25.5546875" style="149" customWidth="1"/>
    <col min="3" max="3" width="24.5546875" style="149" customWidth="1"/>
    <col min="4" max="4" width="10.33203125" style="149" bestFit="1" customWidth="1"/>
    <col min="5" max="16384" width="9.109375" style="149"/>
  </cols>
  <sheetData>
    <row r="1" spans="1:5">
      <c r="A1" s="219" t="s">
        <v>0</v>
      </c>
      <c r="B1" s="219"/>
      <c r="C1" s="219"/>
      <c r="D1" s="219"/>
      <c r="E1" s="40"/>
    </row>
    <row r="2" spans="1:5">
      <c r="A2" s="219" t="s">
        <v>1</v>
      </c>
      <c r="B2" s="219"/>
      <c r="C2" s="219"/>
      <c r="D2" s="219"/>
      <c r="E2" s="40"/>
    </row>
    <row r="4" spans="1:5">
      <c r="A4" s="118"/>
      <c r="B4" s="43" t="s">
        <v>2</v>
      </c>
      <c r="C4" s="43" t="s">
        <v>3</v>
      </c>
      <c r="D4" s="43"/>
      <c r="E4" s="118"/>
    </row>
    <row r="5" spans="1:5">
      <c r="A5" s="118"/>
      <c r="B5" s="43" t="s">
        <v>144</v>
      </c>
      <c r="C5" s="43" t="s">
        <v>146</v>
      </c>
      <c r="D5" s="40" t="s">
        <v>6</v>
      </c>
      <c r="E5" s="118"/>
    </row>
    <row r="6" spans="1:5">
      <c r="A6" s="46" t="s">
        <v>147</v>
      </c>
      <c r="B6" s="142">
        <v>0</v>
      </c>
      <c r="C6" s="142">
        <v>0</v>
      </c>
      <c r="D6" s="47">
        <f>C6-B6</f>
        <v>0</v>
      </c>
      <c r="E6" s="48"/>
    </row>
    <row r="7" spans="1:5">
      <c r="A7" s="49" t="s">
        <v>10</v>
      </c>
      <c r="B7" s="47">
        <v>1E-4</v>
      </c>
      <c r="C7" s="47">
        <v>1E-4</v>
      </c>
      <c r="D7" s="47">
        <f t="shared" ref="D7:D22" si="0">C7-B7</f>
        <v>0</v>
      </c>
      <c r="E7" s="48"/>
    </row>
    <row r="8" spans="1:5">
      <c r="A8" s="49" t="s">
        <v>12</v>
      </c>
      <c r="B8" s="47">
        <v>4.7600000000000003E-2</v>
      </c>
      <c r="C8" s="47">
        <v>4.6899999999999997E-2</v>
      </c>
      <c r="D8" s="50">
        <f t="shared" si="0"/>
        <v>-7.0000000000000617E-4</v>
      </c>
      <c r="E8" s="52"/>
    </row>
    <row r="9" spans="1:5">
      <c r="A9" s="49" t="s">
        <v>13</v>
      </c>
      <c r="B9" s="47">
        <v>0.38069999999999998</v>
      </c>
      <c r="C9" s="47">
        <v>0.29409999999999997</v>
      </c>
      <c r="D9" s="50">
        <f t="shared" si="0"/>
        <v>-8.660000000000001E-2</v>
      </c>
      <c r="E9" s="52"/>
    </row>
    <row r="10" spans="1:5">
      <c r="A10" s="49" t="s">
        <v>14</v>
      </c>
      <c r="B10" s="47">
        <v>1.34E-2</v>
      </c>
      <c r="C10" s="47">
        <v>1.2500000000000001E-2</v>
      </c>
      <c r="D10" s="50">
        <f t="shared" si="0"/>
        <v>-8.9999999999999976E-4</v>
      </c>
      <c r="E10" s="52"/>
    </row>
    <row r="11" spans="1:5">
      <c r="A11" s="49" t="s">
        <v>15</v>
      </c>
      <c r="B11" s="47">
        <v>0.17349999999999999</v>
      </c>
      <c r="C11" s="47">
        <v>0.21389999999999998</v>
      </c>
      <c r="D11" s="50">
        <f t="shared" si="0"/>
        <v>4.0399999999999991E-2</v>
      </c>
      <c r="E11" s="52"/>
    </row>
    <row r="12" spans="1:5">
      <c r="A12" s="49" t="s">
        <v>16</v>
      </c>
      <c r="B12" s="47">
        <v>0.10009999999999999</v>
      </c>
      <c r="C12" s="47">
        <v>0.1002</v>
      </c>
      <c r="D12" s="50">
        <f t="shared" si="0"/>
        <v>1.0000000000000286E-4</v>
      </c>
      <c r="E12" s="52"/>
    </row>
    <row r="13" spans="1:5">
      <c r="A13" s="49" t="s">
        <v>20</v>
      </c>
      <c r="B13" s="47">
        <v>4.9999999999999992E-3</v>
      </c>
      <c r="C13" s="47">
        <v>2.7000000000000001E-3</v>
      </c>
      <c r="D13" s="50">
        <f t="shared" si="0"/>
        <v>-2.2999999999999991E-3</v>
      </c>
      <c r="E13" s="52"/>
    </row>
    <row r="14" spans="1:5">
      <c r="A14" s="49" t="s">
        <v>21</v>
      </c>
      <c r="B14" s="47">
        <v>0.11600000000000001</v>
      </c>
      <c r="C14" s="47">
        <v>0.2205</v>
      </c>
      <c r="D14" s="50">
        <f t="shared" si="0"/>
        <v>0.1045</v>
      </c>
      <c r="E14" s="52"/>
    </row>
    <row r="15" spans="1:5">
      <c r="A15" s="49" t="s">
        <v>22</v>
      </c>
      <c r="B15" s="47">
        <v>8.0000000000000004E-4</v>
      </c>
      <c r="C15" s="47">
        <v>1.6000000000000001E-3</v>
      </c>
      <c r="D15" s="47">
        <f t="shared" si="0"/>
        <v>8.0000000000000004E-4</v>
      </c>
      <c r="E15" s="52"/>
    </row>
    <row r="16" spans="1:5">
      <c r="A16" s="49" t="s">
        <v>23</v>
      </c>
      <c r="B16" s="142">
        <v>0</v>
      </c>
      <c r="C16" s="142">
        <v>0</v>
      </c>
      <c r="D16" s="47">
        <f t="shared" si="0"/>
        <v>0</v>
      </c>
      <c r="E16" s="52"/>
    </row>
    <row r="17" spans="1:5">
      <c r="A17" s="49" t="s">
        <v>26</v>
      </c>
      <c r="B17" s="142">
        <v>0</v>
      </c>
      <c r="C17" s="150">
        <v>2.9999999999999997E-4</v>
      </c>
      <c r="D17" s="47">
        <f t="shared" si="0"/>
        <v>2.9999999999999997E-4</v>
      </c>
      <c r="E17" s="52"/>
    </row>
    <row r="18" spans="1:5">
      <c r="A18" s="49" t="s">
        <v>29</v>
      </c>
      <c r="B18" s="142">
        <v>0</v>
      </c>
      <c r="C18" s="150">
        <v>1E-4</v>
      </c>
      <c r="D18" s="47">
        <f t="shared" si="0"/>
        <v>1E-4</v>
      </c>
      <c r="E18" s="45"/>
    </row>
    <row r="19" spans="1:5">
      <c r="A19" s="49" t="s">
        <v>30</v>
      </c>
      <c r="B19" s="142">
        <v>0</v>
      </c>
      <c r="C19" s="142">
        <v>0</v>
      </c>
      <c r="D19" s="47">
        <f t="shared" si="0"/>
        <v>0</v>
      </c>
      <c r="E19" s="45"/>
    </row>
    <row r="20" spans="1:5">
      <c r="A20" s="49" t="s">
        <v>31</v>
      </c>
      <c r="B20" s="47">
        <v>0.12330000000000001</v>
      </c>
      <c r="C20" s="47">
        <v>0.1071</v>
      </c>
      <c r="D20" s="47">
        <f t="shared" si="0"/>
        <v>-1.6200000000000006E-2</v>
      </c>
      <c r="E20" s="41"/>
    </row>
    <row r="21" spans="1:5">
      <c r="A21" s="46" t="s">
        <v>37</v>
      </c>
      <c r="B21" s="142">
        <v>0</v>
      </c>
      <c r="C21" s="142">
        <v>0</v>
      </c>
      <c r="D21" s="47">
        <f t="shared" si="0"/>
        <v>0</v>
      </c>
      <c r="E21" s="48"/>
    </row>
    <row r="22" spans="1:5">
      <c r="A22" s="46" t="s">
        <v>38</v>
      </c>
      <c r="B22" s="151">
        <v>0</v>
      </c>
      <c r="C22" s="151">
        <v>0</v>
      </c>
      <c r="D22" s="47">
        <f t="shared" si="0"/>
        <v>0</v>
      </c>
      <c r="E22" s="48"/>
    </row>
    <row r="23" spans="1:5" ht="15.6" thickBot="1">
      <c r="A23" s="53" t="s">
        <v>40</v>
      </c>
      <c r="B23" s="54">
        <f>SUM(B6:B22)</f>
        <v>0.96049999999999991</v>
      </c>
      <c r="C23" s="54">
        <f>SUM(C6:C22)</f>
        <v>0.99999999999999989</v>
      </c>
      <c r="D23" s="54">
        <f>SUM(D6:D22)</f>
        <v>3.949999999999998E-2</v>
      </c>
      <c r="E23" s="118"/>
    </row>
    <row r="24" spans="1:5" ht="15.6" thickTop="1">
      <c r="A24" s="118"/>
      <c r="B24" s="118"/>
      <c r="C24" s="118"/>
      <c r="D24" s="118"/>
      <c r="E24" s="118"/>
    </row>
    <row r="25" spans="1:5">
      <c r="A25" s="118"/>
      <c r="B25" s="118"/>
      <c r="C25" s="42"/>
      <c r="D25" s="42"/>
      <c r="E25" s="42"/>
    </row>
    <row r="26" spans="1:5">
      <c r="A26" s="55" t="s">
        <v>41</v>
      </c>
      <c r="B26" s="220" t="s">
        <v>145</v>
      </c>
      <c r="C26" s="220"/>
      <c r="D26" s="220"/>
      <c r="E26" s="42"/>
    </row>
    <row r="27" spans="1:5">
      <c r="A27" s="55"/>
      <c r="B27" s="220" t="s">
        <v>136</v>
      </c>
      <c r="C27" s="220"/>
      <c r="D27" s="220"/>
      <c r="E27" s="42"/>
    </row>
    <row r="28" spans="1:5">
      <c r="A28" s="55"/>
      <c r="B28" s="220" t="s">
        <v>44</v>
      </c>
      <c r="C28" s="220"/>
      <c r="D28" s="220"/>
      <c r="E28" s="42"/>
    </row>
    <row r="29" spans="1:5">
      <c r="A29" s="55" t="s">
        <v>41</v>
      </c>
      <c r="B29" s="218" t="s">
        <v>45</v>
      </c>
      <c r="C29" s="218"/>
      <c r="D29" s="218"/>
      <c r="E29" s="218"/>
    </row>
    <row r="30" spans="1:5">
      <c r="A30" s="55"/>
      <c r="B30" s="218" t="s">
        <v>46</v>
      </c>
      <c r="C30" s="218"/>
      <c r="D30" s="218"/>
      <c r="E30" s="218"/>
    </row>
    <row r="31" spans="1:5">
      <c r="A31" s="55" t="s">
        <v>41</v>
      </c>
      <c r="B31" s="218" t="s">
        <v>47</v>
      </c>
      <c r="C31" s="218"/>
      <c r="D31" s="218"/>
      <c r="E31" s="218"/>
    </row>
    <row r="32" spans="1:5">
      <c r="A32" s="55"/>
      <c r="B32" s="218" t="s">
        <v>48</v>
      </c>
      <c r="C32" s="218"/>
      <c r="D32" s="218"/>
      <c r="E32" s="218"/>
    </row>
    <row r="33" spans="1:5">
      <c r="A33" s="55" t="s">
        <v>41</v>
      </c>
      <c r="B33" s="218" t="s">
        <v>49</v>
      </c>
      <c r="C33" s="218"/>
      <c r="D33" s="218"/>
      <c r="E33" s="218"/>
    </row>
    <row r="34" spans="1:5">
      <c r="A34" s="55"/>
      <c r="B34" s="218" t="s">
        <v>50</v>
      </c>
      <c r="C34" s="218"/>
      <c r="D34" s="218"/>
      <c r="E34" s="218"/>
    </row>
    <row r="35" spans="1:5">
      <c r="A35" s="55" t="s">
        <v>41</v>
      </c>
      <c r="B35" s="218" t="s">
        <v>51</v>
      </c>
      <c r="C35" s="218"/>
      <c r="D35" s="218"/>
      <c r="E35" s="218"/>
    </row>
    <row r="36" spans="1:5">
      <c r="A36" s="55"/>
      <c r="B36" s="218" t="s">
        <v>52</v>
      </c>
      <c r="C36" s="218"/>
      <c r="D36" s="218"/>
      <c r="E36" s="218"/>
    </row>
    <row r="37" spans="1:5">
      <c r="A37" s="55" t="s">
        <v>41</v>
      </c>
      <c r="B37" s="80" t="s">
        <v>117</v>
      </c>
      <c r="C37" s="58"/>
      <c r="D37" s="58"/>
      <c r="E37" s="58"/>
    </row>
    <row r="38" spans="1:5">
      <c r="A38" s="55"/>
      <c r="B38" s="80" t="s">
        <v>118</v>
      </c>
      <c r="C38" s="58"/>
      <c r="D38" s="58"/>
      <c r="E38" s="58"/>
    </row>
    <row r="39" spans="1:5">
      <c r="A39" s="47"/>
      <c r="B39" s="81"/>
      <c r="C39" s="49"/>
      <c r="D39" s="49"/>
      <c r="E39" s="49"/>
    </row>
    <row r="40" spans="1:5">
      <c r="A40" s="47"/>
      <c r="B40" s="81"/>
      <c r="C40" s="49"/>
      <c r="D40" s="49"/>
      <c r="E40" s="49"/>
    </row>
  </sheetData>
  <mergeCells count="13">
    <mergeCell ref="B36:E36"/>
    <mergeCell ref="B30:E30"/>
    <mergeCell ref="B31:E31"/>
    <mergeCell ref="B32:E32"/>
    <mergeCell ref="B33:E33"/>
    <mergeCell ref="B34:E34"/>
    <mergeCell ref="B35:E35"/>
    <mergeCell ref="B29:E29"/>
    <mergeCell ref="A1:D1"/>
    <mergeCell ref="A2:D2"/>
    <mergeCell ref="B26:D26"/>
    <mergeCell ref="B27:D27"/>
    <mergeCell ref="B28:D28"/>
  </mergeCells>
  <conditionalFormatting sqref="D6:D22">
    <cfRule type="cellIs" dxfId="0" priority="1" operator="notBetween">
      <formula>-0.0099</formula>
      <formula>0.0099</formula>
    </cfRule>
  </conditionalFormatting>
  <pageMargins left="0.75" right="0.75" top="1" bottom="1" header="0.5" footer="0.5"/>
  <pageSetup scale="81" fitToWidth="3" orientation="landscape" r:id="rId1"/>
  <headerFooter alignWithMargins="0">
    <oddHeader>&amp;RKY PSC Case No. 2016-00162,
Attachment C to Staff Post Hearing Supp. DR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29"/>
  <sheetViews>
    <sheetView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ColWidth="9.109375" defaultRowHeight="15"/>
  <cols>
    <col min="1" max="1" width="12.33203125" style="149" bestFit="1" customWidth="1"/>
    <col min="2" max="5" width="15" style="149" bestFit="1" customWidth="1"/>
    <col min="6" max="6" width="13.109375" style="149" bestFit="1" customWidth="1"/>
    <col min="7" max="16" width="15" style="149" bestFit="1" customWidth="1"/>
    <col min="17" max="17" width="16.109375" style="149" bestFit="1" customWidth="1"/>
    <col min="18" max="18" width="9.109375" style="149"/>
    <col min="19" max="19" width="7.109375" style="149" customWidth="1"/>
    <col min="20" max="20" width="9.33203125" style="149" bestFit="1" customWidth="1"/>
    <col min="21" max="22" width="10.33203125" style="149" bestFit="1" customWidth="1"/>
    <col min="23" max="23" width="11.33203125" style="149" bestFit="1" customWidth="1"/>
    <col min="24" max="26" width="9.33203125" style="149" bestFit="1" customWidth="1"/>
    <col min="27" max="28" width="11.33203125" style="149" bestFit="1" customWidth="1"/>
    <col min="29" max="29" width="10.33203125" style="149" bestFit="1" customWidth="1"/>
    <col min="30" max="30" width="9.33203125" style="149" bestFit="1" customWidth="1"/>
    <col min="31" max="32" width="11.33203125" style="149" bestFit="1" customWidth="1"/>
    <col min="33" max="34" width="10.33203125" style="149" bestFit="1" customWidth="1"/>
    <col min="35" max="35" width="12.88671875" style="149" bestFit="1" customWidth="1"/>
    <col min="36" max="36" width="11.44140625" style="149" bestFit="1" customWidth="1"/>
    <col min="37" max="37" width="12" style="149" bestFit="1" customWidth="1"/>
    <col min="38" max="38" width="10.44140625" style="149" bestFit="1" customWidth="1"/>
    <col min="39" max="41" width="9.109375" style="149"/>
    <col min="42" max="42" width="11.88671875" style="149" bestFit="1" customWidth="1"/>
    <col min="43" max="43" width="9.109375" style="149"/>
    <col min="44" max="44" width="12.33203125" style="149" bestFit="1" customWidth="1"/>
    <col min="45" max="45" width="19.6640625" style="149" bestFit="1" customWidth="1"/>
    <col min="46" max="16384" width="9.109375" style="149"/>
  </cols>
  <sheetData>
    <row r="2" spans="1:46">
      <c r="T2" s="143">
        <v>1.4E-3</v>
      </c>
      <c r="U2" s="143">
        <v>8.0199999999999994E-2</v>
      </c>
      <c r="V2" s="143">
        <v>4.1999999999999997E-3</v>
      </c>
      <c r="W2" s="143">
        <v>8.9700000000000002E-2</v>
      </c>
      <c r="X2" s="143">
        <v>1.12E-2</v>
      </c>
      <c r="Y2" s="144">
        <v>2.2000000000000001E-3</v>
      </c>
      <c r="Z2" s="143">
        <v>1.4E-3</v>
      </c>
      <c r="AA2" s="143">
        <v>6.8900000000000003E-2</v>
      </c>
      <c r="AB2" s="144">
        <f>28.57%+0.0001</f>
        <v>0.2858</v>
      </c>
      <c r="AC2" s="143">
        <v>4.6800000000000001E-2</v>
      </c>
      <c r="AD2" s="120">
        <v>5.8999999999999999E-3</v>
      </c>
      <c r="AE2" s="120">
        <v>7.8100000000000003E-2</v>
      </c>
      <c r="AF2" s="122">
        <v>0.19969999999999999</v>
      </c>
      <c r="AG2" s="145">
        <v>4.3200000000000002E-2</v>
      </c>
      <c r="AH2" s="145">
        <v>3.1300000000000001E-2</v>
      </c>
      <c r="AI2" s="152">
        <f>SUM(T2:AH2)</f>
        <v>0.95</v>
      </c>
      <c r="AK2" s="124"/>
    </row>
    <row r="3" spans="1:46">
      <c r="A3" s="153" t="s">
        <v>72</v>
      </c>
      <c r="B3" s="153" t="s">
        <v>60</v>
      </c>
      <c r="C3" s="153" t="s">
        <v>124</v>
      </c>
      <c r="D3" s="153" t="s">
        <v>61</v>
      </c>
      <c r="E3" s="153" t="s">
        <v>137</v>
      </c>
      <c r="F3" s="153" t="s">
        <v>138</v>
      </c>
      <c r="G3" s="153" t="s">
        <v>139</v>
      </c>
      <c r="H3" s="153" t="s">
        <v>63</v>
      </c>
      <c r="I3" s="153" t="s">
        <v>64</v>
      </c>
      <c r="J3" s="153" t="s">
        <v>65</v>
      </c>
      <c r="K3" s="153" t="s">
        <v>66</v>
      </c>
      <c r="L3" s="153" t="s">
        <v>67</v>
      </c>
      <c r="M3" s="153" t="s">
        <v>68</v>
      </c>
      <c r="N3" s="153" t="s">
        <v>82</v>
      </c>
      <c r="O3" s="153" t="s">
        <v>125</v>
      </c>
      <c r="P3" s="153" t="s">
        <v>70</v>
      </c>
      <c r="Q3" s="153" t="s">
        <v>75</v>
      </c>
      <c r="S3" s="154" t="s">
        <v>72</v>
      </c>
      <c r="T3" s="123" t="s">
        <v>60</v>
      </c>
      <c r="U3" s="123" t="s">
        <v>124</v>
      </c>
      <c r="V3" s="126" t="s">
        <v>61</v>
      </c>
      <c r="W3" s="126" t="s">
        <v>137</v>
      </c>
      <c r="X3" s="126" t="s">
        <v>138</v>
      </c>
      <c r="Y3" s="126" t="s">
        <v>139</v>
      </c>
      <c r="Z3" s="126" t="s">
        <v>63</v>
      </c>
      <c r="AA3" s="126" t="s">
        <v>64</v>
      </c>
      <c r="AB3" s="126" t="s">
        <v>65</v>
      </c>
      <c r="AC3" s="126" t="s">
        <v>66</v>
      </c>
      <c r="AD3" s="126" t="s">
        <v>67</v>
      </c>
      <c r="AE3" s="126" t="s">
        <v>68</v>
      </c>
      <c r="AF3" s="123" t="s">
        <v>82</v>
      </c>
      <c r="AG3" s="123" t="s">
        <v>125</v>
      </c>
      <c r="AH3" s="123" t="s">
        <v>70</v>
      </c>
      <c r="AI3" s="127" t="s">
        <v>75</v>
      </c>
      <c r="AJ3" s="128" t="s">
        <v>126</v>
      </c>
      <c r="AK3" s="129" t="s">
        <v>84</v>
      </c>
      <c r="AL3" s="129" t="s">
        <v>85</v>
      </c>
      <c r="AM3" s="129" t="s">
        <v>40</v>
      </c>
      <c r="AO3" s="153" t="s">
        <v>72</v>
      </c>
      <c r="AP3" s="153" t="s">
        <v>71</v>
      </c>
      <c r="AR3" s="97" t="s">
        <v>72</v>
      </c>
      <c r="AS3" s="97" t="s">
        <v>148</v>
      </c>
      <c r="AT3" s="97"/>
    </row>
    <row r="4" spans="1:46">
      <c r="A4" s="97" t="s">
        <v>10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>
        <v>2527.6199999999994</v>
      </c>
      <c r="O4" s="106"/>
      <c r="P4" s="106">
        <v>72.680000000000007</v>
      </c>
      <c r="Q4" s="106">
        <v>2600.2999999999993</v>
      </c>
      <c r="S4" s="149" t="s">
        <v>10</v>
      </c>
      <c r="T4" s="105">
        <f>T$2*B4</f>
        <v>0</v>
      </c>
      <c r="U4" s="105">
        <f t="shared" ref="U4:AH19" si="0">U$2*C4</f>
        <v>0</v>
      </c>
      <c r="V4" s="105">
        <f t="shared" si="0"/>
        <v>0</v>
      </c>
      <c r="W4" s="105">
        <f t="shared" si="0"/>
        <v>0</v>
      </c>
      <c r="X4" s="105">
        <f t="shared" si="0"/>
        <v>0</v>
      </c>
      <c r="Y4" s="105">
        <f t="shared" si="0"/>
        <v>0</v>
      </c>
      <c r="Z4" s="105">
        <f t="shared" si="0"/>
        <v>0</v>
      </c>
      <c r="AA4" s="105">
        <f t="shared" si="0"/>
        <v>0</v>
      </c>
      <c r="AB4" s="105">
        <f t="shared" si="0"/>
        <v>0</v>
      </c>
      <c r="AC4" s="105">
        <f t="shared" si="0"/>
        <v>0</v>
      </c>
      <c r="AD4" s="105">
        <f t="shared" si="0"/>
        <v>0</v>
      </c>
      <c r="AE4" s="105">
        <f t="shared" si="0"/>
        <v>0</v>
      </c>
      <c r="AF4" s="105">
        <f t="shared" si="0"/>
        <v>504.76571399999983</v>
      </c>
      <c r="AG4" s="105">
        <f t="shared" si="0"/>
        <v>0</v>
      </c>
      <c r="AH4" s="105">
        <f t="shared" si="0"/>
        <v>2.2748840000000001</v>
      </c>
      <c r="AI4" s="131">
        <f>SUM(T4:AH4)</f>
        <v>507.04059799999982</v>
      </c>
      <c r="AJ4" s="132">
        <f t="shared" ref="AJ4:AJ21" si="1">AI4/SUM($AI$4:$AI$21)</f>
        <v>1.5484415947239613E-4</v>
      </c>
      <c r="AK4" s="98">
        <f>ROUND(AJ4*$AI$2,4)</f>
        <v>1E-4</v>
      </c>
      <c r="AM4" s="152">
        <f>AK4+AL4</f>
        <v>1E-4</v>
      </c>
      <c r="AO4" s="97" t="s">
        <v>10</v>
      </c>
      <c r="AP4" s="98">
        <v>1E-4</v>
      </c>
      <c r="AR4" s="97" t="s">
        <v>10</v>
      </c>
      <c r="AS4" s="155">
        <v>1E-4</v>
      </c>
      <c r="AT4" s="97"/>
    </row>
    <row r="5" spans="1:46">
      <c r="A5" s="97" t="s">
        <v>12</v>
      </c>
      <c r="B5" s="106">
        <v>41494.46</v>
      </c>
      <c r="C5" s="106">
        <v>162596</v>
      </c>
      <c r="D5" s="106">
        <v>420330.43000000052</v>
      </c>
      <c r="E5" s="106">
        <v>276570.63</v>
      </c>
      <c r="F5" s="106">
        <v>30650.75</v>
      </c>
      <c r="G5" s="106">
        <v>73463.180000000008</v>
      </c>
      <c r="H5" s="106">
        <v>128106.79999999994</v>
      </c>
      <c r="I5" s="106">
        <v>665727.76999999944</v>
      </c>
      <c r="J5" s="106">
        <v>47326.159999999982</v>
      </c>
      <c r="K5" s="106">
        <v>261281.66000000003</v>
      </c>
      <c r="L5" s="106">
        <v>112180.08999999995</v>
      </c>
      <c r="M5" s="106">
        <v>186529.38999999998</v>
      </c>
      <c r="N5" s="106">
        <v>109044.85999999983</v>
      </c>
      <c r="O5" s="106">
        <v>195630.61</v>
      </c>
      <c r="P5" s="106">
        <v>137786.98000000004</v>
      </c>
      <c r="Q5" s="106">
        <v>2848719.7699999996</v>
      </c>
      <c r="S5" s="149" t="s">
        <v>12</v>
      </c>
      <c r="T5" s="105">
        <f t="shared" ref="T5:AH21" si="2">T$2*B5</f>
        <v>58.092244000000001</v>
      </c>
      <c r="U5" s="105">
        <f t="shared" si="0"/>
        <v>13040.199199999999</v>
      </c>
      <c r="V5" s="105">
        <f t="shared" si="0"/>
        <v>1765.387806000002</v>
      </c>
      <c r="W5" s="105">
        <f t="shared" si="0"/>
        <v>24808.385511</v>
      </c>
      <c r="X5" s="105">
        <f t="shared" si="0"/>
        <v>343.28840000000002</v>
      </c>
      <c r="Y5" s="105">
        <f t="shared" si="0"/>
        <v>161.61899600000004</v>
      </c>
      <c r="Z5" s="105">
        <f t="shared" si="0"/>
        <v>179.34951999999993</v>
      </c>
      <c r="AA5" s="105">
        <f t="shared" si="0"/>
        <v>45868.643352999963</v>
      </c>
      <c r="AB5" s="105">
        <f t="shared" si="0"/>
        <v>13525.816527999994</v>
      </c>
      <c r="AC5" s="105">
        <f t="shared" si="0"/>
        <v>12227.981688000002</v>
      </c>
      <c r="AD5" s="105">
        <f t="shared" si="0"/>
        <v>661.86253099999976</v>
      </c>
      <c r="AE5" s="105">
        <f t="shared" si="0"/>
        <v>14567.945358999999</v>
      </c>
      <c r="AF5" s="105">
        <f t="shared" si="0"/>
        <v>21776.258541999963</v>
      </c>
      <c r="AG5" s="105">
        <f t="shared" si="0"/>
        <v>8451.2423519999993</v>
      </c>
      <c r="AH5" s="105">
        <f t="shared" si="0"/>
        <v>4312.7324740000013</v>
      </c>
      <c r="AI5" s="131">
        <f t="shared" ref="AI5:AI21" si="3">SUM(T5:AH5)</f>
        <v>161748.80450399991</v>
      </c>
      <c r="AJ5" s="132">
        <f t="shared" si="1"/>
        <v>4.9396158370511381E-2</v>
      </c>
      <c r="AK5" s="98">
        <f t="shared" ref="AK5:AK21" si="4">ROUND(AJ5*$AI$2,4)</f>
        <v>4.6899999999999997E-2</v>
      </c>
      <c r="AM5" s="152">
        <f t="shared" ref="AM5:AM21" si="5">AK5+AL5</f>
        <v>4.6899999999999997E-2</v>
      </c>
      <c r="AO5" s="97" t="s">
        <v>12</v>
      </c>
      <c r="AP5" s="98">
        <v>4.6899999999999997E-2</v>
      </c>
      <c r="AR5" s="97" t="s">
        <v>12</v>
      </c>
      <c r="AS5" s="155">
        <v>4.6899999999999997E-2</v>
      </c>
      <c r="AT5" s="97"/>
    </row>
    <row r="6" spans="1:46">
      <c r="A6" s="97" t="s">
        <v>13</v>
      </c>
      <c r="B6" s="106">
        <v>684692.44999999914</v>
      </c>
      <c r="C6" s="106">
        <v>443563.40000000031</v>
      </c>
      <c r="D6" s="106">
        <v>3878632.93</v>
      </c>
      <c r="E6" s="106">
        <v>1318218.0000000005</v>
      </c>
      <c r="F6" s="106">
        <v>229154.00999999995</v>
      </c>
      <c r="G6" s="106">
        <v>546640.50000000012</v>
      </c>
      <c r="H6" s="106">
        <v>955181.59</v>
      </c>
      <c r="I6" s="106">
        <v>3310240.7800000026</v>
      </c>
      <c r="J6" s="106">
        <v>498126.79999999993</v>
      </c>
      <c r="K6" s="106">
        <v>1020783.8699999999</v>
      </c>
      <c r="L6" s="106">
        <v>1279198.0600000012</v>
      </c>
      <c r="M6" s="106">
        <v>1837257.0799999987</v>
      </c>
      <c r="N6" s="106">
        <v>820679.7299999987</v>
      </c>
      <c r="O6" s="106">
        <v>1668639.6099999999</v>
      </c>
      <c r="P6" s="106">
        <v>1030973.36</v>
      </c>
      <c r="Q6" s="106">
        <v>19521982.169999998</v>
      </c>
      <c r="S6" s="149" t="s">
        <v>13</v>
      </c>
      <c r="T6" s="105">
        <f t="shared" si="2"/>
        <v>958.56942999999876</v>
      </c>
      <c r="U6" s="105">
        <f t="shared" si="0"/>
        <v>35573.784680000019</v>
      </c>
      <c r="V6" s="105">
        <f t="shared" si="0"/>
        <v>16290.258306</v>
      </c>
      <c r="W6" s="105">
        <f t="shared" si="0"/>
        <v>118244.15460000004</v>
      </c>
      <c r="X6" s="105">
        <f t="shared" si="0"/>
        <v>2566.5249119999994</v>
      </c>
      <c r="Y6" s="105">
        <f t="shared" si="0"/>
        <v>1202.6091000000004</v>
      </c>
      <c r="Z6" s="105">
        <f t="shared" si="0"/>
        <v>1337.254226</v>
      </c>
      <c r="AA6" s="105">
        <f t="shared" si="0"/>
        <v>228075.58974200019</v>
      </c>
      <c r="AB6" s="105">
        <f t="shared" si="0"/>
        <v>142364.63943999997</v>
      </c>
      <c r="AC6" s="105">
        <f t="shared" si="0"/>
        <v>47772.685115999993</v>
      </c>
      <c r="AD6" s="105">
        <f t="shared" si="0"/>
        <v>7547.2685540000066</v>
      </c>
      <c r="AE6" s="105">
        <f t="shared" si="0"/>
        <v>143489.77794799992</v>
      </c>
      <c r="AF6" s="105">
        <f t="shared" si="0"/>
        <v>163889.74208099974</v>
      </c>
      <c r="AG6" s="105">
        <f t="shared" si="0"/>
        <v>72085.231151999993</v>
      </c>
      <c r="AH6" s="105">
        <f t="shared" si="0"/>
        <v>32269.466168000003</v>
      </c>
      <c r="AI6" s="131">
        <f t="shared" si="3"/>
        <v>1013667.5554549998</v>
      </c>
      <c r="AJ6" s="132">
        <f t="shared" si="1"/>
        <v>0.3095619980490556</v>
      </c>
      <c r="AK6" s="98">
        <f t="shared" si="4"/>
        <v>0.29409999999999997</v>
      </c>
      <c r="AM6" s="152">
        <f t="shared" si="5"/>
        <v>0.29409999999999997</v>
      </c>
      <c r="AO6" s="97" t="s">
        <v>13</v>
      </c>
      <c r="AP6" s="98">
        <v>0.29409999999999997</v>
      </c>
      <c r="AR6" s="97" t="s">
        <v>13</v>
      </c>
      <c r="AS6" s="155">
        <v>0.29409999999999997</v>
      </c>
      <c r="AT6" s="97"/>
    </row>
    <row r="7" spans="1:46">
      <c r="A7" s="97" t="s">
        <v>14</v>
      </c>
      <c r="B7" s="106">
        <v>28338.980000000003</v>
      </c>
      <c r="C7" s="106">
        <v>9962.3300000000036</v>
      </c>
      <c r="D7" s="106">
        <v>185626.66000000012</v>
      </c>
      <c r="E7" s="106">
        <v>28921.280000000002</v>
      </c>
      <c r="F7" s="106">
        <v>11275.760000000002</v>
      </c>
      <c r="G7" s="106">
        <v>26925.350000000013</v>
      </c>
      <c r="H7" s="106">
        <v>47047.169999999991</v>
      </c>
      <c r="I7" s="106">
        <v>205550.43999999997</v>
      </c>
      <c r="J7" s="106">
        <v>11514.570000000009</v>
      </c>
      <c r="K7" s="106">
        <v>6336.7200000000012</v>
      </c>
      <c r="L7" s="106">
        <v>40714.67</v>
      </c>
      <c r="M7" s="106">
        <v>100195.66000000002</v>
      </c>
      <c r="N7" s="106">
        <v>42681.130000000034</v>
      </c>
      <c r="O7" s="106">
        <v>64037.909999999974</v>
      </c>
      <c r="P7" s="106">
        <v>50634.920000000013</v>
      </c>
      <c r="Q7" s="106">
        <v>859763.55000000016</v>
      </c>
      <c r="S7" s="149" t="s">
        <v>14</v>
      </c>
      <c r="T7" s="105">
        <f t="shared" si="2"/>
        <v>39.674572000000005</v>
      </c>
      <c r="U7" s="105">
        <f t="shared" si="0"/>
        <v>798.97886600000027</v>
      </c>
      <c r="V7" s="105">
        <f t="shared" si="0"/>
        <v>779.63197200000047</v>
      </c>
      <c r="W7" s="105">
        <f t="shared" si="0"/>
        <v>2594.2388160000005</v>
      </c>
      <c r="X7" s="105">
        <f t="shared" si="0"/>
        <v>126.28851200000003</v>
      </c>
      <c r="Y7" s="105">
        <f t="shared" si="0"/>
        <v>59.235770000000031</v>
      </c>
      <c r="Z7" s="105">
        <f t="shared" si="0"/>
        <v>65.866037999999989</v>
      </c>
      <c r="AA7" s="105">
        <f t="shared" si="0"/>
        <v>14162.425315999999</v>
      </c>
      <c r="AB7" s="105">
        <f t="shared" si="0"/>
        <v>3290.8641060000027</v>
      </c>
      <c r="AC7" s="105">
        <f t="shared" si="0"/>
        <v>296.55849600000005</v>
      </c>
      <c r="AD7" s="105">
        <f t="shared" si="0"/>
        <v>240.21655299999998</v>
      </c>
      <c r="AE7" s="105">
        <f t="shared" si="0"/>
        <v>7825.2810460000019</v>
      </c>
      <c r="AF7" s="105">
        <f t="shared" si="0"/>
        <v>8523.4216610000058</v>
      </c>
      <c r="AG7" s="105">
        <f t="shared" si="0"/>
        <v>2766.437711999999</v>
      </c>
      <c r="AH7" s="105">
        <f t="shared" si="0"/>
        <v>1584.8729960000005</v>
      </c>
      <c r="AI7" s="131">
        <f t="shared" si="3"/>
        <v>43153.992432000006</v>
      </c>
      <c r="AJ7" s="132">
        <f t="shared" si="1"/>
        <v>1.3178715298870776E-2</v>
      </c>
      <c r="AK7" s="98">
        <f t="shared" si="4"/>
        <v>1.2500000000000001E-2</v>
      </c>
      <c r="AM7" s="152">
        <f t="shared" si="5"/>
        <v>1.2500000000000001E-2</v>
      </c>
      <c r="AO7" s="97" t="s">
        <v>14</v>
      </c>
      <c r="AP7" s="98">
        <v>1.2500000000000001E-2</v>
      </c>
      <c r="AR7" s="97" t="s">
        <v>14</v>
      </c>
      <c r="AS7" s="155">
        <v>1.2500000000000001E-2</v>
      </c>
      <c r="AT7" s="97"/>
    </row>
    <row r="8" spans="1:46">
      <c r="A8" s="97" t="s">
        <v>15</v>
      </c>
      <c r="B8" s="106">
        <v>353291.89000000007</v>
      </c>
      <c r="C8" s="106">
        <v>309987.19999999995</v>
      </c>
      <c r="D8" s="106">
        <v>1316102.9799999988</v>
      </c>
      <c r="E8" s="106">
        <v>901266.2299999994</v>
      </c>
      <c r="F8" s="106">
        <v>135983.65000000005</v>
      </c>
      <c r="G8" s="106">
        <v>331379.56999999966</v>
      </c>
      <c r="H8" s="106">
        <v>575001.9299999997</v>
      </c>
      <c r="I8" s="106">
        <v>2055176.6900000004</v>
      </c>
      <c r="J8" s="106">
        <v>147066.82000000024</v>
      </c>
      <c r="K8" s="106">
        <v>788179.2799999998</v>
      </c>
      <c r="L8" s="106">
        <v>638631.26000000036</v>
      </c>
      <c r="M8" s="106">
        <v>1063900.3600000006</v>
      </c>
      <c r="N8" s="106">
        <v>427968.38000000018</v>
      </c>
      <c r="O8" s="106">
        <v>802945.1799999997</v>
      </c>
      <c r="P8" s="106">
        <v>724731.99999999953</v>
      </c>
      <c r="Q8" s="106">
        <v>10571613.42</v>
      </c>
      <c r="S8" s="149" t="s">
        <v>15</v>
      </c>
      <c r="T8" s="105">
        <f t="shared" si="2"/>
        <v>494.60864600000008</v>
      </c>
      <c r="U8" s="105">
        <f t="shared" si="0"/>
        <v>24860.973439999994</v>
      </c>
      <c r="V8" s="105">
        <f t="shared" si="0"/>
        <v>5527.6325159999951</v>
      </c>
      <c r="W8" s="105">
        <f t="shared" si="0"/>
        <v>80843.580830999941</v>
      </c>
      <c r="X8" s="105">
        <f t="shared" si="0"/>
        <v>1523.0168800000006</v>
      </c>
      <c r="Y8" s="105">
        <f t="shared" si="0"/>
        <v>729.03505399999926</v>
      </c>
      <c r="Z8" s="105">
        <f t="shared" si="0"/>
        <v>805.00270199999954</v>
      </c>
      <c r="AA8" s="105">
        <f t="shared" si="0"/>
        <v>141601.67394100004</v>
      </c>
      <c r="AB8" s="105">
        <f t="shared" si="0"/>
        <v>42031.697156000067</v>
      </c>
      <c r="AC8" s="105">
        <f t="shared" si="0"/>
        <v>36886.790303999995</v>
      </c>
      <c r="AD8" s="105">
        <f t="shared" si="0"/>
        <v>3767.9244340000018</v>
      </c>
      <c r="AE8" s="105">
        <f t="shared" si="0"/>
        <v>83090.618116000041</v>
      </c>
      <c r="AF8" s="105">
        <f t="shared" si="0"/>
        <v>85465.285486000037</v>
      </c>
      <c r="AG8" s="105">
        <f t="shared" si="0"/>
        <v>34687.231775999986</v>
      </c>
      <c r="AH8" s="105">
        <f t="shared" si="0"/>
        <v>22684.111599999986</v>
      </c>
      <c r="AI8" s="131">
        <f t="shared" si="3"/>
        <v>564999.18288199999</v>
      </c>
      <c r="AJ8" s="132">
        <f t="shared" si="1"/>
        <v>0.17254402097394564</v>
      </c>
      <c r="AK8" s="98">
        <f t="shared" si="4"/>
        <v>0.16389999999999999</v>
      </c>
      <c r="AL8" s="98">
        <v>4.9999999999999996E-2</v>
      </c>
      <c r="AM8" s="152">
        <f t="shared" si="5"/>
        <v>0.21389999999999998</v>
      </c>
      <c r="AO8" s="97" t="s">
        <v>15</v>
      </c>
      <c r="AP8" s="98">
        <v>0.21389999999999998</v>
      </c>
      <c r="AR8" s="97" t="s">
        <v>15</v>
      </c>
      <c r="AS8" s="155">
        <v>0.21389999999999998</v>
      </c>
      <c r="AT8" s="97"/>
    </row>
    <row r="9" spans="1:46">
      <c r="A9" s="97" t="s">
        <v>16</v>
      </c>
      <c r="B9" s="106">
        <v>198135.09000000008</v>
      </c>
      <c r="C9" s="106">
        <v>343943.54999999993</v>
      </c>
      <c r="D9" s="106">
        <v>668608.49000000057</v>
      </c>
      <c r="E9" s="106">
        <v>505474.68999999989</v>
      </c>
      <c r="F9" s="106">
        <v>69188.73</v>
      </c>
      <c r="G9" s="106">
        <v>166259.71999999997</v>
      </c>
      <c r="H9" s="106">
        <v>289996.29999999993</v>
      </c>
      <c r="I9" s="106">
        <v>1171583.2000000014</v>
      </c>
      <c r="J9" s="106">
        <v>88750.779999999984</v>
      </c>
      <c r="K9" s="106">
        <v>739455.12999999989</v>
      </c>
      <c r="L9" s="106">
        <v>280718.82000000012</v>
      </c>
      <c r="M9" s="106">
        <v>632850.00000000035</v>
      </c>
      <c r="N9" s="106">
        <v>237359.39000000013</v>
      </c>
      <c r="O9" s="106">
        <v>437092.34000000043</v>
      </c>
      <c r="P9" s="106">
        <v>310242.1999999999</v>
      </c>
      <c r="Q9" s="106">
        <v>6139658.4300000034</v>
      </c>
      <c r="S9" s="149" t="s">
        <v>16</v>
      </c>
      <c r="T9" s="105">
        <f t="shared" si="2"/>
        <v>277.38912600000009</v>
      </c>
      <c r="U9" s="105">
        <f t="shared" si="0"/>
        <v>27584.272709999994</v>
      </c>
      <c r="V9" s="105">
        <f t="shared" si="0"/>
        <v>2808.1556580000024</v>
      </c>
      <c r="W9" s="105">
        <f t="shared" si="0"/>
        <v>45341.079692999992</v>
      </c>
      <c r="X9" s="105">
        <f t="shared" si="0"/>
        <v>774.91377599999998</v>
      </c>
      <c r="Y9" s="105">
        <f t="shared" si="0"/>
        <v>365.77138399999995</v>
      </c>
      <c r="Z9" s="105">
        <f t="shared" si="0"/>
        <v>405.99481999999989</v>
      </c>
      <c r="AA9" s="105">
        <f t="shared" si="0"/>
        <v>80722.082480000099</v>
      </c>
      <c r="AB9" s="105">
        <f t="shared" si="0"/>
        <v>25364.972923999994</v>
      </c>
      <c r="AC9" s="105">
        <f t="shared" si="0"/>
        <v>34606.500083999999</v>
      </c>
      <c r="AD9" s="105">
        <f t="shared" si="0"/>
        <v>1656.2410380000008</v>
      </c>
      <c r="AE9" s="105">
        <f t="shared" si="0"/>
        <v>49425.585000000028</v>
      </c>
      <c r="AF9" s="105">
        <f t="shared" si="0"/>
        <v>47400.670183000024</v>
      </c>
      <c r="AG9" s="105">
        <f t="shared" si="0"/>
        <v>18882.389088000018</v>
      </c>
      <c r="AH9" s="105">
        <f t="shared" si="0"/>
        <v>9710.5808599999964</v>
      </c>
      <c r="AI9" s="131">
        <f t="shared" si="3"/>
        <v>345326.59882400016</v>
      </c>
      <c r="AJ9" s="132">
        <f t="shared" si="1"/>
        <v>0.10545863023450375</v>
      </c>
      <c r="AK9" s="98">
        <f t="shared" si="4"/>
        <v>0.1002</v>
      </c>
      <c r="AM9" s="152">
        <f t="shared" si="5"/>
        <v>0.1002</v>
      </c>
      <c r="AO9" s="97" t="s">
        <v>16</v>
      </c>
      <c r="AP9" s="98">
        <v>0.1002</v>
      </c>
      <c r="AR9" s="97" t="s">
        <v>16</v>
      </c>
      <c r="AS9" s="155">
        <v>0.1002</v>
      </c>
      <c r="AT9" s="97"/>
    </row>
    <row r="10" spans="1:46">
      <c r="A10" s="97" t="s">
        <v>20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>
        <v>42651.989999999983</v>
      </c>
      <c r="O10" s="106"/>
      <c r="P10" s="106">
        <v>555.86</v>
      </c>
      <c r="Q10" s="106">
        <v>43207.849999999984</v>
      </c>
      <c r="S10" s="149" t="s">
        <v>20</v>
      </c>
      <c r="T10" s="105">
        <f t="shared" si="2"/>
        <v>0</v>
      </c>
      <c r="U10" s="105">
        <f t="shared" si="0"/>
        <v>0</v>
      </c>
      <c r="V10" s="105">
        <f t="shared" si="0"/>
        <v>0</v>
      </c>
      <c r="W10" s="105">
        <f t="shared" si="0"/>
        <v>0</v>
      </c>
      <c r="X10" s="105">
        <f t="shared" si="0"/>
        <v>0</v>
      </c>
      <c r="Y10" s="105">
        <f t="shared" si="0"/>
        <v>0</v>
      </c>
      <c r="Z10" s="105">
        <f t="shared" si="0"/>
        <v>0</v>
      </c>
      <c r="AA10" s="105">
        <f t="shared" si="0"/>
        <v>0</v>
      </c>
      <c r="AB10" s="105">
        <f t="shared" si="0"/>
        <v>0</v>
      </c>
      <c r="AC10" s="105">
        <f t="shared" si="0"/>
        <v>0</v>
      </c>
      <c r="AD10" s="105">
        <f t="shared" si="0"/>
        <v>0</v>
      </c>
      <c r="AE10" s="105">
        <f t="shared" si="0"/>
        <v>0</v>
      </c>
      <c r="AF10" s="105">
        <f t="shared" si="0"/>
        <v>8517.6024029999953</v>
      </c>
      <c r="AG10" s="105">
        <f t="shared" si="0"/>
        <v>0</v>
      </c>
      <c r="AH10" s="105">
        <f t="shared" si="0"/>
        <v>17.398417999999999</v>
      </c>
      <c r="AI10" s="131">
        <f t="shared" si="3"/>
        <v>8535.000820999996</v>
      </c>
      <c r="AJ10" s="132">
        <f t="shared" si="1"/>
        <v>2.606487593768489E-3</v>
      </c>
      <c r="AK10" s="109">
        <f>ROUND(AJ10*$AI$2,4)+0.0002</f>
        <v>2.7000000000000001E-3</v>
      </c>
      <c r="AM10" s="152">
        <f t="shared" si="5"/>
        <v>2.7000000000000001E-3</v>
      </c>
      <c r="AO10" s="97" t="s">
        <v>20</v>
      </c>
      <c r="AP10" s="98">
        <v>2.7000000000000001E-3</v>
      </c>
      <c r="AR10" s="97" t="s">
        <v>20</v>
      </c>
      <c r="AS10" s="155">
        <v>2.7000000000000001E-3</v>
      </c>
      <c r="AT10" s="97"/>
    </row>
    <row r="11" spans="1:46">
      <c r="A11" s="97" t="s">
        <v>21</v>
      </c>
      <c r="B11" s="106"/>
      <c r="C11" s="106">
        <v>175864.96999999991</v>
      </c>
      <c r="D11" s="106"/>
      <c r="E11" s="106"/>
      <c r="F11" s="106"/>
      <c r="G11" s="106"/>
      <c r="H11" s="106">
        <v>425942.2099999999</v>
      </c>
      <c r="I11" s="106">
        <v>439755.56999999989</v>
      </c>
      <c r="J11" s="106">
        <v>313073.61000000022</v>
      </c>
      <c r="K11" s="106"/>
      <c r="L11" s="106"/>
      <c r="M11" s="106"/>
      <c r="N11" s="106">
        <v>2931640.8000000026</v>
      </c>
      <c r="O11" s="106">
        <v>221303.14999999997</v>
      </c>
      <c r="P11" s="106">
        <v>41165.009999999995</v>
      </c>
      <c r="Q11" s="106">
        <v>4548745.3200000022</v>
      </c>
      <c r="S11" s="149" t="s">
        <v>21</v>
      </c>
      <c r="T11" s="105">
        <f t="shared" si="2"/>
        <v>0</v>
      </c>
      <c r="U11" s="105">
        <f t="shared" si="0"/>
        <v>14104.370593999993</v>
      </c>
      <c r="V11" s="105">
        <f t="shared" si="0"/>
        <v>0</v>
      </c>
      <c r="W11" s="105">
        <f t="shared" si="0"/>
        <v>0</v>
      </c>
      <c r="X11" s="105">
        <f t="shared" si="0"/>
        <v>0</v>
      </c>
      <c r="Y11" s="105">
        <f t="shared" si="0"/>
        <v>0</v>
      </c>
      <c r="Z11" s="105">
        <f t="shared" si="0"/>
        <v>596.31909399999984</v>
      </c>
      <c r="AA11" s="105">
        <f t="shared" si="0"/>
        <v>30299.158772999992</v>
      </c>
      <c r="AB11" s="105">
        <f t="shared" si="0"/>
        <v>89476.437738000066</v>
      </c>
      <c r="AC11" s="105">
        <f t="shared" si="0"/>
        <v>0</v>
      </c>
      <c r="AD11" s="105">
        <f t="shared" si="0"/>
        <v>0</v>
      </c>
      <c r="AE11" s="105">
        <f t="shared" si="0"/>
        <v>0</v>
      </c>
      <c r="AF11" s="105">
        <f t="shared" si="0"/>
        <v>585448.66776000045</v>
      </c>
      <c r="AG11" s="105">
        <f t="shared" si="0"/>
        <v>9560.2960799999983</v>
      </c>
      <c r="AH11" s="105">
        <f t="shared" si="0"/>
        <v>1288.4648129999998</v>
      </c>
      <c r="AI11" s="131">
        <f t="shared" si="3"/>
        <v>730773.71485200059</v>
      </c>
      <c r="AJ11" s="132">
        <f t="shared" si="1"/>
        <v>0.22316958856375158</v>
      </c>
      <c r="AK11" s="98">
        <f t="shared" si="4"/>
        <v>0.21199999999999999</v>
      </c>
      <c r="AM11" s="152">
        <f t="shared" si="5"/>
        <v>0.21199999999999999</v>
      </c>
      <c r="AO11" s="97" t="s">
        <v>21</v>
      </c>
      <c r="AP11" s="98">
        <v>0.21199999999999999</v>
      </c>
      <c r="AR11" s="97" t="s">
        <v>21</v>
      </c>
      <c r="AS11" s="155">
        <v>0.2205</v>
      </c>
      <c r="AT11" s="97"/>
    </row>
    <row r="12" spans="1:46">
      <c r="A12" s="97" t="s">
        <v>22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>
        <v>27728.960000000025</v>
      </c>
      <c r="O12" s="106"/>
      <c r="P12" s="106">
        <v>86.789999999999992</v>
      </c>
      <c r="Q12" s="106">
        <v>27815.750000000025</v>
      </c>
      <c r="S12" s="149" t="s">
        <v>22</v>
      </c>
      <c r="T12" s="105">
        <f t="shared" si="2"/>
        <v>0</v>
      </c>
      <c r="U12" s="105">
        <f t="shared" si="0"/>
        <v>0</v>
      </c>
      <c r="V12" s="105">
        <f t="shared" si="0"/>
        <v>0</v>
      </c>
      <c r="W12" s="105">
        <f t="shared" si="0"/>
        <v>0</v>
      </c>
      <c r="X12" s="105">
        <f t="shared" si="0"/>
        <v>0</v>
      </c>
      <c r="Y12" s="105">
        <f t="shared" si="0"/>
        <v>0</v>
      </c>
      <c r="Z12" s="105">
        <f t="shared" si="0"/>
        <v>0</v>
      </c>
      <c r="AA12" s="105">
        <f t="shared" si="0"/>
        <v>0</v>
      </c>
      <c r="AB12" s="105">
        <f t="shared" si="0"/>
        <v>0</v>
      </c>
      <c r="AC12" s="105">
        <f t="shared" si="0"/>
        <v>0</v>
      </c>
      <c r="AD12" s="105">
        <f t="shared" si="0"/>
        <v>0</v>
      </c>
      <c r="AE12" s="105">
        <f t="shared" si="0"/>
        <v>0</v>
      </c>
      <c r="AF12" s="105">
        <f t="shared" si="0"/>
        <v>5537.4733120000046</v>
      </c>
      <c r="AG12" s="105">
        <f t="shared" si="0"/>
        <v>0</v>
      </c>
      <c r="AH12" s="105">
        <f t="shared" si="0"/>
        <v>2.7165269999999997</v>
      </c>
      <c r="AI12" s="131">
        <f t="shared" si="3"/>
        <v>5540.1898390000042</v>
      </c>
      <c r="AJ12" s="132">
        <f t="shared" si="1"/>
        <v>1.6919079898558055E-3</v>
      </c>
      <c r="AK12" s="98">
        <f t="shared" si="4"/>
        <v>1.6000000000000001E-3</v>
      </c>
      <c r="AM12" s="152">
        <f t="shared" si="5"/>
        <v>1.6000000000000001E-3</v>
      </c>
      <c r="AO12" s="97" t="s">
        <v>22</v>
      </c>
      <c r="AP12" s="98">
        <v>1.6000000000000001E-3</v>
      </c>
      <c r="AR12" s="97" t="s">
        <v>22</v>
      </c>
      <c r="AS12" s="155">
        <v>1.6000000000000001E-3</v>
      </c>
      <c r="AT12" s="97"/>
    </row>
    <row r="13" spans="1:46">
      <c r="A13" s="97" t="s">
        <v>23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>
        <v>0.25</v>
      </c>
      <c r="O13" s="106"/>
      <c r="P13" s="106"/>
      <c r="Q13" s="106">
        <v>0.25</v>
      </c>
      <c r="S13" s="149" t="s">
        <v>23</v>
      </c>
      <c r="T13" s="105">
        <f t="shared" si="2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4.9924999999999997E-2</v>
      </c>
      <c r="AG13" s="105">
        <f t="shared" si="0"/>
        <v>0</v>
      </c>
      <c r="AH13" s="105">
        <f t="shared" si="0"/>
        <v>0</v>
      </c>
      <c r="AI13" s="131">
        <f t="shared" si="3"/>
        <v>4.9924999999999997E-2</v>
      </c>
      <c r="AJ13" s="132">
        <f t="shared" si="1"/>
        <v>1.5246500363387822E-8</v>
      </c>
      <c r="AK13" s="98">
        <f t="shared" si="4"/>
        <v>0</v>
      </c>
      <c r="AM13" s="152">
        <f t="shared" si="5"/>
        <v>0</v>
      </c>
      <c r="AO13" s="97" t="s">
        <v>23</v>
      </c>
      <c r="AP13" s="98">
        <v>0</v>
      </c>
      <c r="AR13" s="97" t="s">
        <v>23</v>
      </c>
      <c r="AS13" s="155">
        <v>0</v>
      </c>
      <c r="AT13" s="97"/>
    </row>
    <row r="14" spans="1:46">
      <c r="A14" s="97" t="s">
        <v>26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>
        <v>5967.700000000008</v>
      </c>
      <c r="O14" s="106"/>
      <c r="P14" s="106">
        <v>7.8400000000000007</v>
      </c>
      <c r="Q14" s="106">
        <v>5975.5400000000081</v>
      </c>
      <c r="S14" s="149" t="s">
        <v>26</v>
      </c>
      <c r="T14" s="105">
        <f t="shared" si="2"/>
        <v>0</v>
      </c>
      <c r="U14" s="105">
        <f t="shared" si="0"/>
        <v>0</v>
      </c>
      <c r="V14" s="105">
        <f t="shared" si="0"/>
        <v>0</v>
      </c>
      <c r="W14" s="105">
        <f t="shared" si="0"/>
        <v>0</v>
      </c>
      <c r="X14" s="105">
        <f t="shared" si="0"/>
        <v>0</v>
      </c>
      <c r="Y14" s="105">
        <f t="shared" si="0"/>
        <v>0</v>
      </c>
      <c r="Z14" s="105">
        <f t="shared" si="0"/>
        <v>0</v>
      </c>
      <c r="AA14" s="105">
        <f t="shared" si="0"/>
        <v>0</v>
      </c>
      <c r="AB14" s="105">
        <f t="shared" si="0"/>
        <v>0</v>
      </c>
      <c r="AC14" s="105">
        <f t="shared" si="0"/>
        <v>0</v>
      </c>
      <c r="AD14" s="105">
        <f t="shared" si="0"/>
        <v>0</v>
      </c>
      <c r="AE14" s="105">
        <f t="shared" si="0"/>
        <v>0</v>
      </c>
      <c r="AF14" s="105">
        <f t="shared" si="0"/>
        <v>1191.7496900000015</v>
      </c>
      <c r="AG14" s="105">
        <f t="shared" si="0"/>
        <v>0</v>
      </c>
      <c r="AH14" s="105">
        <f t="shared" si="0"/>
        <v>0.24539200000000003</v>
      </c>
      <c r="AI14" s="131">
        <f t="shared" si="3"/>
        <v>1191.9950820000015</v>
      </c>
      <c r="AJ14" s="132">
        <f t="shared" si="1"/>
        <v>3.6402110066839302E-4</v>
      </c>
      <c r="AK14" s="98">
        <f t="shared" si="4"/>
        <v>2.9999999999999997E-4</v>
      </c>
      <c r="AM14" s="152">
        <f t="shared" si="5"/>
        <v>2.9999999999999997E-4</v>
      </c>
      <c r="AO14" s="97" t="s">
        <v>26</v>
      </c>
      <c r="AP14" s="98">
        <v>2.9999999999999997E-4</v>
      </c>
      <c r="AR14" s="97" t="s">
        <v>26</v>
      </c>
      <c r="AS14" s="155">
        <v>2.9999999999999997E-4</v>
      </c>
      <c r="AT14" s="97"/>
    </row>
    <row r="15" spans="1:46">
      <c r="A15" s="97" t="s">
        <v>29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>
        <v>1269.3199999999983</v>
      </c>
      <c r="O15" s="106"/>
      <c r="P15" s="106">
        <v>12.8</v>
      </c>
      <c r="Q15" s="106">
        <v>1282.1199999999983</v>
      </c>
      <c r="S15" s="149" t="s">
        <v>29</v>
      </c>
      <c r="T15" s="105">
        <f t="shared" si="2"/>
        <v>0</v>
      </c>
      <c r="U15" s="105">
        <f t="shared" si="0"/>
        <v>0</v>
      </c>
      <c r="V15" s="105">
        <f t="shared" si="0"/>
        <v>0</v>
      </c>
      <c r="W15" s="105">
        <f t="shared" si="0"/>
        <v>0</v>
      </c>
      <c r="X15" s="105">
        <f t="shared" si="0"/>
        <v>0</v>
      </c>
      <c r="Y15" s="105">
        <f t="shared" si="0"/>
        <v>0</v>
      </c>
      <c r="Z15" s="105">
        <f t="shared" si="0"/>
        <v>0</v>
      </c>
      <c r="AA15" s="105">
        <f t="shared" si="0"/>
        <v>0</v>
      </c>
      <c r="AB15" s="105">
        <f t="shared" si="0"/>
        <v>0</v>
      </c>
      <c r="AC15" s="105">
        <f t="shared" si="0"/>
        <v>0</v>
      </c>
      <c r="AD15" s="105">
        <f t="shared" si="0"/>
        <v>0</v>
      </c>
      <c r="AE15" s="105">
        <f t="shared" si="0"/>
        <v>0</v>
      </c>
      <c r="AF15" s="105">
        <f t="shared" si="0"/>
        <v>253.48320399999966</v>
      </c>
      <c r="AG15" s="105">
        <f t="shared" si="0"/>
        <v>0</v>
      </c>
      <c r="AH15" s="105">
        <f t="shared" si="0"/>
        <v>0.40064000000000005</v>
      </c>
      <c r="AI15" s="131">
        <f t="shared" si="3"/>
        <v>253.88384399999967</v>
      </c>
      <c r="AJ15" s="132">
        <f t="shared" si="1"/>
        <v>7.7533102049159587E-5</v>
      </c>
      <c r="AK15" s="99">
        <f>ROUND(AJ15*$AI$2,4)</f>
        <v>1E-4</v>
      </c>
      <c r="AM15" s="152">
        <f t="shared" si="5"/>
        <v>1E-4</v>
      </c>
      <c r="AO15" s="97" t="s">
        <v>29</v>
      </c>
      <c r="AP15" s="98">
        <v>1E-4</v>
      </c>
      <c r="AR15" s="97" t="s">
        <v>29</v>
      </c>
      <c r="AS15" s="155">
        <v>1E-4</v>
      </c>
      <c r="AT15" s="97"/>
    </row>
    <row r="16" spans="1:46">
      <c r="A16" s="97" t="s">
        <v>30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>
        <v>780.84999999999889</v>
      </c>
      <c r="O16" s="106"/>
      <c r="P16" s="106">
        <v>1.3599999999999999</v>
      </c>
      <c r="Q16" s="106">
        <v>782.2099999999989</v>
      </c>
      <c r="S16" s="149" t="s">
        <v>30</v>
      </c>
      <c r="T16" s="105">
        <f t="shared" si="2"/>
        <v>0</v>
      </c>
      <c r="U16" s="105">
        <f t="shared" si="0"/>
        <v>0</v>
      </c>
      <c r="V16" s="105">
        <f t="shared" si="0"/>
        <v>0</v>
      </c>
      <c r="W16" s="105">
        <f t="shared" si="0"/>
        <v>0</v>
      </c>
      <c r="X16" s="105">
        <f t="shared" si="0"/>
        <v>0</v>
      </c>
      <c r="Y16" s="105">
        <f t="shared" si="0"/>
        <v>0</v>
      </c>
      <c r="Z16" s="105">
        <f t="shared" si="0"/>
        <v>0</v>
      </c>
      <c r="AA16" s="105">
        <f t="shared" si="0"/>
        <v>0</v>
      </c>
      <c r="AB16" s="105">
        <f t="shared" si="0"/>
        <v>0</v>
      </c>
      <c r="AC16" s="105">
        <f t="shared" si="0"/>
        <v>0</v>
      </c>
      <c r="AD16" s="105">
        <f t="shared" si="0"/>
        <v>0</v>
      </c>
      <c r="AE16" s="105">
        <f t="shared" si="0"/>
        <v>0</v>
      </c>
      <c r="AF16" s="105">
        <f t="shared" si="0"/>
        <v>155.93574499999977</v>
      </c>
      <c r="AG16" s="105">
        <f t="shared" si="0"/>
        <v>0</v>
      </c>
      <c r="AH16" s="105">
        <f t="shared" si="0"/>
        <v>4.2567999999999995E-2</v>
      </c>
      <c r="AI16" s="131">
        <f t="shared" si="3"/>
        <v>155.97831299999976</v>
      </c>
      <c r="AJ16" s="132">
        <f t="shared" si="1"/>
        <v>4.7633918995195111E-5</v>
      </c>
      <c r="AK16" s="98">
        <f t="shared" si="4"/>
        <v>0</v>
      </c>
      <c r="AM16" s="152">
        <f t="shared" si="5"/>
        <v>0</v>
      </c>
      <c r="AO16" s="97" t="s">
        <v>30</v>
      </c>
      <c r="AP16" s="98">
        <v>0</v>
      </c>
      <c r="AR16" s="97" t="s">
        <v>30</v>
      </c>
      <c r="AS16" s="155">
        <v>0</v>
      </c>
      <c r="AT16" s="97"/>
    </row>
    <row r="17" spans="1:46">
      <c r="A17" s="97" t="s">
        <v>31</v>
      </c>
      <c r="B17" s="106">
        <v>259186.22999999986</v>
      </c>
      <c r="C17" s="106">
        <v>152323.32999999999</v>
      </c>
      <c r="D17" s="106">
        <v>1110512.0600000003</v>
      </c>
      <c r="E17" s="106">
        <v>704912.09000000008</v>
      </c>
      <c r="F17" s="106">
        <v>128194.90999999999</v>
      </c>
      <c r="G17" s="106">
        <v>308758.37000000005</v>
      </c>
      <c r="H17" s="106">
        <v>538683.75999999978</v>
      </c>
      <c r="I17" s="106">
        <v>1355535.3400000012</v>
      </c>
      <c r="J17" s="106">
        <v>106591.65999999995</v>
      </c>
      <c r="K17" s="106">
        <v>38114.120000000003</v>
      </c>
      <c r="L17" s="106">
        <v>390191.25999999995</v>
      </c>
      <c r="M17" s="106">
        <v>944536.77999999956</v>
      </c>
      <c r="N17" s="106">
        <v>170050.70999999976</v>
      </c>
      <c r="O17" s="106">
        <v>746820.6800000011</v>
      </c>
      <c r="P17" s="106">
        <v>575455.38999999978</v>
      </c>
      <c r="Q17" s="106">
        <v>7529866.6900000023</v>
      </c>
      <c r="S17" s="149" t="s">
        <v>31</v>
      </c>
      <c r="T17" s="105">
        <f t="shared" si="2"/>
        <v>362.86072199999978</v>
      </c>
      <c r="U17" s="105">
        <f t="shared" si="0"/>
        <v>12216.331065999999</v>
      </c>
      <c r="V17" s="105">
        <f t="shared" si="0"/>
        <v>4664.1506520000012</v>
      </c>
      <c r="W17" s="105">
        <f t="shared" si="0"/>
        <v>63230.614473000009</v>
      </c>
      <c r="X17" s="105">
        <f t="shared" si="0"/>
        <v>1435.7829919999999</v>
      </c>
      <c r="Y17" s="105">
        <f t="shared" si="0"/>
        <v>679.26841400000012</v>
      </c>
      <c r="Z17" s="105">
        <f t="shared" si="0"/>
        <v>754.15726399999971</v>
      </c>
      <c r="AA17" s="105">
        <f t="shared" si="0"/>
        <v>93396.384926000086</v>
      </c>
      <c r="AB17" s="105">
        <f t="shared" si="0"/>
        <v>30463.896427999985</v>
      </c>
      <c r="AC17" s="105">
        <f t="shared" si="0"/>
        <v>1783.7408160000002</v>
      </c>
      <c r="AD17" s="105">
        <f t="shared" si="0"/>
        <v>2302.1284339999997</v>
      </c>
      <c r="AE17" s="105">
        <f t="shared" si="0"/>
        <v>73768.322517999972</v>
      </c>
      <c r="AF17" s="105">
        <f t="shared" si="0"/>
        <v>33959.12678699995</v>
      </c>
      <c r="AG17" s="105">
        <f t="shared" si="0"/>
        <v>32262.653376000049</v>
      </c>
      <c r="AH17" s="105">
        <f t="shared" si="0"/>
        <v>18011.753706999993</v>
      </c>
      <c r="AI17" s="131">
        <f t="shared" si="3"/>
        <v>369291.17257500003</v>
      </c>
      <c r="AJ17" s="132">
        <f t="shared" si="1"/>
        <v>0.11277712562565155</v>
      </c>
      <c r="AK17" s="98">
        <f t="shared" si="4"/>
        <v>0.1071</v>
      </c>
      <c r="AM17" s="152">
        <f t="shared" si="5"/>
        <v>0.1071</v>
      </c>
      <c r="AO17" s="97" t="s">
        <v>31</v>
      </c>
      <c r="AP17" s="98">
        <v>0.1071</v>
      </c>
      <c r="AR17" s="97" t="s">
        <v>31</v>
      </c>
      <c r="AS17" s="155">
        <v>0.1071</v>
      </c>
      <c r="AT17" s="97"/>
    </row>
    <row r="18" spans="1:46">
      <c r="A18" s="97" t="s">
        <v>33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>
        <v>15399.54</v>
      </c>
      <c r="O18" s="106">
        <v>63022.170000000006</v>
      </c>
      <c r="P18" s="106"/>
      <c r="Q18" s="106">
        <v>78421.710000000006</v>
      </c>
      <c r="S18" s="149" t="s">
        <v>33</v>
      </c>
      <c r="T18" s="105">
        <f t="shared" si="2"/>
        <v>0</v>
      </c>
      <c r="U18" s="105">
        <f t="shared" si="0"/>
        <v>0</v>
      </c>
      <c r="V18" s="105">
        <f t="shared" si="0"/>
        <v>0</v>
      </c>
      <c r="W18" s="105">
        <f t="shared" si="0"/>
        <v>0</v>
      </c>
      <c r="X18" s="105">
        <f t="shared" si="0"/>
        <v>0</v>
      </c>
      <c r="Y18" s="105">
        <f t="shared" si="0"/>
        <v>0</v>
      </c>
      <c r="Z18" s="105">
        <f t="shared" si="0"/>
        <v>0</v>
      </c>
      <c r="AA18" s="105">
        <f t="shared" si="0"/>
        <v>0</v>
      </c>
      <c r="AB18" s="105">
        <f t="shared" si="0"/>
        <v>0</v>
      </c>
      <c r="AC18" s="105">
        <f t="shared" si="0"/>
        <v>0</v>
      </c>
      <c r="AD18" s="105">
        <f t="shared" si="0"/>
        <v>0</v>
      </c>
      <c r="AE18" s="105">
        <f t="shared" si="0"/>
        <v>0</v>
      </c>
      <c r="AF18" s="105">
        <f t="shared" si="0"/>
        <v>3075.2881379999999</v>
      </c>
      <c r="AG18" s="105">
        <f t="shared" si="0"/>
        <v>2722.5577440000002</v>
      </c>
      <c r="AH18" s="105">
        <f t="shared" si="0"/>
        <v>0</v>
      </c>
      <c r="AI18" s="131">
        <f t="shared" si="3"/>
        <v>5797.8458819999996</v>
      </c>
      <c r="AJ18" s="132">
        <f t="shared" si="1"/>
        <v>1.7705930765504175E-3</v>
      </c>
      <c r="AK18" s="98">
        <f t="shared" si="4"/>
        <v>1.6999999999999999E-3</v>
      </c>
      <c r="AM18" s="152">
        <f t="shared" si="5"/>
        <v>1.6999999999999999E-3</v>
      </c>
      <c r="AO18" s="156" t="s">
        <v>21</v>
      </c>
      <c r="AP18" s="98">
        <v>1.6999999999999999E-3</v>
      </c>
      <c r="AR18" s="97" t="s">
        <v>37</v>
      </c>
      <c r="AS18" s="155">
        <v>0</v>
      </c>
      <c r="AT18" s="97"/>
    </row>
    <row r="19" spans="1:46">
      <c r="A19" s="97" t="s">
        <v>34</v>
      </c>
      <c r="B19" s="106"/>
      <c r="C19" s="106">
        <v>214362.55999999997</v>
      </c>
      <c r="D19" s="106"/>
      <c r="E19" s="106"/>
      <c r="F19" s="106"/>
      <c r="G19" s="106"/>
      <c r="H19" s="106"/>
      <c r="I19" s="106">
        <v>24303.919999999998</v>
      </c>
      <c r="J19" s="106"/>
      <c r="K19" s="106"/>
      <c r="L19" s="106"/>
      <c r="M19" s="106"/>
      <c r="N19" s="106">
        <v>6745.8499999999958</v>
      </c>
      <c r="O19" s="106">
        <v>76357.700000000012</v>
      </c>
      <c r="P19" s="106"/>
      <c r="Q19" s="106">
        <v>321770.03000000003</v>
      </c>
      <c r="S19" s="149" t="s">
        <v>34</v>
      </c>
      <c r="T19" s="105">
        <f t="shared" si="2"/>
        <v>0</v>
      </c>
      <c r="U19" s="105">
        <f t="shared" si="0"/>
        <v>17191.877311999997</v>
      </c>
      <c r="V19" s="105">
        <f t="shared" si="0"/>
        <v>0</v>
      </c>
      <c r="W19" s="105">
        <f t="shared" si="0"/>
        <v>0</v>
      </c>
      <c r="X19" s="105">
        <f t="shared" si="0"/>
        <v>0</v>
      </c>
      <c r="Y19" s="105">
        <f t="shared" si="0"/>
        <v>0</v>
      </c>
      <c r="Z19" s="105">
        <f t="shared" si="0"/>
        <v>0</v>
      </c>
      <c r="AA19" s="105">
        <f t="shared" si="0"/>
        <v>1674.540088</v>
      </c>
      <c r="AB19" s="105">
        <f t="shared" si="0"/>
        <v>0</v>
      </c>
      <c r="AC19" s="105">
        <f t="shared" si="0"/>
        <v>0</v>
      </c>
      <c r="AD19" s="105">
        <f t="shared" si="0"/>
        <v>0</v>
      </c>
      <c r="AE19" s="105">
        <f t="shared" si="0"/>
        <v>0</v>
      </c>
      <c r="AF19" s="105">
        <f t="shared" si="0"/>
        <v>1347.146244999999</v>
      </c>
      <c r="AG19" s="105">
        <f t="shared" si="0"/>
        <v>3298.6526400000007</v>
      </c>
      <c r="AH19" s="105">
        <f t="shared" si="0"/>
        <v>0</v>
      </c>
      <c r="AI19" s="131">
        <f t="shared" si="3"/>
        <v>23512.216284999999</v>
      </c>
      <c r="AJ19" s="132">
        <f t="shared" si="1"/>
        <v>7.1803508088794307E-3</v>
      </c>
      <c r="AK19" s="98">
        <f t="shared" si="4"/>
        <v>6.7999999999999996E-3</v>
      </c>
      <c r="AM19" s="152">
        <f t="shared" si="5"/>
        <v>6.7999999999999996E-3</v>
      </c>
      <c r="AO19" s="156" t="s">
        <v>21</v>
      </c>
      <c r="AP19" s="98">
        <v>6.7999999999999996E-3</v>
      </c>
      <c r="AR19" s="97" t="s">
        <v>38</v>
      </c>
      <c r="AS19" s="155">
        <v>0</v>
      </c>
      <c r="AT19" s="97"/>
    </row>
    <row r="20" spans="1:46">
      <c r="A20" s="97" t="s">
        <v>37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>
        <v>165.39000000000021</v>
      </c>
      <c r="O20" s="106"/>
      <c r="P20" s="106">
        <v>7.8400000000000007</v>
      </c>
      <c r="Q20" s="106">
        <v>173.23000000000022</v>
      </c>
      <c r="S20" s="149" t="s">
        <v>37</v>
      </c>
      <c r="T20" s="105">
        <f t="shared" si="2"/>
        <v>0</v>
      </c>
      <c r="U20" s="105">
        <f t="shared" si="2"/>
        <v>0</v>
      </c>
      <c r="V20" s="105">
        <f t="shared" si="2"/>
        <v>0</v>
      </c>
      <c r="W20" s="105">
        <f t="shared" si="2"/>
        <v>0</v>
      </c>
      <c r="X20" s="105">
        <f t="shared" si="2"/>
        <v>0</v>
      </c>
      <c r="Y20" s="105">
        <f t="shared" si="2"/>
        <v>0</v>
      </c>
      <c r="Z20" s="105">
        <f t="shared" si="2"/>
        <v>0</v>
      </c>
      <c r="AA20" s="105">
        <f t="shared" si="2"/>
        <v>0</v>
      </c>
      <c r="AB20" s="105">
        <f t="shared" si="2"/>
        <v>0</v>
      </c>
      <c r="AC20" s="105">
        <f t="shared" si="2"/>
        <v>0</v>
      </c>
      <c r="AD20" s="105">
        <f t="shared" si="2"/>
        <v>0</v>
      </c>
      <c r="AE20" s="105">
        <f t="shared" si="2"/>
        <v>0</v>
      </c>
      <c r="AF20" s="105">
        <f t="shared" si="2"/>
        <v>33.028383000000041</v>
      </c>
      <c r="AG20" s="105">
        <f t="shared" si="2"/>
        <v>0</v>
      </c>
      <c r="AH20" s="105">
        <f t="shared" si="2"/>
        <v>0.24539200000000003</v>
      </c>
      <c r="AI20" s="131">
        <f t="shared" si="3"/>
        <v>33.273775000000043</v>
      </c>
      <c r="AJ20" s="132">
        <f t="shared" si="1"/>
        <v>1.0161414574437362E-5</v>
      </c>
      <c r="AK20" s="98">
        <f t="shared" si="4"/>
        <v>0</v>
      </c>
      <c r="AM20" s="152">
        <f t="shared" si="5"/>
        <v>0</v>
      </c>
      <c r="AO20" s="97" t="s">
        <v>37</v>
      </c>
      <c r="AP20" s="98">
        <v>0</v>
      </c>
      <c r="AR20" s="97" t="s">
        <v>75</v>
      </c>
      <c r="AS20" s="155">
        <v>0.99999999999999989</v>
      </c>
      <c r="AT20" s="97"/>
    </row>
    <row r="21" spans="1:46">
      <c r="A21" s="97" t="s">
        <v>38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>
        <v>166.26</v>
      </c>
      <c r="O21" s="106"/>
      <c r="P21" s="106">
        <v>7.8400000000000007</v>
      </c>
      <c r="Q21" s="106">
        <v>174.1</v>
      </c>
      <c r="S21" s="149" t="s">
        <v>38</v>
      </c>
      <c r="T21" s="105">
        <f t="shared" si="2"/>
        <v>0</v>
      </c>
      <c r="U21" s="105">
        <f t="shared" si="2"/>
        <v>0</v>
      </c>
      <c r="V21" s="105">
        <f t="shared" si="2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5">
        <f t="shared" si="2"/>
        <v>0</v>
      </c>
      <c r="AB21" s="105">
        <f t="shared" si="2"/>
        <v>0</v>
      </c>
      <c r="AC21" s="105">
        <f t="shared" si="2"/>
        <v>0</v>
      </c>
      <c r="AD21" s="105">
        <f t="shared" si="2"/>
        <v>0</v>
      </c>
      <c r="AE21" s="105">
        <f t="shared" si="2"/>
        <v>0</v>
      </c>
      <c r="AF21" s="105">
        <f t="shared" si="2"/>
        <v>33.202121999999996</v>
      </c>
      <c r="AG21" s="105">
        <f t="shared" si="2"/>
        <v>0</v>
      </c>
      <c r="AH21" s="105">
        <f t="shared" si="2"/>
        <v>0.24539200000000003</v>
      </c>
      <c r="AI21" s="131">
        <f t="shared" si="3"/>
        <v>33.447513999999998</v>
      </c>
      <c r="AJ21" s="132">
        <f t="shared" si="1"/>
        <v>1.021447239570194E-5</v>
      </c>
      <c r="AK21" s="98">
        <f t="shared" si="4"/>
        <v>0</v>
      </c>
      <c r="AM21" s="152">
        <f t="shared" si="5"/>
        <v>0</v>
      </c>
      <c r="AO21" s="97" t="s">
        <v>38</v>
      </c>
      <c r="AP21" s="98">
        <v>0</v>
      </c>
      <c r="AR21" s="97"/>
      <c r="AS21" s="97"/>
    </row>
    <row r="22" spans="1:46">
      <c r="A22" s="159" t="s">
        <v>75</v>
      </c>
      <c r="B22" s="159">
        <v>1565139.0999999992</v>
      </c>
      <c r="C22" s="159">
        <v>1812603.3400000003</v>
      </c>
      <c r="D22" s="159">
        <v>7579813.5499999998</v>
      </c>
      <c r="E22" s="159">
        <v>3735362.92</v>
      </c>
      <c r="F22" s="159">
        <v>604447.81000000006</v>
      </c>
      <c r="G22" s="159">
        <v>1453426.69</v>
      </c>
      <c r="H22" s="159">
        <v>2959959.7599999993</v>
      </c>
      <c r="I22" s="159">
        <v>9227873.7100000046</v>
      </c>
      <c r="J22" s="159">
        <v>1212450.4000000006</v>
      </c>
      <c r="K22" s="159">
        <v>2854150.7799999993</v>
      </c>
      <c r="L22" s="159">
        <v>2741634.1600000015</v>
      </c>
      <c r="M22" s="159">
        <v>4765269.2699999996</v>
      </c>
      <c r="N22" s="159">
        <v>4842828.7300000004</v>
      </c>
      <c r="O22" s="159">
        <v>4275849.3500000015</v>
      </c>
      <c r="P22" s="159">
        <v>2871742.8699999978</v>
      </c>
      <c r="Q22" s="159">
        <v>52502552.440000005</v>
      </c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47">
        <f>SUM(AI4:AI21)</f>
        <v>3274521.9434020002</v>
      </c>
      <c r="AJ22" s="148">
        <f>SUM(AJ4:AJ21)</f>
        <v>1.0000000000000002</v>
      </c>
      <c r="AK22" s="148">
        <f>SUM(AK4:AK21)</f>
        <v>0.95</v>
      </c>
      <c r="AM22" s="152"/>
      <c r="AO22" s="97"/>
      <c r="AP22" s="98"/>
      <c r="AR22" s="97"/>
      <c r="AS22" s="97"/>
    </row>
    <row r="23" spans="1:46">
      <c r="AM23" s="152"/>
      <c r="AO23" s="97"/>
      <c r="AP23" s="98"/>
      <c r="AR23" s="97"/>
      <c r="AS23" s="97"/>
    </row>
    <row r="24" spans="1:46">
      <c r="AM24" s="152"/>
      <c r="AO24" s="156"/>
      <c r="AP24" s="98"/>
      <c r="AR24" s="97"/>
      <c r="AS24" s="97"/>
    </row>
    <row r="25" spans="1:46">
      <c r="AM25" s="152"/>
      <c r="AO25" s="156"/>
      <c r="AP25" s="98"/>
      <c r="AR25" s="97"/>
      <c r="AS25" s="97"/>
    </row>
    <row r="26" spans="1:46">
      <c r="AM26" s="152"/>
      <c r="AO26" s="97"/>
      <c r="AP26" s="98"/>
      <c r="AR26" s="97"/>
      <c r="AS26" s="97"/>
    </row>
    <row r="27" spans="1:46">
      <c r="AM27" s="152"/>
      <c r="AO27" s="97"/>
      <c r="AP27" s="98"/>
      <c r="AR27" s="97"/>
      <c r="AS27" s="97"/>
    </row>
    <row r="28" spans="1:46">
      <c r="AM28" s="152"/>
      <c r="AO28" s="97"/>
      <c r="AP28" s="157"/>
      <c r="AR28" s="97"/>
      <c r="AS28" s="97"/>
    </row>
    <row r="29" spans="1:46">
      <c r="AM29" s="152"/>
      <c r="AO29" s="97"/>
      <c r="AP29" s="157"/>
    </row>
  </sheetData>
  <pageMargins left="0.75" right="0.75" top="1" bottom="1" header="0.5" footer="0.5"/>
  <pageSetup scale="63" fitToWidth="3" orientation="landscape" r:id="rId2"/>
  <headerFooter alignWithMargins="0">
    <oddHeader>&amp;RKY PSC Case No. 2016-00162,
Attachment C to Staff Post Hearing Supp. DR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sqref="A1:G1"/>
    </sheetView>
  </sheetViews>
  <sheetFormatPr defaultRowHeight="15"/>
  <cols>
    <col min="1" max="1" width="8.88671875" style="117"/>
    <col min="2" max="2" width="19" style="117" customWidth="1"/>
    <col min="3" max="3" width="8.88671875" style="117"/>
    <col min="4" max="4" width="12.109375" style="117" customWidth="1"/>
    <col min="5" max="5" width="12" style="117" customWidth="1"/>
    <col min="6" max="16384" width="8.88671875" style="117"/>
  </cols>
  <sheetData>
    <row r="1" spans="1:7" ht="19.2">
      <c r="A1" s="223" t="s">
        <v>149</v>
      </c>
      <c r="B1" s="223"/>
      <c r="C1" s="223"/>
      <c r="D1" s="223"/>
      <c r="E1" s="223"/>
      <c r="F1" s="223"/>
      <c r="G1" s="223"/>
    </row>
    <row r="2" spans="1:7">
      <c r="A2" s="160"/>
      <c r="B2" s="160"/>
      <c r="C2" s="160"/>
      <c r="D2" s="160"/>
      <c r="E2" s="160"/>
      <c r="F2" s="160"/>
      <c r="G2" s="160"/>
    </row>
    <row r="3" spans="1:7">
      <c r="A3" s="224" t="s">
        <v>150</v>
      </c>
      <c r="B3" s="224"/>
      <c r="C3" s="161"/>
      <c r="D3" s="224" t="s">
        <v>151</v>
      </c>
      <c r="E3" s="224"/>
      <c r="F3" s="160"/>
      <c r="G3" s="160"/>
    </row>
    <row r="4" spans="1:7">
      <c r="A4" s="224" t="s">
        <v>152</v>
      </c>
      <c r="B4" s="224"/>
      <c r="C4" s="161"/>
      <c r="D4" s="224" t="s">
        <v>153</v>
      </c>
      <c r="E4" s="224"/>
      <c r="F4" s="160"/>
      <c r="G4" s="160"/>
    </row>
    <row r="5" spans="1:7">
      <c r="A5" s="162"/>
      <c r="B5" s="162"/>
      <c r="C5" s="160"/>
      <c r="D5" s="162"/>
      <c r="E5" s="162"/>
      <c r="F5" s="160"/>
      <c r="G5" s="160"/>
    </row>
    <row r="6" spans="1:7">
      <c r="A6" s="161" t="s">
        <v>72</v>
      </c>
      <c r="B6" s="163" t="s">
        <v>71</v>
      </c>
      <c r="C6" s="164"/>
      <c r="D6" s="161" t="s">
        <v>72</v>
      </c>
      <c r="E6" s="163" t="s">
        <v>71</v>
      </c>
      <c r="F6" s="165"/>
      <c r="G6" s="163" t="s">
        <v>6</v>
      </c>
    </row>
    <row r="7" spans="1:7">
      <c r="A7" s="166" t="s">
        <v>147</v>
      </c>
      <c r="B7" s="167">
        <v>0</v>
      </c>
      <c r="C7" s="165"/>
      <c r="D7" s="166" t="s">
        <v>147</v>
      </c>
      <c r="E7" s="167">
        <v>0</v>
      </c>
      <c r="F7" s="168"/>
      <c r="G7" s="169">
        <f>E7-B7</f>
        <v>0</v>
      </c>
    </row>
    <row r="8" spans="1:7">
      <c r="A8" s="170" t="s">
        <v>10</v>
      </c>
      <c r="B8" s="170">
        <v>1E-4</v>
      </c>
      <c r="C8" s="165"/>
      <c r="D8" s="171" t="s">
        <v>10</v>
      </c>
      <c r="E8" s="172">
        <v>2.0000000000000001E-4</v>
      </c>
      <c r="F8" s="168"/>
      <c r="G8" s="173">
        <f t="shared" ref="G8:G23" si="0">E8-B8</f>
        <v>1E-4</v>
      </c>
    </row>
    <row r="9" spans="1:7">
      <c r="A9" s="170" t="s">
        <v>12</v>
      </c>
      <c r="B9" s="170">
        <v>4.6899999999999997E-2</v>
      </c>
      <c r="C9" s="165"/>
      <c r="D9" s="171" t="s">
        <v>12</v>
      </c>
      <c r="E9" s="172">
        <v>4.3999999999999997E-2</v>
      </c>
      <c r="F9" s="81"/>
      <c r="G9" s="173">
        <f t="shared" si="0"/>
        <v>-2.8999999999999998E-3</v>
      </c>
    </row>
    <row r="10" spans="1:7">
      <c r="A10" s="170" t="s">
        <v>13</v>
      </c>
      <c r="B10" s="170">
        <v>0.29409999999999997</v>
      </c>
      <c r="C10" s="165"/>
      <c r="D10" s="171" t="s">
        <v>13</v>
      </c>
      <c r="E10" s="172">
        <v>0.3155</v>
      </c>
      <c r="F10" s="81"/>
      <c r="G10" s="174">
        <f t="shared" si="0"/>
        <v>2.140000000000003E-2</v>
      </c>
    </row>
    <row r="11" spans="1:7">
      <c r="A11" s="170" t="s">
        <v>14</v>
      </c>
      <c r="B11" s="170">
        <v>1.2500000000000001E-2</v>
      </c>
      <c r="C11" s="165"/>
      <c r="D11" s="171" t="s">
        <v>14</v>
      </c>
      <c r="E11" s="172">
        <v>1.15E-2</v>
      </c>
      <c r="F11" s="81"/>
      <c r="G11" s="173">
        <f t="shared" si="0"/>
        <v>-1.0000000000000009E-3</v>
      </c>
    </row>
    <row r="12" spans="1:7">
      <c r="A12" s="170" t="s">
        <v>15</v>
      </c>
      <c r="B12" s="170">
        <v>0.21390000000000001</v>
      </c>
      <c r="C12" s="165"/>
      <c r="D12" s="171" t="s">
        <v>15</v>
      </c>
      <c r="E12" s="172">
        <v>0.1515</v>
      </c>
      <c r="F12" s="81"/>
      <c r="G12" s="174">
        <f t="shared" si="0"/>
        <v>-6.2400000000000011E-2</v>
      </c>
    </row>
    <row r="13" spans="1:7">
      <c r="A13" s="170" t="s">
        <v>16</v>
      </c>
      <c r="B13" s="170">
        <v>0.1002</v>
      </c>
      <c r="C13" s="165"/>
      <c r="D13" s="171" t="s">
        <v>16</v>
      </c>
      <c r="E13" s="172">
        <v>9.7100000000000006E-2</v>
      </c>
      <c r="F13" s="81"/>
      <c r="G13" s="173">
        <f t="shared" si="0"/>
        <v>-3.0999999999999917E-3</v>
      </c>
    </row>
    <row r="14" spans="1:7">
      <c r="A14" s="170" t="s">
        <v>20</v>
      </c>
      <c r="B14" s="170">
        <v>2.7000000000000001E-3</v>
      </c>
      <c r="C14" s="165"/>
      <c r="D14" s="171" t="s">
        <v>20</v>
      </c>
      <c r="E14" s="172">
        <v>2.0900000000000002E-2</v>
      </c>
      <c r="F14" s="81"/>
      <c r="G14" s="174">
        <f t="shared" si="0"/>
        <v>1.8200000000000001E-2</v>
      </c>
    </row>
    <row r="15" spans="1:7">
      <c r="A15" s="175" t="s">
        <v>21</v>
      </c>
      <c r="B15" s="175">
        <v>0.2205</v>
      </c>
      <c r="C15" s="176"/>
      <c r="D15" s="171" t="s">
        <v>21</v>
      </c>
      <c r="E15" s="172">
        <v>0.251</v>
      </c>
      <c r="F15" s="80"/>
      <c r="G15" s="174">
        <f t="shared" si="0"/>
        <v>3.0499999999999999E-2</v>
      </c>
    </row>
    <row r="16" spans="1:7">
      <c r="A16" s="175" t="s">
        <v>22</v>
      </c>
      <c r="B16" s="175">
        <v>1.6000000000000001E-3</v>
      </c>
      <c r="C16" s="176"/>
      <c r="D16" s="177" t="s">
        <v>22</v>
      </c>
      <c r="E16" s="178">
        <v>1.9E-3</v>
      </c>
      <c r="F16" s="80"/>
      <c r="G16" s="173">
        <f t="shared" si="0"/>
        <v>2.9999999999999992E-4</v>
      </c>
    </row>
    <row r="17" spans="1:7">
      <c r="A17" s="175" t="s">
        <v>23</v>
      </c>
      <c r="B17" s="179">
        <v>0</v>
      </c>
      <c r="C17" s="176"/>
      <c r="D17" s="177" t="s">
        <v>23</v>
      </c>
      <c r="E17" s="180">
        <v>0</v>
      </c>
      <c r="F17" s="80"/>
      <c r="G17" s="169">
        <f t="shared" si="0"/>
        <v>0</v>
      </c>
    </row>
    <row r="18" spans="1:7">
      <c r="A18" s="175" t="s">
        <v>26</v>
      </c>
      <c r="B18" s="175">
        <v>2.9999999999999997E-4</v>
      </c>
      <c r="C18" s="176"/>
      <c r="D18" s="177" t="s">
        <v>26</v>
      </c>
      <c r="E18" s="178">
        <v>6.9999999999999999E-4</v>
      </c>
      <c r="F18" s="80"/>
      <c r="G18" s="173">
        <f t="shared" si="0"/>
        <v>4.0000000000000002E-4</v>
      </c>
    </row>
    <row r="19" spans="1:7">
      <c r="A19" s="175" t="s">
        <v>29</v>
      </c>
      <c r="B19" s="175">
        <v>1E-4</v>
      </c>
      <c r="C19" s="176"/>
      <c r="D19" s="177" t="s">
        <v>29</v>
      </c>
      <c r="E19" s="178">
        <v>1E-4</v>
      </c>
      <c r="F19" s="80"/>
      <c r="G19" s="169">
        <f t="shared" si="0"/>
        <v>0</v>
      </c>
    </row>
    <row r="20" spans="1:7">
      <c r="A20" s="175" t="s">
        <v>30</v>
      </c>
      <c r="B20" s="175">
        <v>0</v>
      </c>
      <c r="C20" s="176"/>
      <c r="D20" s="177" t="s">
        <v>30</v>
      </c>
      <c r="E20" s="178">
        <v>1E-4</v>
      </c>
      <c r="F20" s="181"/>
      <c r="G20" s="173">
        <f t="shared" si="0"/>
        <v>1E-4</v>
      </c>
    </row>
    <row r="21" spans="1:7">
      <c r="A21" s="175" t="s">
        <v>31</v>
      </c>
      <c r="B21" s="175">
        <v>0.1071</v>
      </c>
      <c r="C21" s="176"/>
      <c r="D21" s="177" t="s">
        <v>31</v>
      </c>
      <c r="E21" s="178">
        <v>0.1055</v>
      </c>
      <c r="F21" s="181"/>
      <c r="G21" s="173">
        <f t="shared" si="0"/>
        <v>-1.6000000000000042E-3</v>
      </c>
    </row>
    <row r="22" spans="1:7">
      <c r="A22" s="170" t="s">
        <v>37</v>
      </c>
      <c r="B22" s="170">
        <v>0</v>
      </c>
      <c r="C22" s="165"/>
      <c r="D22" s="177" t="s">
        <v>37</v>
      </c>
      <c r="E22" s="178">
        <v>0</v>
      </c>
      <c r="F22" s="168"/>
      <c r="G22" s="169">
        <f t="shared" si="0"/>
        <v>0</v>
      </c>
    </row>
    <row r="23" spans="1:7">
      <c r="A23" s="170" t="s">
        <v>38</v>
      </c>
      <c r="B23" s="170">
        <v>0</v>
      </c>
      <c r="C23" s="165"/>
      <c r="D23" s="177" t="s">
        <v>38</v>
      </c>
      <c r="E23" s="178">
        <v>0</v>
      </c>
      <c r="F23" s="168"/>
      <c r="G23" s="169">
        <f t="shared" si="0"/>
        <v>0</v>
      </c>
    </row>
    <row r="24" spans="1:7" ht="15.6" thickBot="1">
      <c r="A24" s="182" t="s">
        <v>40</v>
      </c>
      <c r="B24" s="183">
        <f>SUM(B7:B23)</f>
        <v>1</v>
      </c>
      <c r="C24" s="160"/>
      <c r="D24" s="184" t="s">
        <v>40</v>
      </c>
      <c r="E24" s="185">
        <v>0.99999999999999989</v>
      </c>
      <c r="F24" s="160"/>
      <c r="G24" s="186">
        <f>SUM(G7:G23)</f>
        <v>2.5587171270657905E-17</v>
      </c>
    </row>
    <row r="25" spans="1:7" ht="15.6" thickTop="1">
      <c r="A25" s="160"/>
      <c r="B25" s="160"/>
      <c r="C25" s="160"/>
      <c r="D25" s="171"/>
      <c r="E25" s="187"/>
      <c r="F25" s="81"/>
      <c r="G25" s="188"/>
    </row>
    <row r="26" spans="1:7">
      <c r="A26" s="160"/>
      <c r="B26" s="160"/>
      <c r="C26" s="160"/>
      <c r="D26" s="171"/>
      <c r="E26" s="187"/>
      <c r="F26" s="81"/>
      <c r="G26" s="188"/>
    </row>
    <row r="27" spans="1:7">
      <c r="A27" s="189" t="s">
        <v>41</v>
      </c>
      <c r="B27" s="81" t="s">
        <v>154</v>
      </c>
      <c r="C27" s="160"/>
      <c r="D27" s="171"/>
      <c r="E27" s="187"/>
      <c r="F27" s="81"/>
      <c r="G27" s="188"/>
    </row>
    <row r="28" spans="1:7">
      <c r="A28" s="189"/>
      <c r="B28" s="81" t="s">
        <v>43</v>
      </c>
      <c r="C28" s="160"/>
      <c r="D28" s="171"/>
      <c r="E28" s="187"/>
      <c r="F28" s="81"/>
      <c r="G28" s="188"/>
    </row>
    <row r="29" spans="1:7">
      <c r="A29" s="189"/>
      <c r="B29" s="81" t="s">
        <v>44</v>
      </c>
      <c r="C29" s="160"/>
      <c r="D29" s="165"/>
      <c r="E29" s="165"/>
      <c r="F29" s="81"/>
      <c r="G29" s="188"/>
    </row>
    <row r="30" spans="1:7">
      <c r="A30" s="189" t="s">
        <v>41</v>
      </c>
      <c r="B30" s="81" t="s">
        <v>155</v>
      </c>
      <c r="C30" s="160"/>
      <c r="D30" s="165"/>
      <c r="E30" s="165"/>
      <c r="F30" s="81"/>
      <c r="G30" s="188"/>
    </row>
    <row r="31" spans="1:7">
      <c r="A31" s="189"/>
      <c r="B31" s="81" t="s">
        <v>46</v>
      </c>
      <c r="C31" s="81"/>
      <c r="D31" s="190"/>
      <c r="E31" s="190"/>
      <c r="F31" s="81"/>
      <c r="G31" s="188"/>
    </row>
    <row r="32" spans="1:7">
      <c r="A32" s="189" t="s">
        <v>41</v>
      </c>
      <c r="B32" s="81" t="s">
        <v>47</v>
      </c>
      <c r="C32" s="81"/>
      <c r="D32" s="81"/>
      <c r="E32" s="191"/>
      <c r="F32" s="81"/>
      <c r="G32" s="188"/>
    </row>
    <row r="33" spans="1:7">
      <c r="A33" s="189"/>
      <c r="B33" s="81" t="s">
        <v>48</v>
      </c>
      <c r="C33" s="80"/>
      <c r="D33" s="81"/>
      <c r="E33" s="191"/>
      <c r="F33" s="81"/>
      <c r="G33" s="192"/>
    </row>
    <row r="34" spans="1:7">
      <c r="A34" s="189" t="s">
        <v>41</v>
      </c>
      <c r="B34" s="81" t="s">
        <v>49</v>
      </c>
      <c r="C34" s="80"/>
      <c r="D34" s="81"/>
      <c r="E34" s="191"/>
      <c r="F34" s="80"/>
      <c r="G34" s="192"/>
    </row>
    <row r="35" spans="1:7">
      <c r="A35" s="189"/>
      <c r="B35" s="81" t="s">
        <v>50</v>
      </c>
      <c r="C35" s="81"/>
      <c r="D35" s="81"/>
      <c r="E35" s="191"/>
      <c r="F35" s="80"/>
      <c r="G35" s="188"/>
    </row>
    <row r="36" spans="1:7">
      <c r="A36" s="193" t="s">
        <v>41</v>
      </c>
      <c r="B36" s="80" t="s">
        <v>156</v>
      </c>
      <c r="C36" s="81"/>
      <c r="D36" s="81"/>
      <c r="E36" s="191"/>
      <c r="F36" s="80"/>
      <c r="G36" s="188"/>
    </row>
    <row r="37" spans="1:7">
      <c r="A37" s="194"/>
      <c r="B37" s="80" t="s">
        <v>157</v>
      </c>
      <c r="C37" s="81"/>
      <c r="D37" s="81"/>
      <c r="E37" s="191"/>
      <c r="F37" s="80"/>
      <c r="G37" s="188"/>
    </row>
    <row r="38" spans="1:7">
      <c r="A38" s="193" t="s">
        <v>41</v>
      </c>
      <c r="B38" s="80" t="s">
        <v>117</v>
      </c>
      <c r="C38" s="81"/>
      <c r="D38" s="81"/>
      <c r="E38" s="191"/>
      <c r="F38" s="80"/>
      <c r="G38" s="188"/>
    </row>
    <row r="39" spans="1:7">
      <c r="A39" s="194"/>
      <c r="B39" s="80" t="s">
        <v>118</v>
      </c>
      <c r="C39" s="81"/>
      <c r="D39" s="81"/>
      <c r="E39" s="191"/>
      <c r="F39" s="81"/>
      <c r="G39" s="188"/>
    </row>
  </sheetData>
  <mergeCells count="5">
    <mergeCell ref="A1:G1"/>
    <mergeCell ref="A3:B3"/>
    <mergeCell ref="D3:E3"/>
    <mergeCell ref="A4:B4"/>
    <mergeCell ref="D4:E4"/>
  </mergeCells>
  <pageMargins left="0.75" right="0.75" top="1" bottom="1" header="0.5" footer="0.5"/>
  <pageSetup scale="78" fitToWidth="3" orientation="landscape" r:id="rId1"/>
  <headerFooter alignWithMargins="0">
    <oddHeader>&amp;RKY PSC Case No. 2016-00162,
Attachment C to Staff Post Hearing Supp. DR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K22"/>
  <sheetViews>
    <sheetView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B4" sqref="B4"/>
    </sheetView>
  </sheetViews>
  <sheetFormatPr defaultRowHeight="15"/>
  <cols>
    <col min="1" max="1" width="14.5546875" style="117" bestFit="1" customWidth="1"/>
    <col min="2" max="5" width="13.33203125" style="117" bestFit="1" customWidth="1"/>
    <col min="6" max="6" width="15.109375" style="117" bestFit="1" customWidth="1"/>
    <col min="7" max="12" width="13.33203125" style="117" bestFit="1" customWidth="1"/>
    <col min="13" max="13" width="15" style="117" bestFit="1" customWidth="1"/>
    <col min="14" max="14" width="13.33203125" style="117" bestFit="1" customWidth="1"/>
    <col min="15" max="15" width="15.109375" style="117" bestFit="1" customWidth="1"/>
    <col min="16" max="16" width="13.33203125" style="117" bestFit="1" customWidth="1"/>
    <col min="17" max="17" width="15" style="117" bestFit="1" customWidth="1"/>
    <col min="18" max="18" width="8.88671875" style="117"/>
    <col min="19" max="19" width="10.6640625" style="117" bestFit="1" customWidth="1"/>
    <col min="20" max="22" width="15" style="117" bestFit="1" customWidth="1"/>
    <col min="23" max="23" width="16.109375" style="117" bestFit="1" customWidth="1"/>
    <col min="24" max="24" width="13.109375" style="117" bestFit="1" customWidth="1"/>
    <col min="25" max="34" width="15" style="117" bestFit="1" customWidth="1"/>
    <col min="35" max="35" width="16.109375" style="117" bestFit="1" customWidth="1"/>
    <col min="36" max="36" width="8.88671875" style="117"/>
    <col min="37" max="37" width="12.33203125" style="117" bestFit="1" customWidth="1"/>
    <col min="38" max="38" width="15" style="117" bestFit="1" customWidth="1"/>
    <col min="39" max="39" width="11.88671875" style="117" customWidth="1"/>
    <col min="40" max="40" width="15" style="117" bestFit="1" customWidth="1"/>
    <col min="41" max="41" width="16.109375" style="117" bestFit="1" customWidth="1"/>
    <col min="42" max="45" width="15" style="117" bestFit="1" customWidth="1"/>
    <col min="46" max="46" width="13.109375" style="117" bestFit="1" customWidth="1"/>
    <col min="47" max="47" width="11.88671875" style="117" bestFit="1" customWidth="1"/>
    <col min="48" max="51" width="13.109375" style="117" bestFit="1" customWidth="1"/>
    <col min="52" max="53" width="15" style="117" bestFit="1" customWidth="1"/>
    <col min="54" max="54" width="13.109375" style="117" bestFit="1" customWidth="1"/>
    <col min="55" max="55" width="11.109375" style="117" bestFit="1" customWidth="1"/>
    <col min="56" max="56" width="11.88671875" style="117" bestFit="1" customWidth="1"/>
    <col min="57" max="58" width="8.88671875" style="117"/>
    <col min="59" max="59" width="14.5546875" style="117" bestFit="1" customWidth="1"/>
    <col min="60" max="60" width="11.88671875" style="117" bestFit="1" customWidth="1"/>
    <col min="61" max="61" width="8.88671875" style="117"/>
    <col min="62" max="62" width="16.88671875" style="117" bestFit="1" customWidth="1"/>
    <col min="63" max="63" width="19.6640625" style="117" bestFit="1" customWidth="1"/>
    <col min="64" max="16384" width="8.88671875" style="117"/>
  </cols>
  <sheetData>
    <row r="2" spans="1:63">
      <c r="AL2" s="98">
        <f>VLOOKUP(AL3,[1]Department!$H$4:$I$18,2,FALSE)</f>
        <v>1.4E-3</v>
      </c>
      <c r="AM2" s="98">
        <f>VLOOKUP(AM3,[1]Department!$H$4:$I$18,2,FALSE)</f>
        <v>8.0199999999999994E-2</v>
      </c>
      <c r="AN2" s="98">
        <f>VLOOKUP(AN3,[1]Department!$H$4:$I$18,2,FALSE)</f>
        <v>4.1999999999999997E-3</v>
      </c>
      <c r="AO2" s="98">
        <f>VLOOKUP(AO3,[1]Department!$H$4:$I$18,2,FALSE)</f>
        <v>8.9700000000000002E-2</v>
      </c>
      <c r="AP2" s="98">
        <f>VLOOKUP(AP3,[1]Department!$H$4:$I$18,2,FALSE)</f>
        <v>1.12E-2</v>
      </c>
      <c r="AQ2" s="98">
        <f>VLOOKUP(AQ3,[1]Department!$H$4:$I$18,2,FALSE)</f>
        <v>2.2000000000000001E-3</v>
      </c>
      <c r="AR2" s="98">
        <f>VLOOKUP(AR3,[1]Department!$H$4:$I$18,2,FALSE)</f>
        <v>1.4E-3</v>
      </c>
      <c r="AS2" s="98">
        <f>VLOOKUP(AS3,[1]Department!$H$4:$I$18,2,FALSE)</f>
        <v>6.8900000000000003E-2</v>
      </c>
      <c r="AT2" s="98">
        <f>VLOOKUP(AT3,[1]Department!$H$4:$I$18,2,FALSE)</f>
        <v>0.2858</v>
      </c>
      <c r="AU2" s="98">
        <f>VLOOKUP(AU3,[1]Department!$H$4:$I$18,2,FALSE)</f>
        <v>4.6800000000000001E-2</v>
      </c>
      <c r="AV2" s="98">
        <f>VLOOKUP(AV3,[1]Department!$H$4:$I$18,2,FALSE)</f>
        <v>5.8999999999999999E-3</v>
      </c>
      <c r="AW2" s="98">
        <f>VLOOKUP(AW3,[1]Department!$H$4:$I$18,2,FALSE)</f>
        <v>7.8100000000000003E-2</v>
      </c>
      <c r="AX2" s="98">
        <f>VLOOKUP(AX3,[1]Department!$H$4:$I$18,2,FALSE)</f>
        <v>0.19969999999999999</v>
      </c>
      <c r="AY2" s="98">
        <f>VLOOKUP(AY3,[1]Department!$H$4:$I$18,2,FALSE)</f>
        <v>4.3200000000000002E-2</v>
      </c>
      <c r="AZ2" s="98">
        <f>VLOOKUP(AZ3,[1]Department!$H$4:$I$18,2,FALSE)</f>
        <v>3.1300000000000001E-2</v>
      </c>
      <c r="BA2" s="98">
        <f>SUM(AL2:AZ2)</f>
        <v>0.95</v>
      </c>
    </row>
    <row r="3" spans="1:63">
      <c r="A3" s="125" t="s">
        <v>158</v>
      </c>
      <c r="B3" s="125" t="s">
        <v>60</v>
      </c>
      <c r="C3" s="125" t="s">
        <v>124</v>
      </c>
      <c r="D3" s="125" t="s">
        <v>61</v>
      </c>
      <c r="E3" s="125" t="s">
        <v>137</v>
      </c>
      <c r="F3" s="125" t="s">
        <v>138</v>
      </c>
      <c r="G3" s="125" t="s">
        <v>139</v>
      </c>
      <c r="H3" s="125" t="s">
        <v>63</v>
      </c>
      <c r="I3" s="125" t="s">
        <v>64</v>
      </c>
      <c r="J3" s="125" t="s">
        <v>65</v>
      </c>
      <c r="K3" s="125" t="s">
        <v>66</v>
      </c>
      <c r="L3" s="125" t="s">
        <v>67</v>
      </c>
      <c r="M3" s="125" t="s">
        <v>68</v>
      </c>
      <c r="N3" s="125" t="s">
        <v>82</v>
      </c>
      <c r="O3" s="125" t="s">
        <v>125</v>
      </c>
      <c r="P3" s="125" t="s">
        <v>70</v>
      </c>
      <c r="Q3" s="125" t="s">
        <v>75</v>
      </c>
      <c r="S3" s="125" t="s">
        <v>72</v>
      </c>
      <c r="T3" s="125" t="s">
        <v>60</v>
      </c>
      <c r="U3" s="125" t="s">
        <v>124</v>
      </c>
      <c r="V3" s="125" t="s">
        <v>61</v>
      </c>
      <c r="W3" s="125" t="s">
        <v>137</v>
      </c>
      <c r="X3" s="125" t="s">
        <v>138</v>
      </c>
      <c r="Y3" s="125" t="s">
        <v>139</v>
      </c>
      <c r="Z3" s="125" t="s">
        <v>63</v>
      </c>
      <c r="AA3" s="125" t="s">
        <v>64</v>
      </c>
      <c r="AB3" s="125" t="s">
        <v>65</v>
      </c>
      <c r="AC3" s="125" t="s">
        <v>66</v>
      </c>
      <c r="AD3" s="125" t="s">
        <v>67</v>
      </c>
      <c r="AE3" s="125" t="s">
        <v>68</v>
      </c>
      <c r="AF3" s="125" t="s">
        <v>82</v>
      </c>
      <c r="AG3" s="125" t="s">
        <v>125</v>
      </c>
      <c r="AH3" s="125" t="s">
        <v>70</v>
      </c>
      <c r="AI3" s="125" t="s">
        <v>75</v>
      </c>
      <c r="AK3" s="125" t="s">
        <v>72</v>
      </c>
      <c r="AL3" s="125" t="s">
        <v>60</v>
      </c>
      <c r="AM3" s="125" t="s">
        <v>124</v>
      </c>
      <c r="AN3" s="125" t="s">
        <v>61</v>
      </c>
      <c r="AO3" s="125" t="s">
        <v>137</v>
      </c>
      <c r="AP3" s="125" t="s">
        <v>138</v>
      </c>
      <c r="AQ3" s="125" t="s">
        <v>139</v>
      </c>
      <c r="AR3" s="125" t="s">
        <v>63</v>
      </c>
      <c r="AS3" s="125" t="s">
        <v>64</v>
      </c>
      <c r="AT3" s="125" t="s">
        <v>65</v>
      </c>
      <c r="AU3" s="125" t="s">
        <v>66</v>
      </c>
      <c r="AV3" s="125" t="s">
        <v>67</v>
      </c>
      <c r="AW3" s="125" t="s">
        <v>68</v>
      </c>
      <c r="AX3" s="125" t="s">
        <v>82</v>
      </c>
      <c r="AY3" s="125" t="s">
        <v>125</v>
      </c>
      <c r="AZ3" s="125" t="s">
        <v>70</v>
      </c>
      <c r="BA3" s="125" t="s">
        <v>75</v>
      </c>
      <c r="BB3" s="195" t="s">
        <v>126</v>
      </c>
      <c r="BC3" s="195" t="s">
        <v>159</v>
      </c>
      <c r="BD3" s="195" t="s">
        <v>85</v>
      </c>
      <c r="BE3" s="195" t="s">
        <v>40</v>
      </c>
      <c r="BG3" s="125" t="s">
        <v>158</v>
      </c>
      <c r="BH3" s="195" t="s">
        <v>71</v>
      </c>
      <c r="BJ3" s="117" t="s">
        <v>158</v>
      </c>
      <c r="BK3" s="117" t="s">
        <v>148</v>
      </c>
    </row>
    <row r="4" spans="1:63">
      <c r="A4" s="117" t="s">
        <v>160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>
        <v>811.7299999999999</v>
      </c>
      <c r="O4" s="130"/>
      <c r="P4" s="130">
        <v>37.33</v>
      </c>
      <c r="Q4" s="130">
        <v>849.06</v>
      </c>
      <c r="S4" s="117" t="s">
        <v>160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>
        <v>2234.62</v>
      </c>
      <c r="AG4" s="130"/>
      <c r="AH4" s="130">
        <v>41.65</v>
      </c>
      <c r="AI4" s="130">
        <v>2276.27</v>
      </c>
      <c r="AK4" s="117" t="s">
        <v>160</v>
      </c>
      <c r="AL4" s="130">
        <f>ROUND(SUM(IFERROR(INDEX($A$3:$Q$21,MATCH($AK4,$A$3:$A$21,0),MATCH(AL$3,$A$3:$Q$3,0)),0),IFERROR(INDEX($S$3:$AI$21,MATCH($AK4,$S$3:$S$21,0),MATCH(AL$3,$S$3:$AI$3,0)),0))*AL$2,2)</f>
        <v>0</v>
      </c>
      <c r="AM4" s="130">
        <f t="shared" ref="AM4:AZ19" si="0">ROUND(SUM(IFERROR(INDEX($A$3:$Q$21,MATCH($AK4,$A$3:$A$21,0),MATCH(AM$3,$A$3:$Q$3,0)),0),IFERROR(INDEX($S$3:$AI$22,MATCH($AK4,$S$3:$S$22,0),MATCH(AM$3,$S$3:$AI$3,0)),0))*AM$2,2)</f>
        <v>0</v>
      </c>
      <c r="AN4" s="130">
        <f t="shared" si="0"/>
        <v>0</v>
      </c>
      <c r="AO4" s="130">
        <f t="shared" si="0"/>
        <v>0</v>
      </c>
      <c r="AP4" s="130">
        <f t="shared" si="0"/>
        <v>0</v>
      </c>
      <c r="AQ4" s="130">
        <f t="shared" si="0"/>
        <v>0</v>
      </c>
      <c r="AR4" s="130">
        <f t="shared" si="0"/>
        <v>0</v>
      </c>
      <c r="AS4" s="130">
        <f t="shared" si="0"/>
        <v>0</v>
      </c>
      <c r="AT4" s="130">
        <f t="shared" si="0"/>
        <v>0</v>
      </c>
      <c r="AU4" s="130">
        <f t="shared" si="0"/>
        <v>0</v>
      </c>
      <c r="AV4" s="130">
        <f t="shared" si="0"/>
        <v>0</v>
      </c>
      <c r="AW4" s="130">
        <f t="shared" si="0"/>
        <v>0</v>
      </c>
      <c r="AX4" s="130">
        <f t="shared" si="0"/>
        <v>608.36</v>
      </c>
      <c r="AY4" s="130">
        <f t="shared" si="0"/>
        <v>0</v>
      </c>
      <c r="AZ4" s="130">
        <f t="shared" si="0"/>
        <v>2.4700000000000002</v>
      </c>
      <c r="BA4" s="130">
        <f>SUM(AL4:AZ4)</f>
        <v>610.83000000000004</v>
      </c>
      <c r="BB4" s="98">
        <f>ROUND(BA4/SUM($BA$4:$BA$21),4)</f>
        <v>2.0000000000000001E-4</v>
      </c>
      <c r="BC4" s="98">
        <f>ROUND(BB4*$BA$2,4)</f>
        <v>2.0000000000000001E-4</v>
      </c>
      <c r="BE4" s="133">
        <f>BC4+BD4</f>
        <v>2.0000000000000001E-4</v>
      </c>
      <c r="BG4" s="117" t="s">
        <v>160</v>
      </c>
      <c r="BH4" s="98">
        <v>2.0000000000000001E-4</v>
      </c>
      <c r="BJ4" s="117" t="s">
        <v>160</v>
      </c>
      <c r="BK4" s="133">
        <v>2.0000000000000001E-4</v>
      </c>
    </row>
    <row r="5" spans="1:63">
      <c r="A5" s="117" t="s">
        <v>161</v>
      </c>
      <c r="B5" s="130">
        <v>16348.550000000003</v>
      </c>
      <c r="C5" s="130">
        <v>34532.499999999985</v>
      </c>
      <c r="D5" s="130">
        <v>46621.679999999993</v>
      </c>
      <c r="E5" s="130">
        <v>66722.180000000008</v>
      </c>
      <c r="F5" s="130">
        <v>9005.1299999999992</v>
      </c>
      <c r="G5" s="130">
        <v>10081.959999999999</v>
      </c>
      <c r="H5" s="130">
        <v>33975.660000000003</v>
      </c>
      <c r="I5" s="130">
        <v>9502.4200000000019</v>
      </c>
      <c r="J5" s="130">
        <v>7610.1600000000008</v>
      </c>
      <c r="K5" s="130">
        <v>54403.05</v>
      </c>
      <c r="L5" s="130">
        <v>22848.039999999997</v>
      </c>
      <c r="M5" s="130">
        <v>53365.180000000015</v>
      </c>
      <c r="N5" s="130">
        <v>4189.0499999999993</v>
      </c>
      <c r="O5" s="130">
        <v>42775.82</v>
      </c>
      <c r="P5" s="130">
        <v>14599.829999999996</v>
      </c>
      <c r="Q5" s="130">
        <v>426581.20999999996</v>
      </c>
      <c r="S5" s="117" t="s">
        <v>161</v>
      </c>
      <c r="T5" s="130">
        <v>31972.540000000005</v>
      </c>
      <c r="U5" s="130">
        <v>127518.40000000004</v>
      </c>
      <c r="V5" s="130">
        <v>223784.33000000002</v>
      </c>
      <c r="W5" s="130">
        <v>232945.74999999997</v>
      </c>
      <c r="X5" s="130">
        <v>21321.770000000004</v>
      </c>
      <c r="Y5" s="130">
        <v>69342.929999999993</v>
      </c>
      <c r="Z5" s="130">
        <v>111872.43000000005</v>
      </c>
      <c r="AA5" s="130">
        <v>476152.04000000021</v>
      </c>
      <c r="AB5" s="130">
        <v>36576.509999999995</v>
      </c>
      <c r="AC5" s="130">
        <v>212444.00000000003</v>
      </c>
      <c r="AD5" s="130">
        <v>82197.169999999955</v>
      </c>
      <c r="AE5" s="130">
        <v>141111.20000000004</v>
      </c>
      <c r="AF5" s="130">
        <v>42446.869999999981</v>
      </c>
      <c r="AG5" s="130">
        <v>145102.09</v>
      </c>
      <c r="AH5" s="130">
        <v>98838.540000000023</v>
      </c>
      <c r="AI5" s="130">
        <v>2053626.57</v>
      </c>
      <c r="AK5" s="117" t="s">
        <v>161</v>
      </c>
      <c r="AL5" s="130">
        <f t="shared" ref="AL5:AZ21" si="1">ROUND(SUM(IFERROR(INDEX($A$3:$Q$21,MATCH($AK5,$A$3:$A$21,0),MATCH(AL$3,$A$3:$Q$3,0)),0),IFERROR(INDEX($S$3:$AI$22,MATCH($AK5,$S$3:$S$22,0),MATCH(AL$3,$S$3:$AI$3,0)),0))*AL$2,2)</f>
        <v>67.650000000000006</v>
      </c>
      <c r="AM5" s="130">
        <f t="shared" si="0"/>
        <v>12996.48</v>
      </c>
      <c r="AN5" s="130">
        <f t="shared" si="0"/>
        <v>1135.71</v>
      </c>
      <c r="AO5" s="130">
        <f t="shared" si="0"/>
        <v>26880.21</v>
      </c>
      <c r="AP5" s="130">
        <f t="shared" si="0"/>
        <v>339.66</v>
      </c>
      <c r="AQ5" s="130">
        <f t="shared" si="0"/>
        <v>174.73</v>
      </c>
      <c r="AR5" s="130">
        <f t="shared" si="0"/>
        <v>204.19</v>
      </c>
      <c r="AS5" s="130">
        <f t="shared" si="0"/>
        <v>33461.589999999997</v>
      </c>
      <c r="AT5" s="130">
        <f t="shared" si="0"/>
        <v>12628.55</v>
      </c>
      <c r="AU5" s="130">
        <f t="shared" si="0"/>
        <v>12488.44</v>
      </c>
      <c r="AV5" s="130">
        <f t="shared" si="0"/>
        <v>619.77</v>
      </c>
      <c r="AW5" s="130">
        <f t="shared" si="0"/>
        <v>15188.61</v>
      </c>
      <c r="AX5" s="130">
        <f t="shared" si="0"/>
        <v>9313.19</v>
      </c>
      <c r="AY5" s="130">
        <f t="shared" si="0"/>
        <v>8116.33</v>
      </c>
      <c r="AZ5" s="130">
        <f t="shared" si="0"/>
        <v>3550.62</v>
      </c>
      <c r="BA5" s="130">
        <f t="shared" ref="BA5:BA21" si="2">SUM(AL5:AZ5)</f>
        <v>137165.73000000001</v>
      </c>
      <c r="BB5" s="98">
        <f t="shared" ref="BB5:BB21" si="3">ROUND(BA5/SUM($BA$4:$BA$21),4)</f>
        <v>4.6300000000000001E-2</v>
      </c>
      <c r="BC5" s="98">
        <f t="shared" ref="BC5:BC21" si="4">ROUND(BB5*$BA$2,4)</f>
        <v>4.3999999999999997E-2</v>
      </c>
      <c r="BE5" s="133">
        <f t="shared" ref="BE5:BE21" si="5">BC5+BD5</f>
        <v>4.3999999999999997E-2</v>
      </c>
      <c r="BG5" s="117" t="s">
        <v>161</v>
      </c>
      <c r="BH5" s="98">
        <v>4.3999999999999997E-2</v>
      </c>
      <c r="BJ5" s="117" t="s">
        <v>161</v>
      </c>
      <c r="BK5" s="133">
        <v>4.3999999999999997E-2</v>
      </c>
    </row>
    <row r="6" spans="1:63">
      <c r="A6" s="117" t="s">
        <v>162</v>
      </c>
      <c r="B6" s="130">
        <v>203442.84000000005</v>
      </c>
      <c r="C6" s="130">
        <v>87760.209999999977</v>
      </c>
      <c r="D6" s="130">
        <v>516497.15000000008</v>
      </c>
      <c r="E6" s="130">
        <v>329587.43000000005</v>
      </c>
      <c r="F6" s="130">
        <v>74235.920000000013</v>
      </c>
      <c r="G6" s="130">
        <v>85907.89</v>
      </c>
      <c r="H6" s="130">
        <v>274647.93999999989</v>
      </c>
      <c r="I6" s="130">
        <v>74168.33</v>
      </c>
      <c r="J6" s="130">
        <v>78851.13</v>
      </c>
      <c r="K6" s="130">
        <v>218615.01999999996</v>
      </c>
      <c r="L6" s="130">
        <v>313076.84000000008</v>
      </c>
      <c r="M6" s="130">
        <v>405082.58999999997</v>
      </c>
      <c r="N6" s="130">
        <v>31429.4</v>
      </c>
      <c r="O6" s="130">
        <v>351786.69000000012</v>
      </c>
      <c r="P6" s="130">
        <v>117292.8</v>
      </c>
      <c r="Q6" s="130">
        <v>3162382.1799999997</v>
      </c>
      <c r="S6" s="117" t="s">
        <v>162</v>
      </c>
      <c r="T6" s="130">
        <v>502887.92999999988</v>
      </c>
      <c r="U6" s="130">
        <v>326508.29999999993</v>
      </c>
      <c r="V6" s="130">
        <v>2352923.1</v>
      </c>
      <c r="W6" s="130">
        <v>1010975.5299999999</v>
      </c>
      <c r="X6" s="130">
        <v>160639.81000000008</v>
      </c>
      <c r="Y6" s="130">
        <v>522830.76000000007</v>
      </c>
      <c r="Z6" s="130">
        <v>844215.94999999984</v>
      </c>
      <c r="AA6" s="130">
        <v>2225069.8999999985</v>
      </c>
      <c r="AB6" s="130">
        <v>384625.46999999968</v>
      </c>
      <c r="AC6" s="130">
        <v>808157.60000000021</v>
      </c>
      <c r="AD6" s="130">
        <v>1045840.7499999999</v>
      </c>
      <c r="AE6" s="130">
        <v>1431715.5599999994</v>
      </c>
      <c r="AF6" s="130">
        <v>318206.90999999963</v>
      </c>
      <c r="AG6" s="130">
        <v>1237617.7800000007</v>
      </c>
      <c r="AH6" s="130">
        <v>742891.39000000036</v>
      </c>
      <c r="AI6" s="130">
        <v>13915106.739999998</v>
      </c>
      <c r="AK6" s="117" t="s">
        <v>162</v>
      </c>
      <c r="AL6" s="130">
        <f t="shared" si="1"/>
        <v>988.86</v>
      </c>
      <c r="AM6" s="130">
        <f t="shared" si="0"/>
        <v>33224.33</v>
      </c>
      <c r="AN6" s="130">
        <f t="shared" si="0"/>
        <v>12051.57</v>
      </c>
      <c r="AO6" s="130">
        <f t="shared" si="0"/>
        <v>120248.5</v>
      </c>
      <c r="AP6" s="130">
        <f t="shared" si="0"/>
        <v>2630.61</v>
      </c>
      <c r="AQ6" s="130">
        <f t="shared" si="0"/>
        <v>1339.23</v>
      </c>
      <c r="AR6" s="130">
        <f t="shared" si="0"/>
        <v>1566.41</v>
      </c>
      <c r="AS6" s="130">
        <f t="shared" si="0"/>
        <v>158417.51</v>
      </c>
      <c r="AT6" s="130">
        <f t="shared" si="0"/>
        <v>132461.60999999999</v>
      </c>
      <c r="AU6" s="130">
        <f t="shared" si="0"/>
        <v>48052.959999999999</v>
      </c>
      <c r="AV6" s="130">
        <f t="shared" si="0"/>
        <v>8017.61</v>
      </c>
      <c r="AW6" s="130">
        <f t="shared" si="0"/>
        <v>143453.94</v>
      </c>
      <c r="AX6" s="130">
        <f t="shared" si="0"/>
        <v>69822.37</v>
      </c>
      <c r="AY6" s="130">
        <f t="shared" si="0"/>
        <v>68662.27</v>
      </c>
      <c r="AZ6" s="130">
        <f t="shared" si="0"/>
        <v>26923.77</v>
      </c>
      <c r="BA6" s="130">
        <f t="shared" si="2"/>
        <v>827861.55</v>
      </c>
      <c r="BB6" s="98">
        <f t="shared" si="3"/>
        <v>0.27950000000000003</v>
      </c>
      <c r="BC6" s="98">
        <f t="shared" si="4"/>
        <v>0.26550000000000001</v>
      </c>
      <c r="BD6" s="133">
        <v>0.05</v>
      </c>
      <c r="BE6" s="133">
        <f t="shared" si="5"/>
        <v>0.3155</v>
      </c>
      <c r="BG6" s="117" t="s">
        <v>162</v>
      </c>
      <c r="BH6" s="98">
        <v>0.3155</v>
      </c>
      <c r="BJ6" s="117" t="s">
        <v>162</v>
      </c>
      <c r="BK6" s="133">
        <v>0.3155</v>
      </c>
    </row>
    <row r="7" spans="1:63">
      <c r="A7" s="117" t="s">
        <v>163</v>
      </c>
      <c r="B7" s="130">
        <v>6290.3399999999992</v>
      </c>
      <c r="C7" s="130">
        <v>4218.12</v>
      </c>
      <c r="D7" s="130">
        <v>12461.679999999997</v>
      </c>
      <c r="E7" s="130">
        <v>10551.07</v>
      </c>
      <c r="F7" s="130">
        <v>3869.1200000000003</v>
      </c>
      <c r="G7" s="130">
        <v>545.00999999999976</v>
      </c>
      <c r="H7" s="130">
        <v>11995.489999999998</v>
      </c>
      <c r="I7" s="130">
        <v>3561.5600000000009</v>
      </c>
      <c r="J7" s="130">
        <v>1858.9700000000003</v>
      </c>
      <c r="K7" s="130">
        <v>2914.9300000000003</v>
      </c>
      <c r="L7" s="130">
        <v>12252.569999999996</v>
      </c>
      <c r="M7" s="130">
        <v>20400.819999999996</v>
      </c>
      <c r="N7" s="130">
        <v>1903.4</v>
      </c>
      <c r="O7" s="130">
        <v>13733.220000000005</v>
      </c>
      <c r="P7" s="130">
        <v>5250.1899800000001</v>
      </c>
      <c r="Q7" s="130">
        <v>111806.48997999997</v>
      </c>
      <c r="S7" s="117" t="s">
        <v>163</v>
      </c>
      <c r="T7" s="130">
        <v>20599.16</v>
      </c>
      <c r="U7" s="130">
        <v>8044.5299999999979</v>
      </c>
      <c r="V7" s="130">
        <v>84247.079999999973</v>
      </c>
      <c r="W7" s="130">
        <v>26221.650000000005</v>
      </c>
      <c r="X7" s="130">
        <v>7697.1100000000006</v>
      </c>
      <c r="Y7" s="130">
        <v>24983.62</v>
      </c>
      <c r="Z7" s="130">
        <v>40330.659999999989</v>
      </c>
      <c r="AA7" s="130">
        <v>161227.86000000019</v>
      </c>
      <c r="AB7" s="130">
        <v>8937.14</v>
      </c>
      <c r="AC7" s="130">
        <v>4435.59</v>
      </c>
      <c r="AD7" s="130">
        <v>36826.840000000011</v>
      </c>
      <c r="AE7" s="130">
        <v>82099.050000000017</v>
      </c>
      <c r="AF7" s="130">
        <v>17334.150000000005</v>
      </c>
      <c r="AG7" s="130">
        <v>47187.169999999984</v>
      </c>
      <c r="AH7" s="130">
        <v>35742.390000000007</v>
      </c>
      <c r="AI7" s="130">
        <v>605914.00000000035</v>
      </c>
      <c r="AK7" s="117" t="s">
        <v>163</v>
      </c>
      <c r="AL7" s="130">
        <f t="shared" si="1"/>
        <v>37.65</v>
      </c>
      <c r="AM7" s="130">
        <f t="shared" si="0"/>
        <v>983.46</v>
      </c>
      <c r="AN7" s="130">
        <f t="shared" si="0"/>
        <v>406.18</v>
      </c>
      <c r="AO7" s="130">
        <f t="shared" si="0"/>
        <v>3298.51</v>
      </c>
      <c r="AP7" s="130">
        <f t="shared" si="0"/>
        <v>129.54</v>
      </c>
      <c r="AQ7" s="130">
        <f t="shared" si="0"/>
        <v>56.16</v>
      </c>
      <c r="AR7" s="130">
        <f t="shared" si="0"/>
        <v>73.260000000000005</v>
      </c>
      <c r="AS7" s="130">
        <f t="shared" si="0"/>
        <v>11353.99</v>
      </c>
      <c r="AT7" s="130">
        <f t="shared" si="0"/>
        <v>3085.53</v>
      </c>
      <c r="AU7" s="130">
        <f t="shared" si="0"/>
        <v>344</v>
      </c>
      <c r="AV7" s="130">
        <f t="shared" si="0"/>
        <v>289.57</v>
      </c>
      <c r="AW7" s="130">
        <f t="shared" si="0"/>
        <v>8005.24</v>
      </c>
      <c r="AX7" s="130">
        <f t="shared" si="0"/>
        <v>3841.74</v>
      </c>
      <c r="AY7" s="130">
        <f t="shared" si="0"/>
        <v>2631.76</v>
      </c>
      <c r="AZ7" s="130">
        <f t="shared" si="0"/>
        <v>1283.07</v>
      </c>
      <c r="BA7" s="130">
        <f t="shared" si="2"/>
        <v>35819.659999999996</v>
      </c>
      <c r="BB7" s="98">
        <f t="shared" si="3"/>
        <v>1.21E-2</v>
      </c>
      <c r="BC7" s="98">
        <f t="shared" si="4"/>
        <v>1.15E-2</v>
      </c>
      <c r="BE7" s="133">
        <f t="shared" si="5"/>
        <v>1.15E-2</v>
      </c>
      <c r="BG7" s="117" t="s">
        <v>163</v>
      </c>
      <c r="BH7" s="98">
        <v>1.15E-2</v>
      </c>
      <c r="BJ7" s="117" t="s">
        <v>163</v>
      </c>
      <c r="BK7" s="133">
        <v>1.15E-2</v>
      </c>
    </row>
    <row r="8" spans="1:63">
      <c r="A8" s="117" t="s">
        <v>164</v>
      </c>
      <c r="B8" s="130">
        <v>98591.819999999992</v>
      </c>
      <c r="C8" s="130">
        <v>71825.800000000017</v>
      </c>
      <c r="D8" s="130">
        <v>168811.99</v>
      </c>
      <c r="E8" s="130">
        <v>216502.56000000006</v>
      </c>
      <c r="F8" s="130">
        <v>42094.93</v>
      </c>
      <c r="G8" s="130">
        <v>46544.040000000023</v>
      </c>
      <c r="H8" s="130">
        <v>159962.90000000002</v>
      </c>
      <c r="I8" s="130">
        <v>43459.42</v>
      </c>
      <c r="J8" s="130">
        <v>23546.92</v>
      </c>
      <c r="K8" s="130">
        <v>182225.13999999998</v>
      </c>
      <c r="L8" s="130">
        <v>144276.55999999997</v>
      </c>
      <c r="M8" s="130">
        <v>219206.67</v>
      </c>
      <c r="N8" s="130">
        <v>15926.329999999994</v>
      </c>
      <c r="O8" s="130">
        <v>183363.78</v>
      </c>
      <c r="P8" s="130">
        <v>86683.73000999997</v>
      </c>
      <c r="Q8" s="130">
        <v>1703022.5900100004</v>
      </c>
      <c r="S8" s="117" t="s">
        <v>164</v>
      </c>
      <c r="T8" s="130">
        <v>240381.8300000001</v>
      </c>
      <c r="U8" s="130">
        <v>247431.90999999995</v>
      </c>
      <c r="V8" s="130">
        <v>738680.64000000025</v>
      </c>
      <c r="W8" s="130">
        <v>737580.31999999972</v>
      </c>
      <c r="X8" s="130">
        <v>99884.76999999996</v>
      </c>
      <c r="Y8" s="130">
        <v>326081.49999999988</v>
      </c>
      <c r="Z8" s="130">
        <v>525446.42999999982</v>
      </c>
      <c r="AA8" s="130">
        <v>1447392.4000000008</v>
      </c>
      <c r="AB8" s="130">
        <v>113432.58999999988</v>
      </c>
      <c r="AC8" s="130">
        <v>587493.14</v>
      </c>
      <c r="AD8" s="130">
        <v>530343.11</v>
      </c>
      <c r="AE8" s="130">
        <v>829839.04999999912</v>
      </c>
      <c r="AF8" s="130">
        <v>153346.45999999996</v>
      </c>
      <c r="AG8" s="130">
        <v>628249.14</v>
      </c>
      <c r="AH8" s="130">
        <v>582297.55000000016</v>
      </c>
      <c r="AI8" s="130">
        <v>7787880.8399999989</v>
      </c>
      <c r="AK8" s="117" t="s">
        <v>164</v>
      </c>
      <c r="AL8" s="130">
        <f t="shared" si="1"/>
        <v>474.56</v>
      </c>
      <c r="AM8" s="130">
        <f t="shared" si="0"/>
        <v>25604.47</v>
      </c>
      <c r="AN8" s="130">
        <f t="shared" si="0"/>
        <v>3811.47</v>
      </c>
      <c r="AO8" s="130">
        <f t="shared" si="0"/>
        <v>85581.23</v>
      </c>
      <c r="AP8" s="130">
        <f t="shared" si="0"/>
        <v>1590.17</v>
      </c>
      <c r="AQ8" s="130">
        <f t="shared" si="0"/>
        <v>819.78</v>
      </c>
      <c r="AR8" s="130">
        <f t="shared" si="0"/>
        <v>959.57</v>
      </c>
      <c r="AS8" s="130">
        <f t="shared" si="0"/>
        <v>102719.69</v>
      </c>
      <c r="AT8" s="130">
        <f t="shared" si="0"/>
        <v>39148.74</v>
      </c>
      <c r="AU8" s="130">
        <f t="shared" si="0"/>
        <v>36022.82</v>
      </c>
      <c r="AV8" s="130">
        <f t="shared" si="0"/>
        <v>3980.26</v>
      </c>
      <c r="AW8" s="130">
        <f t="shared" si="0"/>
        <v>81930.47</v>
      </c>
      <c r="AX8" s="130">
        <f t="shared" si="0"/>
        <v>33803.78</v>
      </c>
      <c r="AY8" s="130">
        <f t="shared" si="0"/>
        <v>35061.68</v>
      </c>
      <c r="AZ8" s="130">
        <f t="shared" si="0"/>
        <v>20939.11</v>
      </c>
      <c r="BA8" s="130">
        <f t="shared" si="2"/>
        <v>472447.8</v>
      </c>
      <c r="BB8" s="98">
        <f t="shared" si="3"/>
        <v>0.1595</v>
      </c>
      <c r="BC8" s="98">
        <f t="shared" si="4"/>
        <v>0.1515</v>
      </c>
      <c r="BE8" s="133">
        <f t="shared" si="5"/>
        <v>0.1515</v>
      </c>
      <c r="BG8" s="117" t="s">
        <v>164</v>
      </c>
      <c r="BH8" s="98">
        <v>0.1515</v>
      </c>
      <c r="BJ8" s="117" t="s">
        <v>164</v>
      </c>
      <c r="BK8" s="133">
        <v>0.1515</v>
      </c>
    </row>
    <row r="9" spans="1:63">
      <c r="A9" s="117" t="s">
        <v>165</v>
      </c>
      <c r="B9" s="130">
        <v>55564.079999999994</v>
      </c>
      <c r="C9" s="130">
        <v>58585.119999999995</v>
      </c>
      <c r="D9" s="130">
        <v>89813.329999999987</v>
      </c>
      <c r="E9" s="130">
        <v>118792.58</v>
      </c>
      <c r="F9" s="130">
        <v>21244.469999999994</v>
      </c>
      <c r="G9" s="130">
        <v>29228.280000000006</v>
      </c>
      <c r="H9" s="130">
        <v>79530.760000000009</v>
      </c>
      <c r="I9" s="130">
        <v>22036.36</v>
      </c>
      <c r="J9" s="130">
        <v>14232.709999999994</v>
      </c>
      <c r="K9" s="130">
        <v>161365.91</v>
      </c>
      <c r="L9" s="130">
        <v>80416.77999999997</v>
      </c>
      <c r="M9" s="130">
        <v>150477.38</v>
      </c>
      <c r="N9" s="130">
        <v>9197.9700000000012</v>
      </c>
      <c r="O9" s="130">
        <v>91754.359999999986</v>
      </c>
      <c r="P9" s="130">
        <v>33005.190009999998</v>
      </c>
      <c r="Q9" s="130">
        <v>1015245.2800099999</v>
      </c>
      <c r="S9" s="117" t="s">
        <v>165</v>
      </c>
      <c r="T9" s="130">
        <v>133419.83000000002</v>
      </c>
      <c r="U9" s="130">
        <v>290257.02999999991</v>
      </c>
      <c r="V9" s="130">
        <v>342101.24999999994</v>
      </c>
      <c r="W9" s="130">
        <v>468326.92999999993</v>
      </c>
      <c r="X9" s="130">
        <v>48871.239999999983</v>
      </c>
      <c r="Y9" s="130">
        <v>159049.21999999997</v>
      </c>
      <c r="Z9" s="130">
        <v>256660.62000000005</v>
      </c>
      <c r="AA9" s="130">
        <v>855419.72999999928</v>
      </c>
      <c r="AB9" s="130">
        <v>68945.920000000056</v>
      </c>
      <c r="AC9" s="130">
        <v>543961.09</v>
      </c>
      <c r="AD9" s="130">
        <v>214593.93</v>
      </c>
      <c r="AE9" s="130">
        <v>525220.05999999982</v>
      </c>
      <c r="AF9" s="130">
        <v>92633.04999999993</v>
      </c>
      <c r="AG9" s="130">
        <v>325176.19000000024</v>
      </c>
      <c r="AH9" s="130">
        <v>225311.34000000005</v>
      </c>
      <c r="AI9" s="130">
        <v>4549947.4299999988</v>
      </c>
      <c r="AK9" s="117" t="s">
        <v>165</v>
      </c>
      <c r="AL9" s="130">
        <f t="shared" si="1"/>
        <v>264.58</v>
      </c>
      <c r="AM9" s="130">
        <f t="shared" si="0"/>
        <v>27977.14</v>
      </c>
      <c r="AN9" s="130">
        <f t="shared" si="0"/>
        <v>1814.04</v>
      </c>
      <c r="AO9" s="130">
        <f t="shared" si="0"/>
        <v>52664.62</v>
      </c>
      <c r="AP9" s="130">
        <f t="shared" si="0"/>
        <v>785.3</v>
      </c>
      <c r="AQ9" s="130">
        <f t="shared" si="0"/>
        <v>414.21</v>
      </c>
      <c r="AR9" s="130">
        <f t="shared" si="0"/>
        <v>470.67</v>
      </c>
      <c r="AS9" s="130">
        <f t="shared" si="0"/>
        <v>60456.72</v>
      </c>
      <c r="AT9" s="130">
        <f t="shared" si="0"/>
        <v>23772.45</v>
      </c>
      <c r="AU9" s="130">
        <f t="shared" si="0"/>
        <v>33009.300000000003</v>
      </c>
      <c r="AV9" s="130">
        <f t="shared" si="0"/>
        <v>1740.56</v>
      </c>
      <c r="AW9" s="130">
        <f t="shared" si="0"/>
        <v>52771.97</v>
      </c>
      <c r="AX9" s="130">
        <f t="shared" si="0"/>
        <v>20335.650000000001</v>
      </c>
      <c r="AY9" s="130">
        <f t="shared" si="0"/>
        <v>18011.400000000001</v>
      </c>
      <c r="AZ9" s="130">
        <f t="shared" si="0"/>
        <v>8085.31</v>
      </c>
      <c r="BA9" s="130">
        <f t="shared" si="2"/>
        <v>302573.92000000004</v>
      </c>
      <c r="BB9" s="98">
        <f t="shared" si="3"/>
        <v>0.1022</v>
      </c>
      <c r="BC9" s="98">
        <f t="shared" si="4"/>
        <v>9.7100000000000006E-2</v>
      </c>
      <c r="BE9" s="133">
        <f t="shared" si="5"/>
        <v>9.7100000000000006E-2</v>
      </c>
      <c r="BG9" s="117" t="s">
        <v>165</v>
      </c>
      <c r="BH9" s="98">
        <v>9.7100000000000006E-2</v>
      </c>
      <c r="BJ9" s="117" t="s">
        <v>165</v>
      </c>
      <c r="BK9" s="133">
        <v>9.7100000000000006E-2</v>
      </c>
    </row>
    <row r="10" spans="1:63">
      <c r="A10" s="117" t="s">
        <v>166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>
        <v>15363.160000000013</v>
      </c>
      <c r="O10" s="130"/>
      <c r="P10" s="130">
        <v>632.06999999999994</v>
      </c>
      <c r="Q10" s="130">
        <v>15995.230000000012</v>
      </c>
      <c r="S10" s="117" t="s">
        <v>166</v>
      </c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>
        <v>314445.46999999997</v>
      </c>
      <c r="AG10" s="130"/>
      <c r="AH10" s="130">
        <v>360.46000000000004</v>
      </c>
      <c r="AI10" s="130">
        <v>314805.93</v>
      </c>
      <c r="AK10" s="117" t="s">
        <v>166</v>
      </c>
      <c r="AL10" s="130">
        <f t="shared" si="1"/>
        <v>0</v>
      </c>
      <c r="AM10" s="130">
        <f t="shared" si="0"/>
        <v>0</v>
      </c>
      <c r="AN10" s="130">
        <f t="shared" si="0"/>
        <v>0</v>
      </c>
      <c r="AO10" s="130">
        <f t="shared" si="0"/>
        <v>0</v>
      </c>
      <c r="AP10" s="130">
        <f t="shared" si="0"/>
        <v>0</v>
      </c>
      <c r="AQ10" s="130">
        <f t="shared" si="0"/>
        <v>0</v>
      </c>
      <c r="AR10" s="130">
        <f t="shared" si="0"/>
        <v>0</v>
      </c>
      <c r="AS10" s="130">
        <f t="shared" si="0"/>
        <v>0</v>
      </c>
      <c r="AT10" s="130">
        <f t="shared" si="0"/>
        <v>0</v>
      </c>
      <c r="AU10" s="130">
        <f t="shared" si="0"/>
        <v>0</v>
      </c>
      <c r="AV10" s="130">
        <f t="shared" si="0"/>
        <v>0</v>
      </c>
      <c r="AW10" s="130">
        <f t="shared" si="0"/>
        <v>0</v>
      </c>
      <c r="AX10" s="130">
        <f t="shared" si="0"/>
        <v>65862.78</v>
      </c>
      <c r="AY10" s="130">
        <f t="shared" si="0"/>
        <v>0</v>
      </c>
      <c r="AZ10" s="130">
        <f t="shared" si="0"/>
        <v>31.07</v>
      </c>
      <c r="BA10" s="130">
        <f t="shared" si="2"/>
        <v>65893.850000000006</v>
      </c>
      <c r="BB10" s="98">
        <f>ROUND(BA10/SUM($BA$4:$BA$21),4)-0.0001</f>
        <v>2.2100000000000002E-2</v>
      </c>
      <c r="BC10" s="98">
        <f>ROUND(BB10*$BA$2,4)-0.0001</f>
        <v>2.0900000000000002E-2</v>
      </c>
      <c r="BE10" s="133">
        <f t="shared" si="5"/>
        <v>2.0900000000000002E-2</v>
      </c>
      <c r="BG10" s="117" t="s">
        <v>166</v>
      </c>
      <c r="BH10" s="98">
        <v>2.0900000000000002E-2</v>
      </c>
      <c r="BJ10" s="117" t="s">
        <v>166</v>
      </c>
      <c r="BK10" s="133">
        <v>2.0900000000000002E-2</v>
      </c>
    </row>
    <row r="11" spans="1:63">
      <c r="A11" s="117" t="s">
        <v>167</v>
      </c>
      <c r="B11" s="130"/>
      <c r="C11" s="130">
        <v>101340.50999999995</v>
      </c>
      <c r="D11" s="130"/>
      <c r="E11" s="130"/>
      <c r="F11" s="130"/>
      <c r="G11" s="130"/>
      <c r="H11" s="130"/>
      <c r="I11" s="130"/>
      <c r="J11" s="130">
        <v>50288.93</v>
      </c>
      <c r="K11" s="130"/>
      <c r="L11" s="130"/>
      <c r="M11" s="130"/>
      <c r="N11" s="130">
        <v>348216.89</v>
      </c>
      <c r="O11" s="130">
        <v>81404.50999999998</v>
      </c>
      <c r="P11" s="130">
        <v>62480.579999999987</v>
      </c>
      <c r="Q11" s="130">
        <v>643731.41999999993</v>
      </c>
      <c r="S11" s="117" t="s">
        <v>167</v>
      </c>
      <c r="T11" s="130"/>
      <c r="U11" s="130">
        <v>163106.58000000002</v>
      </c>
      <c r="V11" s="130"/>
      <c r="W11" s="130"/>
      <c r="X11" s="130"/>
      <c r="Y11" s="130"/>
      <c r="Z11" s="130">
        <v>63036.099999999991</v>
      </c>
      <c r="AA11" s="130">
        <v>258643.54999999987</v>
      </c>
      <c r="AB11" s="130">
        <v>243347.70999999996</v>
      </c>
      <c r="AC11" s="130"/>
      <c r="AD11" s="130"/>
      <c r="AE11" s="130"/>
      <c r="AF11" s="130">
        <v>2765299.6500000022</v>
      </c>
      <c r="AG11" s="130">
        <v>178058.03</v>
      </c>
      <c r="AH11" s="130">
        <v>30175.949999999997</v>
      </c>
      <c r="AI11" s="130">
        <v>3701667.5700000022</v>
      </c>
      <c r="AK11" s="117" t="s">
        <v>167</v>
      </c>
      <c r="AL11" s="130">
        <f t="shared" si="1"/>
        <v>0</v>
      </c>
      <c r="AM11" s="130">
        <f t="shared" si="0"/>
        <v>21208.66</v>
      </c>
      <c r="AN11" s="130">
        <f t="shared" si="0"/>
        <v>0</v>
      </c>
      <c r="AO11" s="130">
        <f t="shared" si="0"/>
        <v>0</v>
      </c>
      <c r="AP11" s="130">
        <f t="shared" si="0"/>
        <v>0</v>
      </c>
      <c r="AQ11" s="130">
        <f t="shared" si="0"/>
        <v>0</v>
      </c>
      <c r="AR11" s="130">
        <f t="shared" si="0"/>
        <v>88.25</v>
      </c>
      <c r="AS11" s="130">
        <f t="shared" si="0"/>
        <v>17820.54</v>
      </c>
      <c r="AT11" s="130">
        <f t="shared" si="0"/>
        <v>83921.35</v>
      </c>
      <c r="AU11" s="130">
        <f t="shared" si="0"/>
        <v>0</v>
      </c>
      <c r="AV11" s="130">
        <f t="shared" si="0"/>
        <v>0</v>
      </c>
      <c r="AW11" s="130">
        <f t="shared" si="0"/>
        <v>0</v>
      </c>
      <c r="AX11" s="130">
        <f t="shared" si="0"/>
        <v>621769.25</v>
      </c>
      <c r="AY11" s="130">
        <f t="shared" si="0"/>
        <v>11208.78</v>
      </c>
      <c r="AZ11" s="130">
        <f t="shared" si="0"/>
        <v>2900.15</v>
      </c>
      <c r="BA11" s="130">
        <f t="shared" si="2"/>
        <v>758916.9800000001</v>
      </c>
      <c r="BB11" s="98">
        <f t="shared" si="3"/>
        <v>0.25619999999999998</v>
      </c>
      <c r="BC11" s="98">
        <f t="shared" si="4"/>
        <v>0.24340000000000001</v>
      </c>
      <c r="BE11" s="133">
        <f t="shared" si="5"/>
        <v>0.24340000000000001</v>
      </c>
      <c r="BG11" s="117" t="s">
        <v>167</v>
      </c>
      <c r="BH11" s="98">
        <v>0.24340000000000001</v>
      </c>
      <c r="BJ11" s="117" t="s">
        <v>167</v>
      </c>
      <c r="BK11" s="133">
        <v>0.251</v>
      </c>
    </row>
    <row r="12" spans="1:63">
      <c r="A12" s="117" t="s">
        <v>168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>
        <v>4426.0600000000022</v>
      </c>
      <c r="O12" s="130"/>
      <c r="P12" s="130">
        <v>85.21</v>
      </c>
      <c r="Q12" s="130">
        <v>4511.2700000000023</v>
      </c>
      <c r="S12" s="117" t="s">
        <v>168</v>
      </c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>
        <v>25045.000000000033</v>
      </c>
      <c r="AG12" s="130"/>
      <c r="AH12" s="130">
        <v>54.11</v>
      </c>
      <c r="AI12" s="130">
        <v>25099.110000000033</v>
      </c>
      <c r="AK12" s="117" t="s">
        <v>168</v>
      </c>
      <c r="AL12" s="130">
        <f t="shared" si="1"/>
        <v>0</v>
      </c>
      <c r="AM12" s="130">
        <f t="shared" si="0"/>
        <v>0</v>
      </c>
      <c r="AN12" s="130">
        <f t="shared" si="0"/>
        <v>0</v>
      </c>
      <c r="AO12" s="130">
        <f t="shared" si="0"/>
        <v>0</v>
      </c>
      <c r="AP12" s="130">
        <f t="shared" si="0"/>
        <v>0</v>
      </c>
      <c r="AQ12" s="130">
        <f t="shared" si="0"/>
        <v>0</v>
      </c>
      <c r="AR12" s="130">
        <f t="shared" si="0"/>
        <v>0</v>
      </c>
      <c r="AS12" s="130">
        <f t="shared" si="0"/>
        <v>0</v>
      </c>
      <c r="AT12" s="130">
        <f t="shared" si="0"/>
        <v>0</v>
      </c>
      <c r="AU12" s="130">
        <f t="shared" si="0"/>
        <v>0</v>
      </c>
      <c r="AV12" s="130">
        <f t="shared" si="0"/>
        <v>0</v>
      </c>
      <c r="AW12" s="130">
        <f t="shared" si="0"/>
        <v>0</v>
      </c>
      <c r="AX12" s="130">
        <f t="shared" si="0"/>
        <v>5885.37</v>
      </c>
      <c r="AY12" s="130">
        <f t="shared" si="0"/>
        <v>0</v>
      </c>
      <c r="AZ12" s="130">
        <f t="shared" si="0"/>
        <v>4.3600000000000003</v>
      </c>
      <c r="BA12" s="130">
        <f t="shared" si="2"/>
        <v>5889.73</v>
      </c>
      <c r="BB12" s="98">
        <f t="shared" si="3"/>
        <v>2E-3</v>
      </c>
      <c r="BC12" s="98">
        <f t="shared" si="4"/>
        <v>1.9E-3</v>
      </c>
      <c r="BE12" s="133">
        <f t="shared" si="5"/>
        <v>1.9E-3</v>
      </c>
      <c r="BG12" s="117" t="s">
        <v>168</v>
      </c>
      <c r="BH12" s="98">
        <v>1.9E-3</v>
      </c>
      <c r="BJ12" s="117" t="s">
        <v>168</v>
      </c>
      <c r="BK12" s="133">
        <v>1.9E-3</v>
      </c>
    </row>
    <row r="13" spans="1:63">
      <c r="A13" s="117" t="s">
        <v>169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>
        <v>-0.02</v>
      </c>
      <c r="O13" s="130"/>
      <c r="P13" s="130"/>
      <c r="Q13" s="130">
        <v>-0.02</v>
      </c>
      <c r="S13" s="196" t="s">
        <v>169</v>
      </c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K13" s="117" t="s">
        <v>169</v>
      </c>
      <c r="AL13" s="130">
        <f t="shared" si="1"/>
        <v>0</v>
      </c>
      <c r="AM13" s="130">
        <f t="shared" si="0"/>
        <v>0</v>
      </c>
      <c r="AN13" s="130">
        <f t="shared" si="0"/>
        <v>0</v>
      </c>
      <c r="AO13" s="130">
        <f t="shared" si="0"/>
        <v>0</v>
      </c>
      <c r="AP13" s="130">
        <f t="shared" si="0"/>
        <v>0</v>
      </c>
      <c r="AQ13" s="130">
        <f t="shared" si="0"/>
        <v>0</v>
      </c>
      <c r="AR13" s="130">
        <f t="shared" si="0"/>
        <v>0</v>
      </c>
      <c r="AS13" s="130">
        <f t="shared" si="0"/>
        <v>0</v>
      </c>
      <c r="AT13" s="130">
        <f t="shared" si="0"/>
        <v>0</v>
      </c>
      <c r="AU13" s="130">
        <f t="shared" si="0"/>
        <v>0</v>
      </c>
      <c r="AV13" s="130">
        <f t="shared" si="0"/>
        <v>0</v>
      </c>
      <c r="AW13" s="130">
        <f t="shared" si="0"/>
        <v>0</v>
      </c>
      <c r="AX13" s="130">
        <f t="shared" si="0"/>
        <v>0</v>
      </c>
      <c r="AY13" s="130">
        <f t="shared" si="0"/>
        <v>0</v>
      </c>
      <c r="AZ13" s="130">
        <f t="shared" si="0"/>
        <v>0</v>
      </c>
      <c r="BA13" s="130">
        <f t="shared" si="2"/>
        <v>0</v>
      </c>
      <c r="BB13" s="98">
        <f t="shared" si="3"/>
        <v>0</v>
      </c>
      <c r="BC13" s="98">
        <f t="shared" si="4"/>
        <v>0</v>
      </c>
      <c r="BE13" s="133">
        <f t="shared" si="5"/>
        <v>0</v>
      </c>
      <c r="BG13" s="117" t="s">
        <v>169</v>
      </c>
      <c r="BH13" s="98">
        <v>0</v>
      </c>
      <c r="BJ13" s="117" t="s">
        <v>169</v>
      </c>
      <c r="BK13" s="133">
        <v>0</v>
      </c>
    </row>
    <row r="14" spans="1:63">
      <c r="A14" s="117" t="s">
        <v>170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>
        <v>1260.4499999999996</v>
      </c>
      <c r="O14" s="130"/>
      <c r="P14" s="130">
        <v>0.76</v>
      </c>
      <c r="Q14" s="130">
        <v>1261.2099999999996</v>
      </c>
      <c r="S14" s="117" t="s">
        <v>170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>
        <v>8695.1800000000021</v>
      </c>
      <c r="AG14" s="130"/>
      <c r="AH14" s="130">
        <v>1.1500000000000001</v>
      </c>
      <c r="AI14" s="130">
        <v>8696.3300000000017</v>
      </c>
      <c r="AK14" s="117" t="s">
        <v>170</v>
      </c>
      <c r="AL14" s="130">
        <f t="shared" si="1"/>
        <v>0</v>
      </c>
      <c r="AM14" s="130">
        <f t="shared" si="0"/>
        <v>0</v>
      </c>
      <c r="AN14" s="130">
        <f t="shared" si="0"/>
        <v>0</v>
      </c>
      <c r="AO14" s="130">
        <f t="shared" si="0"/>
        <v>0</v>
      </c>
      <c r="AP14" s="130">
        <f t="shared" si="0"/>
        <v>0</v>
      </c>
      <c r="AQ14" s="130">
        <f t="shared" si="0"/>
        <v>0</v>
      </c>
      <c r="AR14" s="130">
        <f t="shared" si="0"/>
        <v>0</v>
      </c>
      <c r="AS14" s="130">
        <f t="shared" si="0"/>
        <v>0</v>
      </c>
      <c r="AT14" s="130">
        <f t="shared" si="0"/>
        <v>0</v>
      </c>
      <c r="AU14" s="130">
        <f t="shared" si="0"/>
        <v>0</v>
      </c>
      <c r="AV14" s="130">
        <f t="shared" si="0"/>
        <v>0</v>
      </c>
      <c r="AW14" s="130">
        <f t="shared" si="0"/>
        <v>0</v>
      </c>
      <c r="AX14" s="130">
        <f t="shared" si="0"/>
        <v>1988.14</v>
      </c>
      <c r="AY14" s="130">
        <f t="shared" si="0"/>
        <v>0</v>
      </c>
      <c r="AZ14" s="130">
        <f t="shared" si="0"/>
        <v>0.06</v>
      </c>
      <c r="BA14" s="130">
        <f t="shared" si="2"/>
        <v>1988.2</v>
      </c>
      <c r="BB14" s="98">
        <f t="shared" si="3"/>
        <v>6.9999999999999999E-4</v>
      </c>
      <c r="BC14" s="98">
        <f t="shared" si="4"/>
        <v>6.9999999999999999E-4</v>
      </c>
      <c r="BE14" s="133">
        <f t="shared" si="5"/>
        <v>6.9999999999999999E-4</v>
      </c>
      <c r="BG14" s="117" t="s">
        <v>170</v>
      </c>
      <c r="BH14" s="98">
        <v>6.9999999999999999E-4</v>
      </c>
      <c r="BJ14" s="117" t="s">
        <v>170</v>
      </c>
      <c r="BK14" s="133">
        <v>6.9999999999999999E-4</v>
      </c>
    </row>
    <row r="15" spans="1:63">
      <c r="A15" s="117" t="s">
        <v>171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>
        <v>137.38000000000017</v>
      </c>
      <c r="O15" s="130"/>
      <c r="P15" s="130">
        <v>14.389999999999999</v>
      </c>
      <c r="Q15" s="130">
        <v>151.77000000000015</v>
      </c>
      <c r="S15" s="117" t="s">
        <v>171</v>
      </c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>
        <v>1099.9199999999987</v>
      </c>
      <c r="AG15" s="130"/>
      <c r="AH15" s="130">
        <v>8.92</v>
      </c>
      <c r="AI15" s="130">
        <v>1108.8399999999988</v>
      </c>
      <c r="AK15" s="117" t="s">
        <v>171</v>
      </c>
      <c r="AL15" s="130">
        <f t="shared" si="1"/>
        <v>0</v>
      </c>
      <c r="AM15" s="130">
        <f t="shared" si="0"/>
        <v>0</v>
      </c>
      <c r="AN15" s="130">
        <f t="shared" si="0"/>
        <v>0</v>
      </c>
      <c r="AO15" s="130">
        <f t="shared" si="0"/>
        <v>0</v>
      </c>
      <c r="AP15" s="130">
        <f t="shared" si="0"/>
        <v>0</v>
      </c>
      <c r="AQ15" s="130">
        <f t="shared" si="0"/>
        <v>0</v>
      </c>
      <c r="AR15" s="130">
        <f t="shared" si="0"/>
        <v>0</v>
      </c>
      <c r="AS15" s="130">
        <f t="shared" si="0"/>
        <v>0</v>
      </c>
      <c r="AT15" s="130">
        <f t="shared" si="0"/>
        <v>0</v>
      </c>
      <c r="AU15" s="130">
        <f t="shared" si="0"/>
        <v>0</v>
      </c>
      <c r="AV15" s="130">
        <f t="shared" si="0"/>
        <v>0</v>
      </c>
      <c r="AW15" s="130">
        <f t="shared" si="0"/>
        <v>0</v>
      </c>
      <c r="AX15" s="130">
        <f t="shared" si="0"/>
        <v>247.09</v>
      </c>
      <c r="AY15" s="130">
        <f t="shared" si="0"/>
        <v>0</v>
      </c>
      <c r="AZ15" s="130">
        <f t="shared" si="0"/>
        <v>0.73</v>
      </c>
      <c r="BA15" s="130">
        <f t="shared" si="2"/>
        <v>247.82</v>
      </c>
      <c r="BB15" s="98">
        <f t="shared" si="3"/>
        <v>1E-4</v>
      </c>
      <c r="BC15" s="98">
        <f t="shared" si="4"/>
        <v>1E-4</v>
      </c>
      <c r="BE15" s="133">
        <f t="shared" si="5"/>
        <v>1E-4</v>
      </c>
      <c r="BG15" s="117" t="s">
        <v>171</v>
      </c>
      <c r="BH15" s="98">
        <v>1E-4</v>
      </c>
      <c r="BJ15" s="117" t="s">
        <v>171</v>
      </c>
      <c r="BK15" s="133">
        <v>1E-4</v>
      </c>
    </row>
    <row r="16" spans="1:63">
      <c r="A16" s="117" t="s">
        <v>172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>
        <v>85.590000000000046</v>
      </c>
      <c r="O16" s="130"/>
      <c r="P16" s="130">
        <v>0.76</v>
      </c>
      <c r="Q16" s="130">
        <v>86.350000000000051</v>
      </c>
      <c r="S16" s="117" t="s">
        <v>172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>
        <v>750.4899999999991</v>
      </c>
      <c r="AG16" s="130"/>
      <c r="AH16" s="130"/>
      <c r="AI16" s="130">
        <v>750.4899999999991</v>
      </c>
      <c r="AK16" s="117" t="s">
        <v>172</v>
      </c>
      <c r="AL16" s="130">
        <f t="shared" si="1"/>
        <v>0</v>
      </c>
      <c r="AM16" s="130">
        <f t="shared" si="0"/>
        <v>0</v>
      </c>
      <c r="AN16" s="130">
        <f t="shared" si="0"/>
        <v>0</v>
      </c>
      <c r="AO16" s="130">
        <f t="shared" si="0"/>
        <v>0</v>
      </c>
      <c r="AP16" s="130">
        <f t="shared" si="0"/>
        <v>0</v>
      </c>
      <c r="AQ16" s="130">
        <f t="shared" si="0"/>
        <v>0</v>
      </c>
      <c r="AR16" s="130">
        <f t="shared" si="0"/>
        <v>0</v>
      </c>
      <c r="AS16" s="130">
        <f t="shared" si="0"/>
        <v>0</v>
      </c>
      <c r="AT16" s="130">
        <f t="shared" si="0"/>
        <v>0</v>
      </c>
      <c r="AU16" s="130">
        <f t="shared" si="0"/>
        <v>0</v>
      </c>
      <c r="AV16" s="130">
        <f t="shared" si="0"/>
        <v>0</v>
      </c>
      <c r="AW16" s="130">
        <f t="shared" si="0"/>
        <v>0</v>
      </c>
      <c r="AX16" s="130">
        <f t="shared" si="0"/>
        <v>166.97</v>
      </c>
      <c r="AY16" s="130">
        <f t="shared" si="0"/>
        <v>0</v>
      </c>
      <c r="AZ16" s="130">
        <f t="shared" si="0"/>
        <v>0.02</v>
      </c>
      <c r="BA16" s="130">
        <f t="shared" si="2"/>
        <v>166.99</v>
      </c>
      <c r="BB16" s="98">
        <f t="shared" si="3"/>
        <v>1E-4</v>
      </c>
      <c r="BC16" s="98">
        <f t="shared" si="4"/>
        <v>1E-4</v>
      </c>
      <c r="BE16" s="133">
        <f t="shared" si="5"/>
        <v>1E-4</v>
      </c>
      <c r="BG16" s="117" t="s">
        <v>172</v>
      </c>
      <c r="BH16" s="98">
        <v>1E-4</v>
      </c>
      <c r="BJ16" s="117" t="s">
        <v>172</v>
      </c>
      <c r="BK16" s="133">
        <v>1E-4</v>
      </c>
    </row>
    <row r="17" spans="1:63">
      <c r="A17" s="117" t="s">
        <v>173</v>
      </c>
      <c r="B17" s="130">
        <v>82066.560000000012</v>
      </c>
      <c r="C17" s="130">
        <v>38646.94999999999</v>
      </c>
      <c r="D17" s="130">
        <v>122745.19</v>
      </c>
      <c r="E17" s="130">
        <v>122407.43000000001</v>
      </c>
      <c r="F17" s="130">
        <v>32186.52</v>
      </c>
      <c r="G17" s="130">
        <v>29962.28</v>
      </c>
      <c r="H17" s="130">
        <v>133267.79</v>
      </c>
      <c r="I17" s="130">
        <v>63841.819999999985</v>
      </c>
      <c r="J17" s="130">
        <v>17253.55</v>
      </c>
      <c r="K17" s="130">
        <v>9059.6400000000012</v>
      </c>
      <c r="L17" s="130">
        <v>80993.469999999987</v>
      </c>
      <c r="M17" s="130">
        <v>171036.52</v>
      </c>
      <c r="N17" s="130">
        <v>13148.570000000002</v>
      </c>
      <c r="O17" s="130">
        <v>189465.84999999995</v>
      </c>
      <c r="P17" s="130">
        <v>55591.689999999988</v>
      </c>
      <c r="Q17" s="130">
        <v>1161673.8299999998</v>
      </c>
      <c r="S17" s="117" t="s">
        <v>173</v>
      </c>
      <c r="T17" s="130">
        <v>215867.42000000007</v>
      </c>
      <c r="U17" s="130">
        <v>117152.06000000001</v>
      </c>
      <c r="V17" s="130">
        <v>536308.89999999979</v>
      </c>
      <c r="W17" s="130">
        <v>511043.97999999975</v>
      </c>
      <c r="X17" s="130">
        <v>90018.389999999985</v>
      </c>
      <c r="Y17" s="130">
        <v>291722.81</v>
      </c>
      <c r="Z17" s="130">
        <v>472267.00999999995</v>
      </c>
      <c r="AA17" s="130">
        <v>1143137.6100000003</v>
      </c>
      <c r="AB17" s="130">
        <v>82907.850000000049</v>
      </c>
      <c r="AC17" s="130">
        <v>26880.9</v>
      </c>
      <c r="AD17" s="130">
        <v>321755.86999999965</v>
      </c>
      <c r="AE17" s="130">
        <v>578949.09999999974</v>
      </c>
      <c r="AF17" s="130">
        <v>134477.27000000008</v>
      </c>
      <c r="AG17" s="130">
        <v>610506.52999999956</v>
      </c>
      <c r="AH17" s="130">
        <v>417337.14000000007</v>
      </c>
      <c r="AI17" s="130">
        <v>5550332.8399999989</v>
      </c>
      <c r="AK17" s="117" t="s">
        <v>173</v>
      </c>
      <c r="AL17" s="130">
        <f t="shared" si="1"/>
        <v>417.11</v>
      </c>
      <c r="AM17" s="130">
        <f t="shared" si="0"/>
        <v>12495.08</v>
      </c>
      <c r="AN17" s="130">
        <f t="shared" si="0"/>
        <v>2768.03</v>
      </c>
      <c r="AO17" s="130">
        <f t="shared" si="0"/>
        <v>56820.59</v>
      </c>
      <c r="AP17" s="130">
        <f t="shared" si="0"/>
        <v>1368.69</v>
      </c>
      <c r="AQ17" s="130">
        <f t="shared" si="0"/>
        <v>707.71</v>
      </c>
      <c r="AR17" s="130">
        <f t="shared" si="0"/>
        <v>847.75</v>
      </c>
      <c r="AS17" s="130">
        <f t="shared" si="0"/>
        <v>83160.88</v>
      </c>
      <c r="AT17" s="130">
        <f t="shared" si="0"/>
        <v>28626.13</v>
      </c>
      <c r="AU17" s="130">
        <f t="shared" si="0"/>
        <v>1682.02</v>
      </c>
      <c r="AV17" s="130">
        <f t="shared" si="0"/>
        <v>2376.2199999999998</v>
      </c>
      <c r="AW17" s="130">
        <f t="shared" si="0"/>
        <v>58573.88</v>
      </c>
      <c r="AX17" s="130">
        <f t="shared" si="0"/>
        <v>29480.880000000001</v>
      </c>
      <c r="AY17" s="130">
        <f t="shared" si="0"/>
        <v>34558.81</v>
      </c>
      <c r="AZ17" s="130">
        <f t="shared" si="0"/>
        <v>14802.67</v>
      </c>
      <c r="BA17" s="130">
        <f t="shared" si="2"/>
        <v>328686.45</v>
      </c>
      <c r="BB17" s="98">
        <f t="shared" si="3"/>
        <v>0.111</v>
      </c>
      <c r="BC17" s="98">
        <f t="shared" si="4"/>
        <v>0.1055</v>
      </c>
      <c r="BE17" s="133">
        <f t="shared" si="5"/>
        <v>0.1055</v>
      </c>
      <c r="BG17" s="117" t="s">
        <v>173</v>
      </c>
      <c r="BH17" s="98">
        <v>0.1055</v>
      </c>
      <c r="BJ17" s="117" t="s">
        <v>173</v>
      </c>
      <c r="BK17" s="133">
        <v>0.1055</v>
      </c>
    </row>
    <row r="18" spans="1:63">
      <c r="A18" s="197" t="s">
        <v>174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S18" s="117" t="s">
        <v>174</v>
      </c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>
        <v>15028.45000000001</v>
      </c>
      <c r="AG18" s="130">
        <v>44841.149999999994</v>
      </c>
      <c r="AH18" s="130"/>
      <c r="AI18" s="130">
        <v>59869.600000000006</v>
      </c>
      <c r="AK18" s="117" t="s">
        <v>174</v>
      </c>
      <c r="AL18" s="130">
        <f t="shared" si="1"/>
        <v>0</v>
      </c>
      <c r="AM18" s="130">
        <f t="shared" si="0"/>
        <v>0</v>
      </c>
      <c r="AN18" s="130">
        <f t="shared" si="0"/>
        <v>0</v>
      </c>
      <c r="AO18" s="130">
        <f t="shared" si="0"/>
        <v>0</v>
      </c>
      <c r="AP18" s="130">
        <f t="shared" si="0"/>
        <v>0</v>
      </c>
      <c r="AQ18" s="130">
        <f t="shared" si="0"/>
        <v>0</v>
      </c>
      <c r="AR18" s="130">
        <f t="shared" si="0"/>
        <v>0</v>
      </c>
      <c r="AS18" s="130">
        <f t="shared" si="0"/>
        <v>0</v>
      </c>
      <c r="AT18" s="130">
        <f t="shared" si="0"/>
        <v>0</v>
      </c>
      <c r="AU18" s="130">
        <f t="shared" si="0"/>
        <v>0</v>
      </c>
      <c r="AV18" s="130">
        <f t="shared" si="0"/>
        <v>0</v>
      </c>
      <c r="AW18" s="130">
        <f t="shared" si="0"/>
        <v>0</v>
      </c>
      <c r="AX18" s="130">
        <f t="shared" si="0"/>
        <v>3001.18</v>
      </c>
      <c r="AY18" s="130">
        <f t="shared" si="0"/>
        <v>1937.14</v>
      </c>
      <c r="AZ18" s="130">
        <f t="shared" si="0"/>
        <v>0</v>
      </c>
      <c r="BA18" s="130">
        <f t="shared" si="2"/>
        <v>4938.32</v>
      </c>
      <c r="BB18" s="98">
        <f t="shared" si="3"/>
        <v>1.6999999999999999E-3</v>
      </c>
      <c r="BC18" s="98">
        <f t="shared" si="4"/>
        <v>1.6000000000000001E-3</v>
      </c>
      <c r="BE18" s="133">
        <f t="shared" si="5"/>
        <v>1.6000000000000001E-3</v>
      </c>
      <c r="BG18" s="117" t="s">
        <v>167</v>
      </c>
      <c r="BH18" s="98">
        <v>1.6000000000000001E-3</v>
      </c>
      <c r="BJ18" s="117" t="s">
        <v>175</v>
      </c>
      <c r="BK18" s="133">
        <v>0</v>
      </c>
    </row>
    <row r="19" spans="1:63">
      <c r="A19" s="197" t="s">
        <v>176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S19" s="117" t="s">
        <v>176</v>
      </c>
      <c r="T19" s="130"/>
      <c r="U19" s="130">
        <v>169373.29000000004</v>
      </c>
      <c r="V19" s="130"/>
      <c r="W19" s="130"/>
      <c r="X19" s="130"/>
      <c r="Y19" s="130"/>
      <c r="Z19" s="130"/>
      <c r="AA19" s="130">
        <v>10216.42</v>
      </c>
      <c r="AB19" s="130"/>
      <c r="AC19" s="130"/>
      <c r="AD19" s="130"/>
      <c r="AE19" s="130"/>
      <c r="AF19" s="130">
        <v>6387.8999999999987</v>
      </c>
      <c r="AG19" s="130">
        <v>68893.56</v>
      </c>
      <c r="AH19" s="130"/>
      <c r="AI19" s="130">
        <v>254871.17000000004</v>
      </c>
      <c r="AK19" s="117" t="s">
        <v>176</v>
      </c>
      <c r="AL19" s="130">
        <f t="shared" si="1"/>
        <v>0</v>
      </c>
      <c r="AM19" s="130">
        <f t="shared" si="0"/>
        <v>13583.74</v>
      </c>
      <c r="AN19" s="130">
        <f t="shared" si="0"/>
        <v>0</v>
      </c>
      <c r="AO19" s="130">
        <f t="shared" si="0"/>
        <v>0</v>
      </c>
      <c r="AP19" s="130">
        <f t="shared" si="0"/>
        <v>0</v>
      </c>
      <c r="AQ19" s="130">
        <f t="shared" si="0"/>
        <v>0</v>
      </c>
      <c r="AR19" s="130">
        <f t="shared" si="0"/>
        <v>0</v>
      </c>
      <c r="AS19" s="130">
        <f t="shared" si="0"/>
        <v>703.91</v>
      </c>
      <c r="AT19" s="130">
        <f t="shared" si="0"/>
        <v>0</v>
      </c>
      <c r="AU19" s="130">
        <f t="shared" si="0"/>
        <v>0</v>
      </c>
      <c r="AV19" s="130">
        <f t="shared" si="0"/>
        <v>0</v>
      </c>
      <c r="AW19" s="130">
        <f t="shared" si="0"/>
        <v>0</v>
      </c>
      <c r="AX19" s="130">
        <f t="shared" si="0"/>
        <v>1275.6600000000001</v>
      </c>
      <c r="AY19" s="130">
        <f t="shared" si="0"/>
        <v>2976.2</v>
      </c>
      <c r="AZ19" s="130">
        <f t="shared" si="0"/>
        <v>0</v>
      </c>
      <c r="BA19" s="130">
        <f t="shared" si="2"/>
        <v>18539.509999999998</v>
      </c>
      <c r="BB19" s="98">
        <f t="shared" si="3"/>
        <v>6.3E-3</v>
      </c>
      <c r="BC19" s="98">
        <f t="shared" si="4"/>
        <v>6.0000000000000001E-3</v>
      </c>
      <c r="BE19" s="133">
        <f t="shared" si="5"/>
        <v>6.0000000000000001E-3</v>
      </c>
      <c r="BG19" s="117" t="s">
        <v>167</v>
      </c>
      <c r="BH19" s="98">
        <v>6.0000000000000001E-3</v>
      </c>
      <c r="BJ19" s="117" t="s">
        <v>177</v>
      </c>
      <c r="BK19" s="133">
        <v>0</v>
      </c>
    </row>
    <row r="20" spans="1:63">
      <c r="A20" s="117" t="s">
        <v>175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17.830000000000002</v>
      </c>
      <c r="O20" s="130"/>
      <c r="P20" s="130">
        <v>0.76</v>
      </c>
      <c r="Q20" s="130">
        <v>18.590000000000003</v>
      </c>
      <c r="S20" s="117" t="s">
        <v>175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>
        <v>153.74999999999986</v>
      </c>
      <c r="AG20" s="130"/>
      <c r="AH20" s="130">
        <v>1.1500000000000001</v>
      </c>
      <c r="AI20" s="130">
        <v>154.89999999999986</v>
      </c>
      <c r="AK20" s="117" t="s">
        <v>175</v>
      </c>
      <c r="AL20" s="130">
        <f t="shared" si="1"/>
        <v>0</v>
      </c>
      <c r="AM20" s="130">
        <f t="shared" si="1"/>
        <v>0</v>
      </c>
      <c r="AN20" s="130">
        <f t="shared" si="1"/>
        <v>0</v>
      </c>
      <c r="AO20" s="130">
        <f t="shared" si="1"/>
        <v>0</v>
      </c>
      <c r="AP20" s="130">
        <f t="shared" si="1"/>
        <v>0</v>
      </c>
      <c r="AQ20" s="130">
        <f t="shared" si="1"/>
        <v>0</v>
      </c>
      <c r="AR20" s="130">
        <f t="shared" si="1"/>
        <v>0</v>
      </c>
      <c r="AS20" s="130">
        <f t="shared" si="1"/>
        <v>0</v>
      </c>
      <c r="AT20" s="130">
        <f t="shared" si="1"/>
        <v>0</v>
      </c>
      <c r="AU20" s="130">
        <f t="shared" si="1"/>
        <v>0</v>
      </c>
      <c r="AV20" s="130">
        <f t="shared" si="1"/>
        <v>0</v>
      </c>
      <c r="AW20" s="130">
        <f t="shared" si="1"/>
        <v>0</v>
      </c>
      <c r="AX20" s="130">
        <f t="shared" si="1"/>
        <v>34.26</v>
      </c>
      <c r="AY20" s="130">
        <f t="shared" si="1"/>
        <v>0</v>
      </c>
      <c r="AZ20" s="130">
        <f t="shared" si="1"/>
        <v>0.06</v>
      </c>
      <c r="BA20" s="130">
        <f t="shared" si="2"/>
        <v>34.32</v>
      </c>
      <c r="BB20" s="98">
        <f t="shared" si="3"/>
        <v>0</v>
      </c>
      <c r="BC20" s="98">
        <f t="shared" si="4"/>
        <v>0</v>
      </c>
      <c r="BE20" s="133">
        <f t="shared" si="5"/>
        <v>0</v>
      </c>
      <c r="BG20" s="117" t="s">
        <v>175</v>
      </c>
      <c r="BH20" s="98">
        <v>0</v>
      </c>
      <c r="BJ20" s="117" t="s">
        <v>75</v>
      </c>
      <c r="BK20" s="133">
        <v>1</v>
      </c>
    </row>
    <row r="21" spans="1:63">
      <c r="A21" s="117" t="s">
        <v>177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v>15.639999999999999</v>
      </c>
      <c r="O21" s="130"/>
      <c r="P21" s="130">
        <v>0</v>
      </c>
      <c r="Q21" s="130">
        <v>15.639999999999999</v>
      </c>
      <c r="S21" s="117" t="s">
        <v>177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>
        <v>119.49000000000011</v>
      </c>
      <c r="AG21" s="130"/>
      <c r="AH21" s="130">
        <v>1.1500000000000001</v>
      </c>
      <c r="AI21" s="130">
        <v>120.64000000000011</v>
      </c>
      <c r="AK21" s="117" t="s">
        <v>177</v>
      </c>
      <c r="AL21" s="130">
        <f t="shared" si="1"/>
        <v>0</v>
      </c>
      <c r="AM21" s="130">
        <f t="shared" si="1"/>
        <v>0</v>
      </c>
      <c r="AN21" s="130">
        <f t="shared" si="1"/>
        <v>0</v>
      </c>
      <c r="AO21" s="130">
        <f t="shared" si="1"/>
        <v>0</v>
      </c>
      <c r="AP21" s="130">
        <f t="shared" si="1"/>
        <v>0</v>
      </c>
      <c r="AQ21" s="130">
        <f t="shared" si="1"/>
        <v>0</v>
      </c>
      <c r="AR21" s="130">
        <f t="shared" si="1"/>
        <v>0</v>
      </c>
      <c r="AS21" s="130">
        <f t="shared" si="1"/>
        <v>0</v>
      </c>
      <c r="AT21" s="130">
        <f t="shared" si="1"/>
        <v>0</v>
      </c>
      <c r="AU21" s="130">
        <f t="shared" si="1"/>
        <v>0</v>
      </c>
      <c r="AV21" s="130">
        <f t="shared" si="1"/>
        <v>0</v>
      </c>
      <c r="AW21" s="130">
        <f t="shared" si="1"/>
        <v>0</v>
      </c>
      <c r="AX21" s="130">
        <f t="shared" si="1"/>
        <v>26.99</v>
      </c>
      <c r="AY21" s="130">
        <f t="shared" si="1"/>
        <v>0</v>
      </c>
      <c r="AZ21" s="130">
        <f t="shared" si="1"/>
        <v>0.04</v>
      </c>
      <c r="BA21" s="130">
        <f t="shared" si="2"/>
        <v>27.029999999999998</v>
      </c>
      <c r="BB21" s="98">
        <f t="shared" si="3"/>
        <v>0</v>
      </c>
      <c r="BC21" s="98">
        <f t="shared" si="4"/>
        <v>0</v>
      </c>
      <c r="BE21" s="133">
        <f t="shared" si="5"/>
        <v>0</v>
      </c>
      <c r="BG21" s="117" t="s">
        <v>177</v>
      </c>
      <c r="BH21" s="98">
        <v>0</v>
      </c>
    </row>
    <row r="22" spans="1:63">
      <c r="A22" s="136" t="s">
        <v>75</v>
      </c>
      <c r="B22" s="198">
        <v>462304.19000000006</v>
      </c>
      <c r="C22" s="198">
        <v>396909.2099999999</v>
      </c>
      <c r="D22" s="198">
        <v>956951.02</v>
      </c>
      <c r="E22" s="198">
        <v>864563.25000000012</v>
      </c>
      <c r="F22" s="198">
        <v>182636.09</v>
      </c>
      <c r="G22" s="198">
        <v>202269.46000000002</v>
      </c>
      <c r="H22" s="198">
        <v>693380.53999999992</v>
      </c>
      <c r="I22" s="198">
        <v>216569.90999999997</v>
      </c>
      <c r="J22" s="198">
        <v>193642.37</v>
      </c>
      <c r="K22" s="198">
        <v>628583.68999999994</v>
      </c>
      <c r="L22" s="198">
        <v>653864.26</v>
      </c>
      <c r="M22" s="198">
        <v>1019569.16</v>
      </c>
      <c r="N22" s="198">
        <v>446129.43000000011</v>
      </c>
      <c r="O22" s="198">
        <v>954284.2300000001</v>
      </c>
      <c r="P22" s="198">
        <v>375675.29000000004</v>
      </c>
      <c r="Q22" s="198">
        <v>8247332.0999999996</v>
      </c>
      <c r="S22" s="136" t="s">
        <v>75</v>
      </c>
      <c r="T22" s="137">
        <v>1145128.7100000002</v>
      </c>
      <c r="U22" s="137">
        <v>1449392.0999999999</v>
      </c>
      <c r="V22" s="137">
        <v>4278045.3</v>
      </c>
      <c r="W22" s="137">
        <v>2987094.1599999992</v>
      </c>
      <c r="X22" s="137">
        <v>428433.08999999997</v>
      </c>
      <c r="Y22" s="137">
        <v>1394010.8399999999</v>
      </c>
      <c r="Z22" s="137">
        <v>2313829.1999999997</v>
      </c>
      <c r="AA22" s="137">
        <v>6577259.5099999988</v>
      </c>
      <c r="AB22" s="137">
        <v>938773.18999999971</v>
      </c>
      <c r="AC22" s="137">
        <v>2183372.3199999998</v>
      </c>
      <c r="AD22" s="137">
        <v>2231557.67</v>
      </c>
      <c r="AE22" s="137">
        <v>3588934.0199999977</v>
      </c>
      <c r="AF22" s="137">
        <v>3897704.6300000022</v>
      </c>
      <c r="AG22" s="137">
        <v>3285631.6400000006</v>
      </c>
      <c r="AH22" s="137">
        <v>2133062.89</v>
      </c>
      <c r="AI22" s="137">
        <v>38832229.269999996</v>
      </c>
      <c r="AK22" s="125" t="s">
        <v>75</v>
      </c>
      <c r="AL22" s="199">
        <f>SUM(AL4:AL21)</f>
        <v>2250.41</v>
      </c>
      <c r="AM22" s="199">
        <f t="shared" ref="AM22:BE22" si="6">SUM(AM4:AM21)</f>
        <v>148073.35999999999</v>
      </c>
      <c r="AN22" s="199">
        <f t="shared" si="6"/>
        <v>21987</v>
      </c>
      <c r="AO22" s="199">
        <f t="shared" si="6"/>
        <v>345493.66000000003</v>
      </c>
      <c r="AP22" s="199">
        <f t="shared" si="6"/>
        <v>6843.9699999999993</v>
      </c>
      <c r="AQ22" s="199">
        <f t="shared" si="6"/>
        <v>3511.82</v>
      </c>
      <c r="AR22" s="199">
        <f t="shared" si="6"/>
        <v>4210.1000000000004</v>
      </c>
      <c r="AS22" s="199">
        <f t="shared" si="6"/>
        <v>468094.82999999996</v>
      </c>
      <c r="AT22" s="199">
        <f t="shared" si="6"/>
        <v>323644.36</v>
      </c>
      <c r="AU22" s="199">
        <f t="shared" si="6"/>
        <v>131599.54</v>
      </c>
      <c r="AV22" s="199">
        <f t="shared" si="6"/>
        <v>17023.989999999998</v>
      </c>
      <c r="AW22" s="199">
        <f t="shared" si="6"/>
        <v>359924.11</v>
      </c>
      <c r="AX22" s="199">
        <f t="shared" si="6"/>
        <v>867463.66</v>
      </c>
      <c r="AY22" s="199">
        <f t="shared" si="6"/>
        <v>183164.37000000002</v>
      </c>
      <c r="AZ22" s="199">
        <f t="shared" si="6"/>
        <v>78523.509999999995</v>
      </c>
      <c r="BA22" s="199">
        <f t="shared" si="6"/>
        <v>2961808.69</v>
      </c>
      <c r="BB22" s="200">
        <f t="shared" si="6"/>
        <v>1</v>
      </c>
      <c r="BC22" s="200">
        <f t="shared" si="6"/>
        <v>0.95000000000000018</v>
      </c>
      <c r="BE22" s="200">
        <f t="shared" si="6"/>
        <v>1.0000000000000002</v>
      </c>
    </row>
  </sheetData>
  <pageMargins left="0.75" right="0.75" top="1" bottom="1" header="0.5" footer="0.5"/>
  <pageSetup scale="41" fitToWidth="3" orientation="landscape" r:id="rId2"/>
  <headerFooter alignWithMargins="0">
    <oddHeader>&amp;RKY PSC Case No. 2016-00162,
Attachment C to Staff Post Hearing Supp. DR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sqref="A1:G1"/>
    </sheetView>
  </sheetViews>
  <sheetFormatPr defaultRowHeight="15"/>
  <cols>
    <col min="1" max="1" width="8.88671875" style="117"/>
    <col min="2" max="2" width="19" style="117" customWidth="1"/>
    <col min="3" max="3" width="8.88671875" style="117"/>
    <col min="4" max="4" width="12.109375" style="117" customWidth="1"/>
    <col min="5" max="5" width="12" style="117" customWidth="1"/>
    <col min="6" max="257" width="8.88671875" style="117"/>
    <col min="258" max="258" width="19" style="117" customWidth="1"/>
    <col min="259" max="259" width="8.88671875" style="117"/>
    <col min="260" max="260" width="12.109375" style="117" customWidth="1"/>
    <col min="261" max="261" width="12" style="117" customWidth="1"/>
    <col min="262" max="513" width="8.88671875" style="117"/>
    <col min="514" max="514" width="19" style="117" customWidth="1"/>
    <col min="515" max="515" width="8.88671875" style="117"/>
    <col min="516" max="516" width="12.109375" style="117" customWidth="1"/>
    <col min="517" max="517" width="12" style="117" customWidth="1"/>
    <col min="518" max="769" width="8.88671875" style="117"/>
    <col min="770" max="770" width="19" style="117" customWidth="1"/>
    <col min="771" max="771" width="8.88671875" style="117"/>
    <col min="772" max="772" width="12.109375" style="117" customWidth="1"/>
    <col min="773" max="773" width="12" style="117" customWidth="1"/>
    <col min="774" max="1025" width="8.88671875" style="117"/>
    <col min="1026" max="1026" width="19" style="117" customWidth="1"/>
    <col min="1027" max="1027" width="8.88671875" style="117"/>
    <col min="1028" max="1028" width="12.109375" style="117" customWidth="1"/>
    <col min="1029" max="1029" width="12" style="117" customWidth="1"/>
    <col min="1030" max="1281" width="8.88671875" style="117"/>
    <col min="1282" max="1282" width="19" style="117" customWidth="1"/>
    <col min="1283" max="1283" width="8.88671875" style="117"/>
    <col min="1284" max="1284" width="12.109375" style="117" customWidth="1"/>
    <col min="1285" max="1285" width="12" style="117" customWidth="1"/>
    <col min="1286" max="1537" width="8.88671875" style="117"/>
    <col min="1538" max="1538" width="19" style="117" customWidth="1"/>
    <col min="1539" max="1539" width="8.88671875" style="117"/>
    <col min="1540" max="1540" width="12.109375" style="117" customWidth="1"/>
    <col min="1541" max="1541" width="12" style="117" customWidth="1"/>
    <col min="1542" max="1793" width="8.88671875" style="117"/>
    <col min="1794" max="1794" width="19" style="117" customWidth="1"/>
    <col min="1795" max="1795" width="8.88671875" style="117"/>
    <col min="1796" max="1796" width="12.109375" style="117" customWidth="1"/>
    <col min="1797" max="1797" width="12" style="117" customWidth="1"/>
    <col min="1798" max="2049" width="8.88671875" style="117"/>
    <col min="2050" max="2050" width="19" style="117" customWidth="1"/>
    <col min="2051" max="2051" width="8.88671875" style="117"/>
    <col min="2052" max="2052" width="12.109375" style="117" customWidth="1"/>
    <col min="2053" max="2053" width="12" style="117" customWidth="1"/>
    <col min="2054" max="2305" width="8.88671875" style="117"/>
    <col min="2306" max="2306" width="19" style="117" customWidth="1"/>
    <col min="2307" max="2307" width="8.88671875" style="117"/>
    <col min="2308" max="2308" width="12.109375" style="117" customWidth="1"/>
    <col min="2309" max="2309" width="12" style="117" customWidth="1"/>
    <col min="2310" max="2561" width="8.88671875" style="117"/>
    <col min="2562" max="2562" width="19" style="117" customWidth="1"/>
    <col min="2563" max="2563" width="8.88671875" style="117"/>
    <col min="2564" max="2564" width="12.109375" style="117" customWidth="1"/>
    <col min="2565" max="2565" width="12" style="117" customWidth="1"/>
    <col min="2566" max="2817" width="8.88671875" style="117"/>
    <col min="2818" max="2818" width="19" style="117" customWidth="1"/>
    <col min="2819" max="2819" width="8.88671875" style="117"/>
    <col min="2820" max="2820" width="12.109375" style="117" customWidth="1"/>
    <col min="2821" max="2821" width="12" style="117" customWidth="1"/>
    <col min="2822" max="3073" width="8.88671875" style="117"/>
    <col min="3074" max="3074" width="19" style="117" customWidth="1"/>
    <col min="3075" max="3075" width="8.88671875" style="117"/>
    <col min="3076" max="3076" width="12.109375" style="117" customWidth="1"/>
    <col min="3077" max="3077" width="12" style="117" customWidth="1"/>
    <col min="3078" max="3329" width="8.88671875" style="117"/>
    <col min="3330" max="3330" width="19" style="117" customWidth="1"/>
    <col min="3331" max="3331" width="8.88671875" style="117"/>
    <col min="3332" max="3332" width="12.109375" style="117" customWidth="1"/>
    <col min="3333" max="3333" width="12" style="117" customWidth="1"/>
    <col min="3334" max="3585" width="8.88671875" style="117"/>
    <col min="3586" max="3586" width="19" style="117" customWidth="1"/>
    <col min="3587" max="3587" width="8.88671875" style="117"/>
    <col min="3588" max="3588" width="12.109375" style="117" customWidth="1"/>
    <col min="3589" max="3589" width="12" style="117" customWidth="1"/>
    <col min="3590" max="3841" width="8.88671875" style="117"/>
    <col min="3842" max="3842" width="19" style="117" customWidth="1"/>
    <col min="3843" max="3843" width="8.88671875" style="117"/>
    <col min="3844" max="3844" width="12.109375" style="117" customWidth="1"/>
    <col min="3845" max="3845" width="12" style="117" customWidth="1"/>
    <col min="3846" max="4097" width="8.88671875" style="117"/>
    <col min="4098" max="4098" width="19" style="117" customWidth="1"/>
    <col min="4099" max="4099" width="8.88671875" style="117"/>
    <col min="4100" max="4100" width="12.109375" style="117" customWidth="1"/>
    <col min="4101" max="4101" width="12" style="117" customWidth="1"/>
    <col min="4102" max="4353" width="8.88671875" style="117"/>
    <col min="4354" max="4354" width="19" style="117" customWidth="1"/>
    <col min="4355" max="4355" width="8.88671875" style="117"/>
    <col min="4356" max="4356" width="12.109375" style="117" customWidth="1"/>
    <col min="4357" max="4357" width="12" style="117" customWidth="1"/>
    <col min="4358" max="4609" width="8.88671875" style="117"/>
    <col min="4610" max="4610" width="19" style="117" customWidth="1"/>
    <col min="4611" max="4611" width="8.88671875" style="117"/>
    <col min="4612" max="4612" width="12.109375" style="117" customWidth="1"/>
    <col min="4613" max="4613" width="12" style="117" customWidth="1"/>
    <col min="4614" max="4865" width="8.88671875" style="117"/>
    <col min="4866" max="4866" width="19" style="117" customWidth="1"/>
    <col min="4867" max="4867" width="8.88671875" style="117"/>
    <col min="4868" max="4868" width="12.109375" style="117" customWidth="1"/>
    <col min="4869" max="4869" width="12" style="117" customWidth="1"/>
    <col min="4870" max="5121" width="8.88671875" style="117"/>
    <col min="5122" max="5122" width="19" style="117" customWidth="1"/>
    <col min="5123" max="5123" width="8.88671875" style="117"/>
    <col min="5124" max="5124" width="12.109375" style="117" customWidth="1"/>
    <col min="5125" max="5125" width="12" style="117" customWidth="1"/>
    <col min="5126" max="5377" width="8.88671875" style="117"/>
    <col min="5378" max="5378" width="19" style="117" customWidth="1"/>
    <col min="5379" max="5379" width="8.88671875" style="117"/>
    <col min="5380" max="5380" width="12.109375" style="117" customWidth="1"/>
    <col min="5381" max="5381" width="12" style="117" customWidth="1"/>
    <col min="5382" max="5633" width="8.88671875" style="117"/>
    <col min="5634" max="5634" width="19" style="117" customWidth="1"/>
    <col min="5635" max="5635" width="8.88671875" style="117"/>
    <col min="5636" max="5636" width="12.109375" style="117" customWidth="1"/>
    <col min="5637" max="5637" width="12" style="117" customWidth="1"/>
    <col min="5638" max="5889" width="8.88671875" style="117"/>
    <col min="5890" max="5890" width="19" style="117" customWidth="1"/>
    <col min="5891" max="5891" width="8.88671875" style="117"/>
    <col min="5892" max="5892" width="12.109375" style="117" customWidth="1"/>
    <col min="5893" max="5893" width="12" style="117" customWidth="1"/>
    <col min="5894" max="6145" width="8.88671875" style="117"/>
    <col min="6146" max="6146" width="19" style="117" customWidth="1"/>
    <col min="6147" max="6147" width="8.88671875" style="117"/>
    <col min="6148" max="6148" width="12.109375" style="117" customWidth="1"/>
    <col min="6149" max="6149" width="12" style="117" customWidth="1"/>
    <col min="6150" max="6401" width="8.88671875" style="117"/>
    <col min="6402" max="6402" width="19" style="117" customWidth="1"/>
    <col min="6403" max="6403" width="8.88671875" style="117"/>
    <col min="6404" max="6404" width="12.109375" style="117" customWidth="1"/>
    <col min="6405" max="6405" width="12" style="117" customWidth="1"/>
    <col min="6406" max="6657" width="8.88671875" style="117"/>
    <col min="6658" max="6658" width="19" style="117" customWidth="1"/>
    <col min="6659" max="6659" width="8.88671875" style="117"/>
    <col min="6660" max="6660" width="12.109375" style="117" customWidth="1"/>
    <col min="6661" max="6661" width="12" style="117" customWidth="1"/>
    <col min="6662" max="6913" width="8.88671875" style="117"/>
    <col min="6914" max="6914" width="19" style="117" customWidth="1"/>
    <col min="6915" max="6915" width="8.88671875" style="117"/>
    <col min="6916" max="6916" width="12.109375" style="117" customWidth="1"/>
    <col min="6917" max="6917" width="12" style="117" customWidth="1"/>
    <col min="6918" max="7169" width="8.88671875" style="117"/>
    <col min="7170" max="7170" width="19" style="117" customWidth="1"/>
    <col min="7171" max="7171" width="8.88671875" style="117"/>
    <col min="7172" max="7172" width="12.109375" style="117" customWidth="1"/>
    <col min="7173" max="7173" width="12" style="117" customWidth="1"/>
    <col min="7174" max="7425" width="8.88671875" style="117"/>
    <col min="7426" max="7426" width="19" style="117" customWidth="1"/>
    <col min="7427" max="7427" width="8.88671875" style="117"/>
    <col min="7428" max="7428" width="12.109375" style="117" customWidth="1"/>
    <col min="7429" max="7429" width="12" style="117" customWidth="1"/>
    <col min="7430" max="7681" width="8.88671875" style="117"/>
    <col min="7682" max="7682" width="19" style="117" customWidth="1"/>
    <col min="7683" max="7683" width="8.88671875" style="117"/>
    <col min="7684" max="7684" width="12.109375" style="117" customWidth="1"/>
    <col min="7685" max="7685" width="12" style="117" customWidth="1"/>
    <col min="7686" max="7937" width="8.88671875" style="117"/>
    <col min="7938" max="7938" width="19" style="117" customWidth="1"/>
    <col min="7939" max="7939" width="8.88671875" style="117"/>
    <col min="7940" max="7940" width="12.109375" style="117" customWidth="1"/>
    <col min="7941" max="7941" width="12" style="117" customWidth="1"/>
    <col min="7942" max="8193" width="8.88671875" style="117"/>
    <col min="8194" max="8194" width="19" style="117" customWidth="1"/>
    <col min="8195" max="8195" width="8.88671875" style="117"/>
    <col min="8196" max="8196" width="12.109375" style="117" customWidth="1"/>
    <col min="8197" max="8197" width="12" style="117" customWidth="1"/>
    <col min="8198" max="8449" width="8.88671875" style="117"/>
    <col min="8450" max="8450" width="19" style="117" customWidth="1"/>
    <col min="8451" max="8451" width="8.88671875" style="117"/>
    <col min="8452" max="8452" width="12.109375" style="117" customWidth="1"/>
    <col min="8453" max="8453" width="12" style="117" customWidth="1"/>
    <col min="8454" max="8705" width="8.88671875" style="117"/>
    <col min="8706" max="8706" width="19" style="117" customWidth="1"/>
    <col min="8707" max="8707" width="8.88671875" style="117"/>
    <col min="8708" max="8708" width="12.109375" style="117" customWidth="1"/>
    <col min="8709" max="8709" width="12" style="117" customWidth="1"/>
    <col min="8710" max="8961" width="8.88671875" style="117"/>
    <col min="8962" max="8962" width="19" style="117" customWidth="1"/>
    <col min="8963" max="8963" width="8.88671875" style="117"/>
    <col min="8964" max="8964" width="12.109375" style="117" customWidth="1"/>
    <col min="8965" max="8965" width="12" style="117" customWidth="1"/>
    <col min="8966" max="9217" width="8.88671875" style="117"/>
    <col min="9218" max="9218" width="19" style="117" customWidth="1"/>
    <col min="9219" max="9219" width="8.88671875" style="117"/>
    <col min="9220" max="9220" width="12.109375" style="117" customWidth="1"/>
    <col min="9221" max="9221" width="12" style="117" customWidth="1"/>
    <col min="9222" max="9473" width="8.88671875" style="117"/>
    <col min="9474" max="9474" width="19" style="117" customWidth="1"/>
    <col min="9475" max="9475" width="8.88671875" style="117"/>
    <col min="9476" max="9476" width="12.109375" style="117" customWidth="1"/>
    <col min="9477" max="9477" width="12" style="117" customWidth="1"/>
    <col min="9478" max="9729" width="8.88671875" style="117"/>
    <col min="9730" max="9730" width="19" style="117" customWidth="1"/>
    <col min="9731" max="9731" width="8.88671875" style="117"/>
    <col min="9732" max="9732" width="12.109375" style="117" customWidth="1"/>
    <col min="9733" max="9733" width="12" style="117" customWidth="1"/>
    <col min="9734" max="9985" width="8.88671875" style="117"/>
    <col min="9986" max="9986" width="19" style="117" customWidth="1"/>
    <col min="9987" max="9987" width="8.88671875" style="117"/>
    <col min="9988" max="9988" width="12.109375" style="117" customWidth="1"/>
    <col min="9989" max="9989" width="12" style="117" customWidth="1"/>
    <col min="9990" max="10241" width="8.88671875" style="117"/>
    <col min="10242" max="10242" width="19" style="117" customWidth="1"/>
    <col min="10243" max="10243" width="8.88671875" style="117"/>
    <col min="10244" max="10244" width="12.109375" style="117" customWidth="1"/>
    <col min="10245" max="10245" width="12" style="117" customWidth="1"/>
    <col min="10246" max="10497" width="8.88671875" style="117"/>
    <col min="10498" max="10498" width="19" style="117" customWidth="1"/>
    <col min="10499" max="10499" width="8.88671875" style="117"/>
    <col min="10500" max="10500" width="12.109375" style="117" customWidth="1"/>
    <col min="10501" max="10501" width="12" style="117" customWidth="1"/>
    <col min="10502" max="10753" width="8.88671875" style="117"/>
    <col min="10754" max="10754" width="19" style="117" customWidth="1"/>
    <col min="10755" max="10755" width="8.88671875" style="117"/>
    <col min="10756" max="10756" width="12.109375" style="117" customWidth="1"/>
    <col min="10757" max="10757" width="12" style="117" customWidth="1"/>
    <col min="10758" max="11009" width="8.88671875" style="117"/>
    <col min="11010" max="11010" width="19" style="117" customWidth="1"/>
    <col min="11011" max="11011" width="8.88671875" style="117"/>
    <col min="11012" max="11012" width="12.109375" style="117" customWidth="1"/>
    <col min="11013" max="11013" width="12" style="117" customWidth="1"/>
    <col min="11014" max="11265" width="8.88671875" style="117"/>
    <col min="11266" max="11266" width="19" style="117" customWidth="1"/>
    <col min="11267" max="11267" width="8.88671875" style="117"/>
    <col min="11268" max="11268" width="12.109375" style="117" customWidth="1"/>
    <col min="11269" max="11269" width="12" style="117" customWidth="1"/>
    <col min="11270" max="11521" width="8.88671875" style="117"/>
    <col min="11522" max="11522" width="19" style="117" customWidth="1"/>
    <col min="11523" max="11523" width="8.88671875" style="117"/>
    <col min="11524" max="11524" width="12.109375" style="117" customWidth="1"/>
    <col min="11525" max="11525" width="12" style="117" customWidth="1"/>
    <col min="11526" max="11777" width="8.88671875" style="117"/>
    <col min="11778" max="11778" width="19" style="117" customWidth="1"/>
    <col min="11779" max="11779" width="8.88671875" style="117"/>
    <col min="11780" max="11780" width="12.109375" style="117" customWidth="1"/>
    <col min="11781" max="11781" width="12" style="117" customWidth="1"/>
    <col min="11782" max="12033" width="8.88671875" style="117"/>
    <col min="12034" max="12034" width="19" style="117" customWidth="1"/>
    <col min="12035" max="12035" width="8.88671875" style="117"/>
    <col min="12036" max="12036" width="12.109375" style="117" customWidth="1"/>
    <col min="12037" max="12037" width="12" style="117" customWidth="1"/>
    <col min="12038" max="12289" width="8.88671875" style="117"/>
    <col min="12290" max="12290" width="19" style="117" customWidth="1"/>
    <col min="12291" max="12291" width="8.88671875" style="117"/>
    <col min="12292" max="12292" width="12.109375" style="117" customWidth="1"/>
    <col min="12293" max="12293" width="12" style="117" customWidth="1"/>
    <col min="12294" max="12545" width="8.88671875" style="117"/>
    <col min="12546" max="12546" width="19" style="117" customWidth="1"/>
    <col min="12547" max="12547" width="8.88671875" style="117"/>
    <col min="12548" max="12548" width="12.109375" style="117" customWidth="1"/>
    <col min="12549" max="12549" width="12" style="117" customWidth="1"/>
    <col min="12550" max="12801" width="8.88671875" style="117"/>
    <col min="12802" max="12802" width="19" style="117" customWidth="1"/>
    <col min="12803" max="12803" width="8.88671875" style="117"/>
    <col min="12804" max="12804" width="12.109375" style="117" customWidth="1"/>
    <col min="12805" max="12805" width="12" style="117" customWidth="1"/>
    <col min="12806" max="13057" width="8.88671875" style="117"/>
    <col min="13058" max="13058" width="19" style="117" customWidth="1"/>
    <col min="13059" max="13059" width="8.88671875" style="117"/>
    <col min="13060" max="13060" width="12.109375" style="117" customWidth="1"/>
    <col min="13061" max="13061" width="12" style="117" customWidth="1"/>
    <col min="13062" max="13313" width="8.88671875" style="117"/>
    <col min="13314" max="13314" width="19" style="117" customWidth="1"/>
    <col min="13315" max="13315" width="8.88671875" style="117"/>
    <col min="13316" max="13316" width="12.109375" style="117" customWidth="1"/>
    <col min="13317" max="13317" width="12" style="117" customWidth="1"/>
    <col min="13318" max="13569" width="8.88671875" style="117"/>
    <col min="13570" max="13570" width="19" style="117" customWidth="1"/>
    <col min="13571" max="13571" width="8.88671875" style="117"/>
    <col min="13572" max="13572" width="12.109375" style="117" customWidth="1"/>
    <col min="13573" max="13573" width="12" style="117" customWidth="1"/>
    <col min="13574" max="13825" width="8.88671875" style="117"/>
    <col min="13826" max="13826" width="19" style="117" customWidth="1"/>
    <col min="13827" max="13827" width="8.88671875" style="117"/>
    <col min="13828" max="13828" width="12.109375" style="117" customWidth="1"/>
    <col min="13829" max="13829" width="12" style="117" customWidth="1"/>
    <col min="13830" max="14081" width="8.88671875" style="117"/>
    <col min="14082" max="14082" width="19" style="117" customWidth="1"/>
    <col min="14083" max="14083" width="8.88671875" style="117"/>
    <col min="14084" max="14084" width="12.109375" style="117" customWidth="1"/>
    <col min="14085" max="14085" width="12" style="117" customWidth="1"/>
    <col min="14086" max="14337" width="8.88671875" style="117"/>
    <col min="14338" max="14338" width="19" style="117" customWidth="1"/>
    <col min="14339" max="14339" width="8.88671875" style="117"/>
    <col min="14340" max="14340" width="12.109375" style="117" customWidth="1"/>
    <col min="14341" max="14341" width="12" style="117" customWidth="1"/>
    <col min="14342" max="14593" width="8.88671875" style="117"/>
    <col min="14594" max="14594" width="19" style="117" customWidth="1"/>
    <col min="14595" max="14595" width="8.88671875" style="117"/>
    <col min="14596" max="14596" width="12.109375" style="117" customWidth="1"/>
    <col min="14597" max="14597" width="12" style="117" customWidth="1"/>
    <col min="14598" max="14849" width="8.88671875" style="117"/>
    <col min="14850" max="14850" width="19" style="117" customWidth="1"/>
    <col min="14851" max="14851" width="8.88671875" style="117"/>
    <col min="14852" max="14852" width="12.109375" style="117" customWidth="1"/>
    <col min="14853" max="14853" width="12" style="117" customWidth="1"/>
    <col min="14854" max="15105" width="8.88671875" style="117"/>
    <col min="15106" max="15106" width="19" style="117" customWidth="1"/>
    <col min="15107" max="15107" width="8.88671875" style="117"/>
    <col min="15108" max="15108" width="12.109375" style="117" customWidth="1"/>
    <col min="15109" max="15109" width="12" style="117" customWidth="1"/>
    <col min="15110" max="15361" width="8.88671875" style="117"/>
    <col min="15362" max="15362" width="19" style="117" customWidth="1"/>
    <col min="15363" max="15363" width="8.88671875" style="117"/>
    <col min="15364" max="15364" width="12.109375" style="117" customWidth="1"/>
    <col min="15365" max="15365" width="12" style="117" customWidth="1"/>
    <col min="15366" max="15617" width="8.88671875" style="117"/>
    <col min="15618" max="15618" width="19" style="117" customWidth="1"/>
    <col min="15619" max="15619" width="8.88671875" style="117"/>
    <col min="15620" max="15620" width="12.109375" style="117" customWidth="1"/>
    <col min="15621" max="15621" width="12" style="117" customWidth="1"/>
    <col min="15622" max="15873" width="8.88671875" style="117"/>
    <col min="15874" max="15874" width="19" style="117" customWidth="1"/>
    <col min="15875" max="15875" width="8.88671875" style="117"/>
    <col min="15876" max="15876" width="12.109375" style="117" customWidth="1"/>
    <col min="15877" max="15877" width="12" style="117" customWidth="1"/>
    <col min="15878" max="16129" width="8.88671875" style="117"/>
    <col min="16130" max="16130" width="19" style="117" customWidth="1"/>
    <col min="16131" max="16131" width="8.88671875" style="117"/>
    <col min="16132" max="16132" width="12.109375" style="117" customWidth="1"/>
    <col min="16133" max="16133" width="12" style="117" customWidth="1"/>
    <col min="16134" max="16384" width="8.88671875" style="117"/>
  </cols>
  <sheetData>
    <row r="1" spans="1:7" ht="19.2">
      <c r="A1" s="223" t="s">
        <v>149</v>
      </c>
      <c r="B1" s="223"/>
      <c r="C1" s="223"/>
      <c r="D1" s="223"/>
      <c r="E1" s="223"/>
      <c r="F1" s="223"/>
      <c r="G1" s="223"/>
    </row>
    <row r="2" spans="1:7">
      <c r="A2" s="160"/>
      <c r="B2" s="160"/>
      <c r="C2" s="160"/>
      <c r="D2" s="160"/>
      <c r="E2" s="160"/>
      <c r="F2" s="160"/>
      <c r="G2" s="160"/>
    </row>
    <row r="3" spans="1:7">
      <c r="A3" s="224" t="s">
        <v>150</v>
      </c>
      <c r="B3" s="224"/>
      <c r="C3" s="161"/>
      <c r="D3" s="224" t="s">
        <v>151</v>
      </c>
      <c r="E3" s="224"/>
      <c r="F3" s="160"/>
      <c r="G3" s="160"/>
    </row>
    <row r="4" spans="1:7">
      <c r="A4" s="224" t="s">
        <v>178</v>
      </c>
      <c r="B4" s="224"/>
      <c r="C4" s="161"/>
      <c r="D4" s="224" t="s">
        <v>179</v>
      </c>
      <c r="E4" s="224"/>
      <c r="F4" s="160"/>
      <c r="G4" s="160"/>
    </row>
    <row r="5" spans="1:7" ht="15" customHeight="1">
      <c r="A5" s="224" t="s">
        <v>153</v>
      </c>
      <c r="B5" s="224"/>
      <c r="C5" s="161"/>
      <c r="D5" s="224" t="s">
        <v>180</v>
      </c>
      <c r="E5" s="224"/>
      <c r="F5" s="160"/>
      <c r="G5" s="160"/>
    </row>
    <row r="6" spans="1:7">
      <c r="A6" s="162"/>
      <c r="B6" s="162"/>
      <c r="C6" s="160"/>
      <c r="D6" s="162"/>
      <c r="E6" s="162"/>
      <c r="F6" s="160"/>
      <c r="G6" s="160"/>
    </row>
    <row r="7" spans="1:7">
      <c r="A7" s="161" t="s">
        <v>72</v>
      </c>
      <c r="B7" s="163" t="s">
        <v>71</v>
      </c>
      <c r="C7" s="164"/>
      <c r="D7" s="161" t="s">
        <v>72</v>
      </c>
      <c r="E7" s="163" t="s">
        <v>71</v>
      </c>
      <c r="F7" s="165"/>
      <c r="G7" s="163" t="s">
        <v>6</v>
      </c>
    </row>
    <row r="8" spans="1:7">
      <c r="A8" s="166" t="s">
        <v>147</v>
      </c>
      <c r="B8" s="167">
        <v>0</v>
      </c>
      <c r="C8" s="165"/>
      <c r="D8" s="166" t="s">
        <v>147</v>
      </c>
      <c r="E8" s="167">
        <v>0</v>
      </c>
      <c r="F8" s="168"/>
      <c r="G8" s="169">
        <f t="shared" ref="G8:G24" si="0">E8-B8</f>
        <v>0</v>
      </c>
    </row>
    <row r="9" spans="1:7">
      <c r="A9" s="170" t="s">
        <v>10</v>
      </c>
      <c r="B9" s="172">
        <v>2.0000000000000001E-4</v>
      </c>
      <c r="C9" s="165"/>
      <c r="D9" s="171" t="s">
        <v>10</v>
      </c>
      <c r="E9" s="172">
        <v>1E-4</v>
      </c>
      <c r="F9" s="168"/>
      <c r="G9" s="201">
        <f t="shared" si="0"/>
        <v>-1E-4</v>
      </c>
    </row>
    <row r="10" spans="1:7">
      <c r="A10" s="170" t="s">
        <v>12</v>
      </c>
      <c r="B10" s="172">
        <v>4.3999999999999997E-2</v>
      </c>
      <c r="C10" s="165"/>
      <c r="D10" s="171" t="s">
        <v>12</v>
      </c>
      <c r="E10" s="172">
        <v>4.41E-2</v>
      </c>
      <c r="F10" s="81"/>
      <c r="G10" s="201">
        <f t="shared" si="0"/>
        <v>1.0000000000000286E-4</v>
      </c>
    </row>
    <row r="11" spans="1:7">
      <c r="A11" s="170" t="s">
        <v>13</v>
      </c>
      <c r="B11" s="172">
        <v>0.3155</v>
      </c>
      <c r="C11" s="165"/>
      <c r="D11" s="171" t="s">
        <v>13</v>
      </c>
      <c r="E11" s="172">
        <v>0.3271</v>
      </c>
      <c r="F11" s="81"/>
      <c r="G11" s="202">
        <f t="shared" si="0"/>
        <v>1.1599999999999999E-2</v>
      </c>
    </row>
    <row r="12" spans="1:7">
      <c r="A12" s="170" t="s">
        <v>14</v>
      </c>
      <c r="B12" s="172">
        <v>1.15E-2</v>
      </c>
      <c r="C12" s="165"/>
      <c r="D12" s="171" t="s">
        <v>14</v>
      </c>
      <c r="E12" s="172">
        <v>1.3899999999999999E-2</v>
      </c>
      <c r="F12" s="81"/>
      <c r="G12" s="201">
        <f t="shared" si="0"/>
        <v>2.3999999999999994E-3</v>
      </c>
    </row>
    <row r="13" spans="1:7">
      <c r="A13" s="170" t="s">
        <v>15</v>
      </c>
      <c r="B13" s="172">
        <v>0.1515</v>
      </c>
      <c r="C13" s="165"/>
      <c r="D13" s="171" t="s">
        <v>15</v>
      </c>
      <c r="E13" s="172">
        <v>0.15720000000000001</v>
      </c>
      <c r="F13" s="81"/>
      <c r="G13" s="201">
        <f t="shared" si="0"/>
        <v>5.7000000000000106E-3</v>
      </c>
    </row>
    <row r="14" spans="1:7">
      <c r="A14" s="170" t="s">
        <v>16</v>
      </c>
      <c r="B14" s="172">
        <v>9.7100000000000006E-2</v>
      </c>
      <c r="C14" s="165"/>
      <c r="D14" s="171" t="s">
        <v>16</v>
      </c>
      <c r="E14" s="172">
        <v>9.3899999999999997E-2</v>
      </c>
      <c r="F14" s="81"/>
      <c r="G14" s="201">
        <f t="shared" si="0"/>
        <v>-3.2000000000000084E-3</v>
      </c>
    </row>
    <row r="15" spans="1:7">
      <c r="A15" s="170" t="s">
        <v>20</v>
      </c>
      <c r="B15" s="172">
        <v>2.0900000000000002E-2</v>
      </c>
      <c r="C15" s="165"/>
      <c r="D15" s="171" t="s">
        <v>20</v>
      </c>
      <c r="E15" s="172">
        <v>1.2100000000000001E-2</v>
      </c>
      <c r="F15" s="81"/>
      <c r="G15" s="201">
        <f t="shared" si="0"/>
        <v>-8.8000000000000005E-3</v>
      </c>
    </row>
    <row r="16" spans="1:7">
      <c r="A16" s="175" t="s">
        <v>21</v>
      </c>
      <c r="B16" s="172">
        <v>0.251</v>
      </c>
      <c r="C16" s="176"/>
      <c r="D16" s="171" t="s">
        <v>21</v>
      </c>
      <c r="E16" s="172">
        <v>0.23849999999999999</v>
      </c>
      <c r="F16" s="80"/>
      <c r="G16" s="202">
        <f t="shared" si="0"/>
        <v>-1.2500000000000011E-2</v>
      </c>
    </row>
    <row r="17" spans="1:7">
      <c r="A17" s="175" t="s">
        <v>22</v>
      </c>
      <c r="B17" s="178">
        <v>1.9E-3</v>
      </c>
      <c r="C17" s="176"/>
      <c r="D17" s="177" t="s">
        <v>22</v>
      </c>
      <c r="E17" s="172">
        <v>1.5E-3</v>
      </c>
      <c r="F17" s="80"/>
      <c r="G17" s="201">
        <f t="shared" si="0"/>
        <v>-3.9999999999999996E-4</v>
      </c>
    </row>
    <row r="18" spans="1:7">
      <c r="A18" s="175" t="s">
        <v>23</v>
      </c>
      <c r="B18" s="180">
        <v>0</v>
      </c>
      <c r="C18" s="176"/>
      <c r="D18" s="177" t="s">
        <v>23</v>
      </c>
      <c r="E18" s="180">
        <v>0</v>
      </c>
      <c r="F18" s="80"/>
      <c r="G18" s="203">
        <f t="shared" si="0"/>
        <v>0</v>
      </c>
    </row>
    <row r="19" spans="1:7">
      <c r="A19" s="175" t="s">
        <v>26</v>
      </c>
      <c r="B19" s="178">
        <v>6.9999999999999999E-4</v>
      </c>
      <c r="C19" s="176"/>
      <c r="D19" s="177" t="s">
        <v>26</v>
      </c>
      <c r="E19" s="172">
        <v>5.9999999999999995E-4</v>
      </c>
      <c r="F19" s="80"/>
      <c r="G19" s="201">
        <f t="shared" si="0"/>
        <v>-1.0000000000000005E-4</v>
      </c>
    </row>
    <row r="20" spans="1:7">
      <c r="A20" s="175" t="s">
        <v>29</v>
      </c>
      <c r="B20" s="178">
        <v>1E-4</v>
      </c>
      <c r="C20" s="176"/>
      <c r="D20" s="177" t="s">
        <v>29</v>
      </c>
      <c r="E20" s="172">
        <v>1E-4</v>
      </c>
      <c r="F20" s="80"/>
      <c r="G20" s="203">
        <f t="shared" si="0"/>
        <v>0</v>
      </c>
    </row>
    <row r="21" spans="1:7">
      <c r="A21" s="175" t="s">
        <v>30</v>
      </c>
      <c r="B21" s="178">
        <v>1E-4</v>
      </c>
      <c r="C21" s="176"/>
      <c r="D21" s="177" t="s">
        <v>30</v>
      </c>
      <c r="E21" s="180">
        <v>0</v>
      </c>
      <c r="F21" s="181"/>
      <c r="G21" s="201">
        <f t="shared" si="0"/>
        <v>-1E-4</v>
      </c>
    </row>
    <row r="22" spans="1:7">
      <c r="A22" s="175" t="s">
        <v>31</v>
      </c>
      <c r="B22" s="178">
        <v>0.1055</v>
      </c>
      <c r="C22" s="176"/>
      <c r="D22" s="177" t="s">
        <v>31</v>
      </c>
      <c r="E22" s="178">
        <v>0.1109</v>
      </c>
      <c r="F22" s="181"/>
      <c r="G22" s="201">
        <f t="shared" si="0"/>
        <v>5.400000000000002E-3</v>
      </c>
    </row>
    <row r="23" spans="1:7">
      <c r="A23" s="170" t="s">
        <v>37</v>
      </c>
      <c r="B23" s="178">
        <v>0</v>
      </c>
      <c r="C23" s="165"/>
      <c r="D23" s="177" t="s">
        <v>37</v>
      </c>
      <c r="E23" s="180">
        <v>0</v>
      </c>
      <c r="F23" s="168"/>
      <c r="G23" s="203">
        <f t="shared" si="0"/>
        <v>0</v>
      </c>
    </row>
    <row r="24" spans="1:7">
      <c r="A24" s="170" t="s">
        <v>38</v>
      </c>
      <c r="B24" s="178">
        <v>0</v>
      </c>
      <c r="C24" s="165"/>
      <c r="D24" s="177" t="s">
        <v>38</v>
      </c>
      <c r="E24" s="178">
        <v>0</v>
      </c>
      <c r="F24" s="168"/>
      <c r="G24" s="203">
        <f t="shared" si="0"/>
        <v>0</v>
      </c>
    </row>
    <row r="25" spans="1:7" ht="15.6" thickBot="1">
      <c r="A25" s="182" t="s">
        <v>40</v>
      </c>
      <c r="B25" s="204">
        <f>SUM(B8:B24)</f>
        <v>1</v>
      </c>
      <c r="C25" s="160"/>
      <c r="D25" s="184" t="s">
        <v>40</v>
      </c>
      <c r="E25" s="205">
        <f>SUM(E8:E24)</f>
        <v>1</v>
      </c>
      <c r="F25" s="160"/>
      <c r="G25" s="186">
        <f>SUM(G8:G24)</f>
        <v>-6.0715321659188248E-18</v>
      </c>
    </row>
    <row r="26" spans="1:7" ht="15.6" thickTop="1">
      <c r="A26" s="160"/>
      <c r="B26" s="160"/>
      <c r="C26" s="160"/>
      <c r="D26" s="171"/>
      <c r="E26" s="187"/>
      <c r="F26" s="81"/>
      <c r="G26" s="188"/>
    </row>
    <row r="27" spans="1:7">
      <c r="A27" s="160"/>
      <c r="B27" s="160"/>
      <c r="C27" s="160"/>
      <c r="D27" s="171"/>
      <c r="E27" s="187"/>
      <c r="F27" s="81"/>
      <c r="G27" s="188"/>
    </row>
    <row r="28" spans="1:7">
      <c r="A28" s="189" t="s">
        <v>41</v>
      </c>
      <c r="B28" s="81" t="s">
        <v>181</v>
      </c>
      <c r="C28" s="160"/>
      <c r="D28" s="171"/>
      <c r="E28" s="187"/>
      <c r="F28" s="81"/>
      <c r="G28" s="188"/>
    </row>
    <row r="29" spans="1:7">
      <c r="A29" s="189"/>
      <c r="B29" s="81" t="s">
        <v>43</v>
      </c>
      <c r="C29" s="160"/>
      <c r="D29" s="171"/>
      <c r="E29" s="187"/>
      <c r="F29" s="81"/>
      <c r="G29" s="188"/>
    </row>
    <row r="30" spans="1:7">
      <c r="A30" s="189"/>
      <c r="B30" s="81" t="s">
        <v>44</v>
      </c>
      <c r="C30" s="160"/>
      <c r="D30" s="165"/>
      <c r="E30" s="165"/>
      <c r="F30" s="81"/>
      <c r="G30" s="188"/>
    </row>
    <row r="31" spans="1:7">
      <c r="A31" s="189" t="s">
        <v>41</v>
      </c>
      <c r="B31" s="81" t="s">
        <v>155</v>
      </c>
      <c r="C31" s="160"/>
      <c r="D31" s="165"/>
      <c r="E31" s="165"/>
      <c r="F31" s="81"/>
      <c r="G31" s="188"/>
    </row>
    <row r="32" spans="1:7">
      <c r="A32" s="189"/>
      <c r="B32" s="81" t="s">
        <v>46</v>
      </c>
      <c r="C32" s="81"/>
      <c r="D32" s="190"/>
      <c r="E32" s="190"/>
      <c r="F32" s="81"/>
      <c r="G32" s="188"/>
    </row>
    <row r="33" spans="1:7">
      <c r="A33" s="189" t="s">
        <v>41</v>
      </c>
      <c r="B33" s="81" t="s">
        <v>47</v>
      </c>
      <c r="C33" s="81"/>
      <c r="D33" s="81"/>
      <c r="E33" s="191"/>
      <c r="F33" s="81"/>
      <c r="G33" s="188"/>
    </row>
    <row r="34" spans="1:7">
      <c r="A34" s="189"/>
      <c r="B34" s="81" t="s">
        <v>48</v>
      </c>
      <c r="C34" s="80"/>
      <c r="D34" s="81"/>
      <c r="E34" s="191"/>
      <c r="F34" s="81"/>
      <c r="G34" s="192"/>
    </row>
    <row r="35" spans="1:7">
      <c r="A35" s="189" t="s">
        <v>41</v>
      </c>
      <c r="B35" s="81" t="s">
        <v>49</v>
      </c>
      <c r="C35" s="80"/>
      <c r="D35" s="81"/>
      <c r="E35" s="191"/>
      <c r="F35" s="80"/>
      <c r="G35" s="192"/>
    </row>
    <row r="36" spans="1:7">
      <c r="A36" s="189"/>
      <c r="B36" s="81" t="s">
        <v>50</v>
      </c>
      <c r="C36" s="81"/>
      <c r="D36" s="81"/>
      <c r="E36" s="191"/>
      <c r="F36" s="80"/>
      <c r="G36" s="188"/>
    </row>
    <row r="37" spans="1:7">
      <c r="A37" s="193" t="s">
        <v>41</v>
      </c>
      <c r="B37" s="80" t="s">
        <v>156</v>
      </c>
      <c r="C37" s="81"/>
      <c r="D37" s="81"/>
      <c r="E37" s="191"/>
      <c r="F37" s="80"/>
      <c r="G37" s="188"/>
    </row>
    <row r="38" spans="1:7">
      <c r="A38" s="194"/>
      <c r="B38" s="80" t="s">
        <v>157</v>
      </c>
      <c r="C38" s="81"/>
      <c r="D38" s="81"/>
      <c r="E38" s="191"/>
      <c r="F38" s="80"/>
      <c r="G38" s="188"/>
    </row>
    <row r="39" spans="1:7">
      <c r="A39" s="193" t="s">
        <v>41</v>
      </c>
      <c r="B39" s="80" t="s">
        <v>117</v>
      </c>
      <c r="C39" s="81"/>
      <c r="D39" s="81"/>
      <c r="E39" s="191"/>
      <c r="F39" s="80"/>
      <c r="G39" s="188"/>
    </row>
    <row r="40" spans="1:7">
      <c r="A40" s="194"/>
      <c r="B40" s="80" t="s">
        <v>118</v>
      </c>
      <c r="C40" s="81"/>
      <c r="D40" s="81"/>
      <c r="E40" s="191"/>
      <c r="F40" s="81"/>
      <c r="G40" s="188"/>
    </row>
  </sheetData>
  <mergeCells count="7">
    <mergeCell ref="A5:B5"/>
    <mergeCell ref="D5:E5"/>
    <mergeCell ref="A1:G1"/>
    <mergeCell ref="A3:B3"/>
    <mergeCell ref="D3:E3"/>
    <mergeCell ref="A4:B4"/>
    <mergeCell ref="D4:E4"/>
  </mergeCells>
  <pageMargins left="0.75" right="0.75" top="1" bottom="1" header="0.5" footer="0.5"/>
  <pageSetup scale="76" fitToWidth="3" orientation="landscape" r:id="rId1"/>
  <headerFooter alignWithMargins="0">
    <oddHeader>&amp;RKY PSC Case No. 2016-00162,
Attachment C to Staff Post Hearing Supp. DR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24"/>
  <sheetViews>
    <sheetView view="pageLayout" zoomScaleNormal="100" workbookViewId="0"/>
  </sheetViews>
  <sheetFormatPr defaultRowHeight="15"/>
  <cols>
    <col min="1" max="1" width="14.5546875" style="117" bestFit="1" customWidth="1"/>
    <col min="2" max="2" width="13.109375" style="117" bestFit="1" customWidth="1"/>
    <col min="3" max="4" width="15" style="117" bestFit="1" customWidth="1"/>
    <col min="5" max="5" width="13.109375" style="117" bestFit="1" customWidth="1"/>
    <col min="6" max="6" width="15" style="117" bestFit="1" customWidth="1"/>
    <col min="7" max="9" width="13.109375" style="117" bestFit="1" customWidth="1"/>
    <col min="10" max="12" width="15" style="117" bestFit="1" customWidth="1"/>
    <col min="13" max="14" width="13.109375" style="117" bestFit="1" customWidth="1"/>
    <col min="15" max="15" width="15" style="117" bestFit="1" customWidth="1"/>
    <col min="16" max="16" width="15" style="117" customWidth="1"/>
    <col min="17" max="17" width="15" style="117" bestFit="1" customWidth="1"/>
    <col min="18" max="19" width="13.109375" style="117" bestFit="1" customWidth="1"/>
    <col min="20" max="20" width="16.109375" style="117" bestFit="1" customWidth="1"/>
    <col min="21" max="21" width="8.88671875" style="117"/>
    <col min="22" max="22" width="12.33203125" style="117" bestFit="1" customWidth="1"/>
    <col min="23" max="23" width="13.109375" style="117" bestFit="1" customWidth="1"/>
    <col min="24" max="24" width="15" style="117" bestFit="1" customWidth="1"/>
    <col min="25" max="27" width="13.109375" style="117" bestFit="1" customWidth="1"/>
    <col min="28" max="28" width="15" style="117" bestFit="1" customWidth="1"/>
    <col min="29" max="32" width="13.109375" style="117" bestFit="1" customWidth="1"/>
    <col min="33" max="33" width="15" style="117" bestFit="1" customWidth="1"/>
    <col min="34" max="34" width="11.88671875" style="117" bestFit="1" customWidth="1"/>
    <col min="35" max="36" width="13.109375" style="117" bestFit="1" customWidth="1"/>
    <col min="37" max="38" width="15" style="117" bestFit="1" customWidth="1"/>
    <col min="39" max="40" width="13.109375" style="117" bestFit="1" customWidth="1"/>
    <col min="41" max="41" width="16.109375" style="117" bestFit="1" customWidth="1"/>
    <col min="42" max="42" width="8.88671875" style="117"/>
    <col min="43" max="43" width="12.33203125" style="117" bestFit="1" customWidth="1"/>
    <col min="44" max="44" width="11.88671875" style="117" bestFit="1" customWidth="1"/>
    <col min="45" max="45" width="11.88671875" style="117" customWidth="1"/>
    <col min="46" max="46" width="13.109375" style="117" bestFit="1" customWidth="1"/>
    <col min="47" max="50" width="11.88671875" style="117" bestFit="1" customWidth="1"/>
    <col min="51" max="51" width="13.109375" style="117" bestFit="1" customWidth="1"/>
    <col min="52" max="53" width="11.88671875" style="117" bestFit="1" customWidth="1"/>
    <col min="54" max="54" width="13.109375" style="117" bestFit="1" customWidth="1"/>
    <col min="55" max="56" width="10.6640625" style="117" bestFit="1" customWidth="1"/>
    <col min="57" max="57" width="13.109375" style="117" bestFit="1" customWidth="1"/>
    <col min="58" max="58" width="13.109375" style="117" customWidth="1"/>
    <col min="59" max="59" width="13.109375" style="117" bestFit="1" customWidth="1"/>
    <col min="60" max="60" width="11.88671875" style="117" bestFit="1" customWidth="1"/>
    <col min="61" max="61" width="10.6640625" style="117" bestFit="1" customWidth="1"/>
    <col min="62" max="62" width="15" style="117" bestFit="1" customWidth="1"/>
    <col min="63" max="63" width="13.109375" style="117" bestFit="1" customWidth="1"/>
    <col min="64" max="64" width="11.109375" style="117" bestFit="1" customWidth="1"/>
    <col min="65" max="65" width="11.88671875" style="117" bestFit="1" customWidth="1"/>
    <col min="66" max="66" width="9.33203125" style="117" bestFit="1" customWidth="1"/>
    <col min="67" max="256" width="8.88671875" style="117"/>
    <col min="257" max="257" width="14.5546875" style="117" bestFit="1" customWidth="1"/>
    <col min="258" max="258" width="13.109375" style="117" bestFit="1" customWidth="1"/>
    <col min="259" max="260" width="15" style="117" bestFit="1" customWidth="1"/>
    <col min="261" max="261" width="13.109375" style="117" bestFit="1" customWidth="1"/>
    <col min="262" max="262" width="15" style="117" bestFit="1" customWidth="1"/>
    <col min="263" max="265" width="13.109375" style="117" bestFit="1" customWidth="1"/>
    <col min="266" max="268" width="15" style="117" bestFit="1" customWidth="1"/>
    <col min="269" max="270" width="13.109375" style="117" bestFit="1" customWidth="1"/>
    <col min="271" max="271" width="15" style="117" bestFit="1" customWidth="1"/>
    <col min="272" max="272" width="15" style="117" customWidth="1"/>
    <col min="273" max="273" width="15" style="117" bestFit="1" customWidth="1"/>
    <col min="274" max="275" width="13.109375" style="117" bestFit="1" customWidth="1"/>
    <col min="276" max="276" width="16.109375" style="117" bestFit="1" customWidth="1"/>
    <col min="277" max="277" width="8.88671875" style="117"/>
    <col min="278" max="278" width="12.33203125" style="117" bestFit="1" customWidth="1"/>
    <col min="279" max="279" width="13.109375" style="117" bestFit="1" customWidth="1"/>
    <col min="280" max="280" width="15" style="117" bestFit="1" customWidth="1"/>
    <col min="281" max="283" width="13.109375" style="117" bestFit="1" customWidth="1"/>
    <col min="284" max="284" width="15" style="117" bestFit="1" customWidth="1"/>
    <col min="285" max="288" width="13.109375" style="117" bestFit="1" customWidth="1"/>
    <col min="289" max="289" width="15" style="117" bestFit="1" customWidth="1"/>
    <col min="290" max="290" width="11.88671875" style="117" bestFit="1" customWidth="1"/>
    <col min="291" max="292" width="13.109375" style="117" bestFit="1" customWidth="1"/>
    <col min="293" max="294" width="15" style="117" bestFit="1" customWidth="1"/>
    <col min="295" max="296" width="13.109375" style="117" bestFit="1" customWidth="1"/>
    <col min="297" max="297" width="16.109375" style="117" bestFit="1" customWidth="1"/>
    <col min="298" max="298" width="8.88671875" style="117"/>
    <col min="299" max="299" width="12.33203125" style="117" bestFit="1" customWidth="1"/>
    <col min="300" max="300" width="11.88671875" style="117" bestFit="1" customWidth="1"/>
    <col min="301" max="301" width="11.88671875" style="117" customWidth="1"/>
    <col min="302" max="302" width="13.109375" style="117" bestFit="1" customWidth="1"/>
    <col min="303" max="306" width="11.88671875" style="117" bestFit="1" customWidth="1"/>
    <col min="307" max="307" width="13.109375" style="117" bestFit="1" customWidth="1"/>
    <col min="308" max="309" width="11.88671875" style="117" bestFit="1" customWidth="1"/>
    <col min="310" max="310" width="13.109375" style="117" bestFit="1" customWidth="1"/>
    <col min="311" max="312" width="10.6640625" style="117" bestFit="1" customWidth="1"/>
    <col min="313" max="313" width="13.109375" style="117" bestFit="1" customWidth="1"/>
    <col min="314" max="314" width="13.109375" style="117" customWidth="1"/>
    <col min="315" max="315" width="13.109375" style="117" bestFit="1" customWidth="1"/>
    <col min="316" max="316" width="11.88671875" style="117" bestFit="1" customWidth="1"/>
    <col min="317" max="317" width="10.6640625" style="117" bestFit="1" customWidth="1"/>
    <col min="318" max="318" width="15" style="117" bestFit="1" customWidth="1"/>
    <col min="319" max="319" width="13.109375" style="117" bestFit="1" customWidth="1"/>
    <col min="320" max="320" width="11.109375" style="117" bestFit="1" customWidth="1"/>
    <col min="321" max="321" width="11.88671875" style="117" bestFit="1" customWidth="1"/>
    <col min="322" max="322" width="9.33203125" style="117" bestFit="1" customWidth="1"/>
    <col min="323" max="512" width="8.88671875" style="117"/>
    <col min="513" max="513" width="14.5546875" style="117" bestFit="1" customWidth="1"/>
    <col min="514" max="514" width="13.109375" style="117" bestFit="1" customWidth="1"/>
    <col min="515" max="516" width="15" style="117" bestFit="1" customWidth="1"/>
    <col min="517" max="517" width="13.109375" style="117" bestFit="1" customWidth="1"/>
    <col min="518" max="518" width="15" style="117" bestFit="1" customWidth="1"/>
    <col min="519" max="521" width="13.109375" style="117" bestFit="1" customWidth="1"/>
    <col min="522" max="524" width="15" style="117" bestFit="1" customWidth="1"/>
    <col min="525" max="526" width="13.109375" style="117" bestFit="1" customWidth="1"/>
    <col min="527" max="527" width="15" style="117" bestFit="1" customWidth="1"/>
    <col min="528" max="528" width="15" style="117" customWidth="1"/>
    <col min="529" max="529" width="15" style="117" bestFit="1" customWidth="1"/>
    <col min="530" max="531" width="13.109375" style="117" bestFit="1" customWidth="1"/>
    <col min="532" max="532" width="16.109375" style="117" bestFit="1" customWidth="1"/>
    <col min="533" max="533" width="8.88671875" style="117"/>
    <col min="534" max="534" width="12.33203125" style="117" bestFit="1" customWidth="1"/>
    <col min="535" max="535" width="13.109375" style="117" bestFit="1" customWidth="1"/>
    <col min="536" max="536" width="15" style="117" bestFit="1" customWidth="1"/>
    <col min="537" max="539" width="13.109375" style="117" bestFit="1" customWidth="1"/>
    <col min="540" max="540" width="15" style="117" bestFit="1" customWidth="1"/>
    <col min="541" max="544" width="13.109375" style="117" bestFit="1" customWidth="1"/>
    <col min="545" max="545" width="15" style="117" bestFit="1" customWidth="1"/>
    <col min="546" max="546" width="11.88671875" style="117" bestFit="1" customWidth="1"/>
    <col min="547" max="548" width="13.109375" style="117" bestFit="1" customWidth="1"/>
    <col min="549" max="550" width="15" style="117" bestFit="1" customWidth="1"/>
    <col min="551" max="552" width="13.109375" style="117" bestFit="1" customWidth="1"/>
    <col min="553" max="553" width="16.109375" style="117" bestFit="1" customWidth="1"/>
    <col min="554" max="554" width="8.88671875" style="117"/>
    <col min="555" max="555" width="12.33203125" style="117" bestFit="1" customWidth="1"/>
    <col min="556" max="556" width="11.88671875" style="117" bestFit="1" customWidth="1"/>
    <col min="557" max="557" width="11.88671875" style="117" customWidth="1"/>
    <col min="558" max="558" width="13.109375" style="117" bestFit="1" customWidth="1"/>
    <col min="559" max="562" width="11.88671875" style="117" bestFit="1" customWidth="1"/>
    <col min="563" max="563" width="13.109375" style="117" bestFit="1" customWidth="1"/>
    <col min="564" max="565" width="11.88671875" style="117" bestFit="1" customWidth="1"/>
    <col min="566" max="566" width="13.109375" style="117" bestFit="1" customWidth="1"/>
    <col min="567" max="568" width="10.6640625" style="117" bestFit="1" customWidth="1"/>
    <col min="569" max="569" width="13.109375" style="117" bestFit="1" customWidth="1"/>
    <col min="570" max="570" width="13.109375" style="117" customWidth="1"/>
    <col min="571" max="571" width="13.109375" style="117" bestFit="1" customWidth="1"/>
    <col min="572" max="572" width="11.88671875" style="117" bestFit="1" customWidth="1"/>
    <col min="573" max="573" width="10.6640625" style="117" bestFit="1" customWidth="1"/>
    <col min="574" max="574" width="15" style="117" bestFit="1" customWidth="1"/>
    <col min="575" max="575" width="13.109375" style="117" bestFit="1" customWidth="1"/>
    <col min="576" max="576" width="11.109375" style="117" bestFit="1" customWidth="1"/>
    <col min="577" max="577" width="11.88671875" style="117" bestFit="1" customWidth="1"/>
    <col min="578" max="578" width="9.33203125" style="117" bestFit="1" customWidth="1"/>
    <col min="579" max="768" width="8.88671875" style="117"/>
    <col min="769" max="769" width="14.5546875" style="117" bestFit="1" customWidth="1"/>
    <col min="770" max="770" width="13.109375" style="117" bestFit="1" customWidth="1"/>
    <col min="771" max="772" width="15" style="117" bestFit="1" customWidth="1"/>
    <col min="773" max="773" width="13.109375" style="117" bestFit="1" customWidth="1"/>
    <col min="774" max="774" width="15" style="117" bestFit="1" customWidth="1"/>
    <col min="775" max="777" width="13.109375" style="117" bestFit="1" customWidth="1"/>
    <col min="778" max="780" width="15" style="117" bestFit="1" customWidth="1"/>
    <col min="781" max="782" width="13.109375" style="117" bestFit="1" customWidth="1"/>
    <col min="783" max="783" width="15" style="117" bestFit="1" customWidth="1"/>
    <col min="784" max="784" width="15" style="117" customWidth="1"/>
    <col min="785" max="785" width="15" style="117" bestFit="1" customWidth="1"/>
    <col min="786" max="787" width="13.109375" style="117" bestFit="1" customWidth="1"/>
    <col min="788" max="788" width="16.109375" style="117" bestFit="1" customWidth="1"/>
    <col min="789" max="789" width="8.88671875" style="117"/>
    <col min="790" max="790" width="12.33203125" style="117" bestFit="1" customWidth="1"/>
    <col min="791" max="791" width="13.109375" style="117" bestFit="1" customWidth="1"/>
    <col min="792" max="792" width="15" style="117" bestFit="1" customWidth="1"/>
    <col min="793" max="795" width="13.109375" style="117" bestFit="1" customWidth="1"/>
    <col min="796" max="796" width="15" style="117" bestFit="1" customWidth="1"/>
    <col min="797" max="800" width="13.109375" style="117" bestFit="1" customWidth="1"/>
    <col min="801" max="801" width="15" style="117" bestFit="1" customWidth="1"/>
    <col min="802" max="802" width="11.88671875" style="117" bestFit="1" customWidth="1"/>
    <col min="803" max="804" width="13.109375" style="117" bestFit="1" customWidth="1"/>
    <col min="805" max="806" width="15" style="117" bestFit="1" customWidth="1"/>
    <col min="807" max="808" width="13.109375" style="117" bestFit="1" customWidth="1"/>
    <col min="809" max="809" width="16.109375" style="117" bestFit="1" customWidth="1"/>
    <col min="810" max="810" width="8.88671875" style="117"/>
    <col min="811" max="811" width="12.33203125" style="117" bestFit="1" customWidth="1"/>
    <col min="812" max="812" width="11.88671875" style="117" bestFit="1" customWidth="1"/>
    <col min="813" max="813" width="11.88671875" style="117" customWidth="1"/>
    <col min="814" max="814" width="13.109375" style="117" bestFit="1" customWidth="1"/>
    <col min="815" max="818" width="11.88671875" style="117" bestFit="1" customWidth="1"/>
    <col min="819" max="819" width="13.109375" style="117" bestFit="1" customWidth="1"/>
    <col min="820" max="821" width="11.88671875" style="117" bestFit="1" customWidth="1"/>
    <col min="822" max="822" width="13.109375" style="117" bestFit="1" customWidth="1"/>
    <col min="823" max="824" width="10.6640625" style="117" bestFit="1" customWidth="1"/>
    <col min="825" max="825" width="13.109375" style="117" bestFit="1" customWidth="1"/>
    <col min="826" max="826" width="13.109375" style="117" customWidth="1"/>
    <col min="827" max="827" width="13.109375" style="117" bestFit="1" customWidth="1"/>
    <col min="828" max="828" width="11.88671875" style="117" bestFit="1" customWidth="1"/>
    <col min="829" max="829" width="10.6640625" style="117" bestFit="1" customWidth="1"/>
    <col min="830" max="830" width="15" style="117" bestFit="1" customWidth="1"/>
    <col min="831" max="831" width="13.109375" style="117" bestFit="1" customWidth="1"/>
    <col min="832" max="832" width="11.109375" style="117" bestFit="1" customWidth="1"/>
    <col min="833" max="833" width="11.88671875" style="117" bestFit="1" customWidth="1"/>
    <col min="834" max="834" width="9.33203125" style="117" bestFit="1" customWidth="1"/>
    <col min="835" max="1024" width="8.88671875" style="117"/>
    <col min="1025" max="1025" width="14.5546875" style="117" bestFit="1" customWidth="1"/>
    <col min="1026" max="1026" width="13.109375" style="117" bestFit="1" customWidth="1"/>
    <col min="1027" max="1028" width="15" style="117" bestFit="1" customWidth="1"/>
    <col min="1029" max="1029" width="13.109375" style="117" bestFit="1" customWidth="1"/>
    <col min="1030" max="1030" width="15" style="117" bestFit="1" customWidth="1"/>
    <col min="1031" max="1033" width="13.109375" style="117" bestFit="1" customWidth="1"/>
    <col min="1034" max="1036" width="15" style="117" bestFit="1" customWidth="1"/>
    <col min="1037" max="1038" width="13.109375" style="117" bestFit="1" customWidth="1"/>
    <col min="1039" max="1039" width="15" style="117" bestFit="1" customWidth="1"/>
    <col min="1040" max="1040" width="15" style="117" customWidth="1"/>
    <col min="1041" max="1041" width="15" style="117" bestFit="1" customWidth="1"/>
    <col min="1042" max="1043" width="13.109375" style="117" bestFit="1" customWidth="1"/>
    <col min="1044" max="1044" width="16.109375" style="117" bestFit="1" customWidth="1"/>
    <col min="1045" max="1045" width="8.88671875" style="117"/>
    <col min="1046" max="1046" width="12.33203125" style="117" bestFit="1" customWidth="1"/>
    <col min="1047" max="1047" width="13.109375" style="117" bestFit="1" customWidth="1"/>
    <col min="1048" max="1048" width="15" style="117" bestFit="1" customWidth="1"/>
    <col min="1049" max="1051" width="13.109375" style="117" bestFit="1" customWidth="1"/>
    <col min="1052" max="1052" width="15" style="117" bestFit="1" customWidth="1"/>
    <col min="1053" max="1056" width="13.109375" style="117" bestFit="1" customWidth="1"/>
    <col min="1057" max="1057" width="15" style="117" bestFit="1" customWidth="1"/>
    <col min="1058" max="1058" width="11.88671875" style="117" bestFit="1" customWidth="1"/>
    <col min="1059" max="1060" width="13.109375" style="117" bestFit="1" customWidth="1"/>
    <col min="1061" max="1062" width="15" style="117" bestFit="1" customWidth="1"/>
    <col min="1063" max="1064" width="13.109375" style="117" bestFit="1" customWidth="1"/>
    <col min="1065" max="1065" width="16.109375" style="117" bestFit="1" customWidth="1"/>
    <col min="1066" max="1066" width="8.88671875" style="117"/>
    <col min="1067" max="1067" width="12.33203125" style="117" bestFit="1" customWidth="1"/>
    <col min="1068" max="1068" width="11.88671875" style="117" bestFit="1" customWidth="1"/>
    <col min="1069" max="1069" width="11.88671875" style="117" customWidth="1"/>
    <col min="1070" max="1070" width="13.109375" style="117" bestFit="1" customWidth="1"/>
    <col min="1071" max="1074" width="11.88671875" style="117" bestFit="1" customWidth="1"/>
    <col min="1075" max="1075" width="13.109375" style="117" bestFit="1" customWidth="1"/>
    <col min="1076" max="1077" width="11.88671875" style="117" bestFit="1" customWidth="1"/>
    <col min="1078" max="1078" width="13.109375" style="117" bestFit="1" customWidth="1"/>
    <col min="1079" max="1080" width="10.6640625" style="117" bestFit="1" customWidth="1"/>
    <col min="1081" max="1081" width="13.109375" style="117" bestFit="1" customWidth="1"/>
    <col min="1082" max="1082" width="13.109375" style="117" customWidth="1"/>
    <col min="1083" max="1083" width="13.109375" style="117" bestFit="1" customWidth="1"/>
    <col min="1084" max="1084" width="11.88671875" style="117" bestFit="1" customWidth="1"/>
    <col min="1085" max="1085" width="10.6640625" style="117" bestFit="1" customWidth="1"/>
    <col min="1086" max="1086" width="15" style="117" bestFit="1" customWidth="1"/>
    <col min="1087" max="1087" width="13.109375" style="117" bestFit="1" customWidth="1"/>
    <col min="1088" max="1088" width="11.109375" style="117" bestFit="1" customWidth="1"/>
    <col min="1089" max="1089" width="11.88671875" style="117" bestFit="1" customWidth="1"/>
    <col min="1090" max="1090" width="9.33203125" style="117" bestFit="1" customWidth="1"/>
    <col min="1091" max="1280" width="8.88671875" style="117"/>
    <col min="1281" max="1281" width="14.5546875" style="117" bestFit="1" customWidth="1"/>
    <col min="1282" max="1282" width="13.109375" style="117" bestFit="1" customWidth="1"/>
    <col min="1283" max="1284" width="15" style="117" bestFit="1" customWidth="1"/>
    <col min="1285" max="1285" width="13.109375" style="117" bestFit="1" customWidth="1"/>
    <col min="1286" max="1286" width="15" style="117" bestFit="1" customWidth="1"/>
    <col min="1287" max="1289" width="13.109375" style="117" bestFit="1" customWidth="1"/>
    <col min="1290" max="1292" width="15" style="117" bestFit="1" customWidth="1"/>
    <col min="1293" max="1294" width="13.109375" style="117" bestFit="1" customWidth="1"/>
    <col min="1295" max="1295" width="15" style="117" bestFit="1" customWidth="1"/>
    <col min="1296" max="1296" width="15" style="117" customWidth="1"/>
    <col min="1297" max="1297" width="15" style="117" bestFit="1" customWidth="1"/>
    <col min="1298" max="1299" width="13.109375" style="117" bestFit="1" customWidth="1"/>
    <col min="1300" max="1300" width="16.109375" style="117" bestFit="1" customWidth="1"/>
    <col min="1301" max="1301" width="8.88671875" style="117"/>
    <col min="1302" max="1302" width="12.33203125" style="117" bestFit="1" customWidth="1"/>
    <col min="1303" max="1303" width="13.109375" style="117" bestFit="1" customWidth="1"/>
    <col min="1304" max="1304" width="15" style="117" bestFit="1" customWidth="1"/>
    <col min="1305" max="1307" width="13.109375" style="117" bestFit="1" customWidth="1"/>
    <col min="1308" max="1308" width="15" style="117" bestFit="1" customWidth="1"/>
    <col min="1309" max="1312" width="13.109375" style="117" bestFit="1" customWidth="1"/>
    <col min="1313" max="1313" width="15" style="117" bestFit="1" customWidth="1"/>
    <col min="1314" max="1314" width="11.88671875" style="117" bestFit="1" customWidth="1"/>
    <col min="1315" max="1316" width="13.109375" style="117" bestFit="1" customWidth="1"/>
    <col min="1317" max="1318" width="15" style="117" bestFit="1" customWidth="1"/>
    <col min="1319" max="1320" width="13.109375" style="117" bestFit="1" customWidth="1"/>
    <col min="1321" max="1321" width="16.109375" style="117" bestFit="1" customWidth="1"/>
    <col min="1322" max="1322" width="8.88671875" style="117"/>
    <col min="1323" max="1323" width="12.33203125" style="117" bestFit="1" customWidth="1"/>
    <col min="1324" max="1324" width="11.88671875" style="117" bestFit="1" customWidth="1"/>
    <col min="1325" max="1325" width="11.88671875" style="117" customWidth="1"/>
    <col min="1326" max="1326" width="13.109375" style="117" bestFit="1" customWidth="1"/>
    <col min="1327" max="1330" width="11.88671875" style="117" bestFit="1" customWidth="1"/>
    <col min="1331" max="1331" width="13.109375" style="117" bestFit="1" customWidth="1"/>
    <col min="1332" max="1333" width="11.88671875" style="117" bestFit="1" customWidth="1"/>
    <col min="1334" max="1334" width="13.109375" style="117" bestFit="1" customWidth="1"/>
    <col min="1335" max="1336" width="10.6640625" style="117" bestFit="1" customWidth="1"/>
    <col min="1337" max="1337" width="13.109375" style="117" bestFit="1" customWidth="1"/>
    <col min="1338" max="1338" width="13.109375" style="117" customWidth="1"/>
    <col min="1339" max="1339" width="13.109375" style="117" bestFit="1" customWidth="1"/>
    <col min="1340" max="1340" width="11.88671875" style="117" bestFit="1" customWidth="1"/>
    <col min="1341" max="1341" width="10.6640625" style="117" bestFit="1" customWidth="1"/>
    <col min="1342" max="1342" width="15" style="117" bestFit="1" customWidth="1"/>
    <col min="1343" max="1343" width="13.109375" style="117" bestFit="1" customWidth="1"/>
    <col min="1344" max="1344" width="11.109375" style="117" bestFit="1" customWidth="1"/>
    <col min="1345" max="1345" width="11.88671875" style="117" bestFit="1" customWidth="1"/>
    <col min="1346" max="1346" width="9.33203125" style="117" bestFit="1" customWidth="1"/>
    <col min="1347" max="1536" width="8.88671875" style="117"/>
    <col min="1537" max="1537" width="14.5546875" style="117" bestFit="1" customWidth="1"/>
    <col min="1538" max="1538" width="13.109375" style="117" bestFit="1" customWidth="1"/>
    <col min="1539" max="1540" width="15" style="117" bestFit="1" customWidth="1"/>
    <col min="1541" max="1541" width="13.109375" style="117" bestFit="1" customWidth="1"/>
    <col min="1542" max="1542" width="15" style="117" bestFit="1" customWidth="1"/>
    <col min="1543" max="1545" width="13.109375" style="117" bestFit="1" customWidth="1"/>
    <col min="1546" max="1548" width="15" style="117" bestFit="1" customWidth="1"/>
    <col min="1549" max="1550" width="13.109375" style="117" bestFit="1" customWidth="1"/>
    <col min="1551" max="1551" width="15" style="117" bestFit="1" customWidth="1"/>
    <col min="1552" max="1552" width="15" style="117" customWidth="1"/>
    <col min="1553" max="1553" width="15" style="117" bestFit="1" customWidth="1"/>
    <col min="1554" max="1555" width="13.109375" style="117" bestFit="1" customWidth="1"/>
    <col min="1556" max="1556" width="16.109375" style="117" bestFit="1" customWidth="1"/>
    <col min="1557" max="1557" width="8.88671875" style="117"/>
    <col min="1558" max="1558" width="12.33203125" style="117" bestFit="1" customWidth="1"/>
    <col min="1559" max="1559" width="13.109375" style="117" bestFit="1" customWidth="1"/>
    <col min="1560" max="1560" width="15" style="117" bestFit="1" customWidth="1"/>
    <col min="1561" max="1563" width="13.109375" style="117" bestFit="1" customWidth="1"/>
    <col min="1564" max="1564" width="15" style="117" bestFit="1" customWidth="1"/>
    <col min="1565" max="1568" width="13.109375" style="117" bestFit="1" customWidth="1"/>
    <col min="1569" max="1569" width="15" style="117" bestFit="1" customWidth="1"/>
    <col min="1570" max="1570" width="11.88671875" style="117" bestFit="1" customWidth="1"/>
    <col min="1571" max="1572" width="13.109375" style="117" bestFit="1" customWidth="1"/>
    <col min="1573" max="1574" width="15" style="117" bestFit="1" customWidth="1"/>
    <col min="1575" max="1576" width="13.109375" style="117" bestFit="1" customWidth="1"/>
    <col min="1577" max="1577" width="16.109375" style="117" bestFit="1" customWidth="1"/>
    <col min="1578" max="1578" width="8.88671875" style="117"/>
    <col min="1579" max="1579" width="12.33203125" style="117" bestFit="1" customWidth="1"/>
    <col min="1580" max="1580" width="11.88671875" style="117" bestFit="1" customWidth="1"/>
    <col min="1581" max="1581" width="11.88671875" style="117" customWidth="1"/>
    <col min="1582" max="1582" width="13.109375" style="117" bestFit="1" customWidth="1"/>
    <col min="1583" max="1586" width="11.88671875" style="117" bestFit="1" customWidth="1"/>
    <col min="1587" max="1587" width="13.109375" style="117" bestFit="1" customWidth="1"/>
    <col min="1588" max="1589" width="11.88671875" style="117" bestFit="1" customWidth="1"/>
    <col min="1590" max="1590" width="13.109375" style="117" bestFit="1" customWidth="1"/>
    <col min="1591" max="1592" width="10.6640625" style="117" bestFit="1" customWidth="1"/>
    <col min="1593" max="1593" width="13.109375" style="117" bestFit="1" customWidth="1"/>
    <col min="1594" max="1594" width="13.109375" style="117" customWidth="1"/>
    <col min="1595" max="1595" width="13.109375" style="117" bestFit="1" customWidth="1"/>
    <col min="1596" max="1596" width="11.88671875" style="117" bestFit="1" customWidth="1"/>
    <col min="1597" max="1597" width="10.6640625" style="117" bestFit="1" customWidth="1"/>
    <col min="1598" max="1598" width="15" style="117" bestFit="1" customWidth="1"/>
    <col min="1599" max="1599" width="13.109375" style="117" bestFit="1" customWidth="1"/>
    <col min="1600" max="1600" width="11.109375" style="117" bestFit="1" customWidth="1"/>
    <col min="1601" max="1601" width="11.88671875" style="117" bestFit="1" customWidth="1"/>
    <col min="1602" max="1602" width="9.33203125" style="117" bestFit="1" customWidth="1"/>
    <col min="1603" max="1792" width="8.88671875" style="117"/>
    <col min="1793" max="1793" width="14.5546875" style="117" bestFit="1" customWidth="1"/>
    <col min="1794" max="1794" width="13.109375" style="117" bestFit="1" customWidth="1"/>
    <col min="1795" max="1796" width="15" style="117" bestFit="1" customWidth="1"/>
    <col min="1797" max="1797" width="13.109375" style="117" bestFit="1" customWidth="1"/>
    <col min="1798" max="1798" width="15" style="117" bestFit="1" customWidth="1"/>
    <col min="1799" max="1801" width="13.109375" style="117" bestFit="1" customWidth="1"/>
    <col min="1802" max="1804" width="15" style="117" bestFit="1" customWidth="1"/>
    <col min="1805" max="1806" width="13.109375" style="117" bestFit="1" customWidth="1"/>
    <col min="1807" max="1807" width="15" style="117" bestFit="1" customWidth="1"/>
    <col min="1808" max="1808" width="15" style="117" customWidth="1"/>
    <col min="1809" max="1809" width="15" style="117" bestFit="1" customWidth="1"/>
    <col min="1810" max="1811" width="13.109375" style="117" bestFit="1" customWidth="1"/>
    <col min="1812" max="1812" width="16.109375" style="117" bestFit="1" customWidth="1"/>
    <col min="1813" max="1813" width="8.88671875" style="117"/>
    <col min="1814" max="1814" width="12.33203125" style="117" bestFit="1" customWidth="1"/>
    <col min="1815" max="1815" width="13.109375" style="117" bestFit="1" customWidth="1"/>
    <col min="1816" max="1816" width="15" style="117" bestFit="1" customWidth="1"/>
    <col min="1817" max="1819" width="13.109375" style="117" bestFit="1" customWidth="1"/>
    <col min="1820" max="1820" width="15" style="117" bestFit="1" customWidth="1"/>
    <col min="1821" max="1824" width="13.109375" style="117" bestFit="1" customWidth="1"/>
    <col min="1825" max="1825" width="15" style="117" bestFit="1" customWidth="1"/>
    <col min="1826" max="1826" width="11.88671875" style="117" bestFit="1" customWidth="1"/>
    <col min="1827" max="1828" width="13.109375" style="117" bestFit="1" customWidth="1"/>
    <col min="1829" max="1830" width="15" style="117" bestFit="1" customWidth="1"/>
    <col min="1831" max="1832" width="13.109375" style="117" bestFit="1" customWidth="1"/>
    <col min="1833" max="1833" width="16.109375" style="117" bestFit="1" customWidth="1"/>
    <col min="1834" max="1834" width="8.88671875" style="117"/>
    <col min="1835" max="1835" width="12.33203125" style="117" bestFit="1" customWidth="1"/>
    <col min="1836" max="1836" width="11.88671875" style="117" bestFit="1" customWidth="1"/>
    <col min="1837" max="1837" width="11.88671875" style="117" customWidth="1"/>
    <col min="1838" max="1838" width="13.109375" style="117" bestFit="1" customWidth="1"/>
    <col min="1839" max="1842" width="11.88671875" style="117" bestFit="1" customWidth="1"/>
    <col min="1843" max="1843" width="13.109375" style="117" bestFit="1" customWidth="1"/>
    <col min="1844" max="1845" width="11.88671875" style="117" bestFit="1" customWidth="1"/>
    <col min="1846" max="1846" width="13.109375" style="117" bestFit="1" customWidth="1"/>
    <col min="1847" max="1848" width="10.6640625" style="117" bestFit="1" customWidth="1"/>
    <col min="1849" max="1849" width="13.109375" style="117" bestFit="1" customWidth="1"/>
    <col min="1850" max="1850" width="13.109375" style="117" customWidth="1"/>
    <col min="1851" max="1851" width="13.109375" style="117" bestFit="1" customWidth="1"/>
    <col min="1852" max="1852" width="11.88671875" style="117" bestFit="1" customWidth="1"/>
    <col min="1853" max="1853" width="10.6640625" style="117" bestFit="1" customWidth="1"/>
    <col min="1854" max="1854" width="15" style="117" bestFit="1" customWidth="1"/>
    <col min="1855" max="1855" width="13.109375" style="117" bestFit="1" customWidth="1"/>
    <col min="1856" max="1856" width="11.109375" style="117" bestFit="1" customWidth="1"/>
    <col min="1857" max="1857" width="11.88671875" style="117" bestFit="1" customWidth="1"/>
    <col min="1858" max="1858" width="9.33203125" style="117" bestFit="1" customWidth="1"/>
    <col min="1859" max="2048" width="8.88671875" style="117"/>
    <col min="2049" max="2049" width="14.5546875" style="117" bestFit="1" customWidth="1"/>
    <col min="2050" max="2050" width="13.109375" style="117" bestFit="1" customWidth="1"/>
    <col min="2051" max="2052" width="15" style="117" bestFit="1" customWidth="1"/>
    <col min="2053" max="2053" width="13.109375" style="117" bestFit="1" customWidth="1"/>
    <col min="2054" max="2054" width="15" style="117" bestFit="1" customWidth="1"/>
    <col min="2055" max="2057" width="13.109375" style="117" bestFit="1" customWidth="1"/>
    <col min="2058" max="2060" width="15" style="117" bestFit="1" customWidth="1"/>
    <col min="2061" max="2062" width="13.109375" style="117" bestFit="1" customWidth="1"/>
    <col min="2063" max="2063" width="15" style="117" bestFit="1" customWidth="1"/>
    <col min="2064" max="2064" width="15" style="117" customWidth="1"/>
    <col min="2065" max="2065" width="15" style="117" bestFit="1" customWidth="1"/>
    <col min="2066" max="2067" width="13.109375" style="117" bestFit="1" customWidth="1"/>
    <col min="2068" max="2068" width="16.109375" style="117" bestFit="1" customWidth="1"/>
    <col min="2069" max="2069" width="8.88671875" style="117"/>
    <col min="2070" max="2070" width="12.33203125" style="117" bestFit="1" customWidth="1"/>
    <col min="2071" max="2071" width="13.109375" style="117" bestFit="1" customWidth="1"/>
    <col min="2072" max="2072" width="15" style="117" bestFit="1" customWidth="1"/>
    <col min="2073" max="2075" width="13.109375" style="117" bestFit="1" customWidth="1"/>
    <col min="2076" max="2076" width="15" style="117" bestFit="1" customWidth="1"/>
    <col min="2077" max="2080" width="13.109375" style="117" bestFit="1" customWidth="1"/>
    <col min="2081" max="2081" width="15" style="117" bestFit="1" customWidth="1"/>
    <col min="2082" max="2082" width="11.88671875" style="117" bestFit="1" customWidth="1"/>
    <col min="2083" max="2084" width="13.109375" style="117" bestFit="1" customWidth="1"/>
    <col min="2085" max="2086" width="15" style="117" bestFit="1" customWidth="1"/>
    <col min="2087" max="2088" width="13.109375" style="117" bestFit="1" customWidth="1"/>
    <col min="2089" max="2089" width="16.109375" style="117" bestFit="1" customWidth="1"/>
    <col min="2090" max="2090" width="8.88671875" style="117"/>
    <col min="2091" max="2091" width="12.33203125" style="117" bestFit="1" customWidth="1"/>
    <col min="2092" max="2092" width="11.88671875" style="117" bestFit="1" customWidth="1"/>
    <col min="2093" max="2093" width="11.88671875" style="117" customWidth="1"/>
    <col min="2094" max="2094" width="13.109375" style="117" bestFit="1" customWidth="1"/>
    <col min="2095" max="2098" width="11.88671875" style="117" bestFit="1" customWidth="1"/>
    <col min="2099" max="2099" width="13.109375" style="117" bestFit="1" customWidth="1"/>
    <col min="2100" max="2101" width="11.88671875" style="117" bestFit="1" customWidth="1"/>
    <col min="2102" max="2102" width="13.109375" style="117" bestFit="1" customWidth="1"/>
    <col min="2103" max="2104" width="10.6640625" style="117" bestFit="1" customWidth="1"/>
    <col min="2105" max="2105" width="13.109375" style="117" bestFit="1" customWidth="1"/>
    <col min="2106" max="2106" width="13.109375" style="117" customWidth="1"/>
    <col min="2107" max="2107" width="13.109375" style="117" bestFit="1" customWidth="1"/>
    <col min="2108" max="2108" width="11.88671875" style="117" bestFit="1" customWidth="1"/>
    <col min="2109" max="2109" width="10.6640625" style="117" bestFit="1" customWidth="1"/>
    <col min="2110" max="2110" width="15" style="117" bestFit="1" customWidth="1"/>
    <col min="2111" max="2111" width="13.109375" style="117" bestFit="1" customWidth="1"/>
    <col min="2112" max="2112" width="11.109375" style="117" bestFit="1" customWidth="1"/>
    <col min="2113" max="2113" width="11.88671875" style="117" bestFit="1" customWidth="1"/>
    <col min="2114" max="2114" width="9.33203125" style="117" bestFit="1" customWidth="1"/>
    <col min="2115" max="2304" width="8.88671875" style="117"/>
    <col min="2305" max="2305" width="14.5546875" style="117" bestFit="1" customWidth="1"/>
    <col min="2306" max="2306" width="13.109375" style="117" bestFit="1" customWidth="1"/>
    <col min="2307" max="2308" width="15" style="117" bestFit="1" customWidth="1"/>
    <col min="2309" max="2309" width="13.109375" style="117" bestFit="1" customWidth="1"/>
    <col min="2310" max="2310" width="15" style="117" bestFit="1" customWidth="1"/>
    <col min="2311" max="2313" width="13.109375" style="117" bestFit="1" customWidth="1"/>
    <col min="2314" max="2316" width="15" style="117" bestFit="1" customWidth="1"/>
    <col min="2317" max="2318" width="13.109375" style="117" bestFit="1" customWidth="1"/>
    <col min="2319" max="2319" width="15" style="117" bestFit="1" customWidth="1"/>
    <col min="2320" max="2320" width="15" style="117" customWidth="1"/>
    <col min="2321" max="2321" width="15" style="117" bestFit="1" customWidth="1"/>
    <col min="2322" max="2323" width="13.109375" style="117" bestFit="1" customWidth="1"/>
    <col min="2324" max="2324" width="16.109375" style="117" bestFit="1" customWidth="1"/>
    <col min="2325" max="2325" width="8.88671875" style="117"/>
    <col min="2326" max="2326" width="12.33203125" style="117" bestFit="1" customWidth="1"/>
    <col min="2327" max="2327" width="13.109375" style="117" bestFit="1" customWidth="1"/>
    <col min="2328" max="2328" width="15" style="117" bestFit="1" customWidth="1"/>
    <col min="2329" max="2331" width="13.109375" style="117" bestFit="1" customWidth="1"/>
    <col min="2332" max="2332" width="15" style="117" bestFit="1" customWidth="1"/>
    <col min="2333" max="2336" width="13.109375" style="117" bestFit="1" customWidth="1"/>
    <col min="2337" max="2337" width="15" style="117" bestFit="1" customWidth="1"/>
    <col min="2338" max="2338" width="11.88671875" style="117" bestFit="1" customWidth="1"/>
    <col min="2339" max="2340" width="13.109375" style="117" bestFit="1" customWidth="1"/>
    <col min="2341" max="2342" width="15" style="117" bestFit="1" customWidth="1"/>
    <col min="2343" max="2344" width="13.109375" style="117" bestFit="1" customWidth="1"/>
    <col min="2345" max="2345" width="16.109375" style="117" bestFit="1" customWidth="1"/>
    <col min="2346" max="2346" width="8.88671875" style="117"/>
    <col min="2347" max="2347" width="12.33203125" style="117" bestFit="1" customWidth="1"/>
    <col min="2348" max="2348" width="11.88671875" style="117" bestFit="1" customWidth="1"/>
    <col min="2349" max="2349" width="11.88671875" style="117" customWidth="1"/>
    <col min="2350" max="2350" width="13.109375" style="117" bestFit="1" customWidth="1"/>
    <col min="2351" max="2354" width="11.88671875" style="117" bestFit="1" customWidth="1"/>
    <col min="2355" max="2355" width="13.109375" style="117" bestFit="1" customWidth="1"/>
    <col min="2356" max="2357" width="11.88671875" style="117" bestFit="1" customWidth="1"/>
    <col min="2358" max="2358" width="13.109375" style="117" bestFit="1" customWidth="1"/>
    <col min="2359" max="2360" width="10.6640625" style="117" bestFit="1" customWidth="1"/>
    <col min="2361" max="2361" width="13.109375" style="117" bestFit="1" customWidth="1"/>
    <col min="2362" max="2362" width="13.109375" style="117" customWidth="1"/>
    <col min="2363" max="2363" width="13.109375" style="117" bestFit="1" customWidth="1"/>
    <col min="2364" max="2364" width="11.88671875" style="117" bestFit="1" customWidth="1"/>
    <col min="2365" max="2365" width="10.6640625" style="117" bestFit="1" customWidth="1"/>
    <col min="2366" max="2366" width="15" style="117" bestFit="1" customWidth="1"/>
    <col min="2367" max="2367" width="13.109375" style="117" bestFit="1" customWidth="1"/>
    <col min="2368" max="2368" width="11.109375" style="117" bestFit="1" customWidth="1"/>
    <col min="2369" max="2369" width="11.88671875" style="117" bestFit="1" customWidth="1"/>
    <col min="2370" max="2370" width="9.33203125" style="117" bestFit="1" customWidth="1"/>
    <col min="2371" max="2560" width="8.88671875" style="117"/>
    <col min="2561" max="2561" width="14.5546875" style="117" bestFit="1" customWidth="1"/>
    <col min="2562" max="2562" width="13.109375" style="117" bestFit="1" customWidth="1"/>
    <col min="2563" max="2564" width="15" style="117" bestFit="1" customWidth="1"/>
    <col min="2565" max="2565" width="13.109375" style="117" bestFit="1" customWidth="1"/>
    <col min="2566" max="2566" width="15" style="117" bestFit="1" customWidth="1"/>
    <col min="2567" max="2569" width="13.109375" style="117" bestFit="1" customWidth="1"/>
    <col min="2570" max="2572" width="15" style="117" bestFit="1" customWidth="1"/>
    <col min="2573" max="2574" width="13.109375" style="117" bestFit="1" customWidth="1"/>
    <col min="2575" max="2575" width="15" style="117" bestFit="1" customWidth="1"/>
    <col min="2576" max="2576" width="15" style="117" customWidth="1"/>
    <col min="2577" max="2577" width="15" style="117" bestFit="1" customWidth="1"/>
    <col min="2578" max="2579" width="13.109375" style="117" bestFit="1" customWidth="1"/>
    <col min="2580" max="2580" width="16.109375" style="117" bestFit="1" customWidth="1"/>
    <col min="2581" max="2581" width="8.88671875" style="117"/>
    <col min="2582" max="2582" width="12.33203125" style="117" bestFit="1" customWidth="1"/>
    <col min="2583" max="2583" width="13.109375" style="117" bestFit="1" customWidth="1"/>
    <col min="2584" max="2584" width="15" style="117" bestFit="1" customWidth="1"/>
    <col min="2585" max="2587" width="13.109375" style="117" bestFit="1" customWidth="1"/>
    <col min="2588" max="2588" width="15" style="117" bestFit="1" customWidth="1"/>
    <col min="2589" max="2592" width="13.109375" style="117" bestFit="1" customWidth="1"/>
    <col min="2593" max="2593" width="15" style="117" bestFit="1" customWidth="1"/>
    <col min="2594" max="2594" width="11.88671875" style="117" bestFit="1" customWidth="1"/>
    <col min="2595" max="2596" width="13.109375" style="117" bestFit="1" customWidth="1"/>
    <col min="2597" max="2598" width="15" style="117" bestFit="1" customWidth="1"/>
    <col min="2599" max="2600" width="13.109375" style="117" bestFit="1" customWidth="1"/>
    <col min="2601" max="2601" width="16.109375" style="117" bestFit="1" customWidth="1"/>
    <col min="2602" max="2602" width="8.88671875" style="117"/>
    <col min="2603" max="2603" width="12.33203125" style="117" bestFit="1" customWidth="1"/>
    <col min="2604" max="2604" width="11.88671875" style="117" bestFit="1" customWidth="1"/>
    <col min="2605" max="2605" width="11.88671875" style="117" customWidth="1"/>
    <col min="2606" max="2606" width="13.109375" style="117" bestFit="1" customWidth="1"/>
    <col min="2607" max="2610" width="11.88671875" style="117" bestFit="1" customWidth="1"/>
    <col min="2611" max="2611" width="13.109375" style="117" bestFit="1" customWidth="1"/>
    <col min="2612" max="2613" width="11.88671875" style="117" bestFit="1" customWidth="1"/>
    <col min="2614" max="2614" width="13.109375" style="117" bestFit="1" customWidth="1"/>
    <col min="2615" max="2616" width="10.6640625" style="117" bestFit="1" customWidth="1"/>
    <col min="2617" max="2617" width="13.109375" style="117" bestFit="1" customWidth="1"/>
    <col min="2618" max="2618" width="13.109375" style="117" customWidth="1"/>
    <col min="2619" max="2619" width="13.109375" style="117" bestFit="1" customWidth="1"/>
    <col min="2620" max="2620" width="11.88671875" style="117" bestFit="1" customWidth="1"/>
    <col min="2621" max="2621" width="10.6640625" style="117" bestFit="1" customWidth="1"/>
    <col min="2622" max="2622" width="15" style="117" bestFit="1" customWidth="1"/>
    <col min="2623" max="2623" width="13.109375" style="117" bestFit="1" customWidth="1"/>
    <col min="2624" max="2624" width="11.109375" style="117" bestFit="1" customWidth="1"/>
    <col min="2625" max="2625" width="11.88671875" style="117" bestFit="1" customWidth="1"/>
    <col min="2626" max="2626" width="9.33203125" style="117" bestFit="1" customWidth="1"/>
    <col min="2627" max="2816" width="8.88671875" style="117"/>
    <col min="2817" max="2817" width="14.5546875" style="117" bestFit="1" customWidth="1"/>
    <col min="2818" max="2818" width="13.109375" style="117" bestFit="1" customWidth="1"/>
    <col min="2819" max="2820" width="15" style="117" bestFit="1" customWidth="1"/>
    <col min="2821" max="2821" width="13.109375" style="117" bestFit="1" customWidth="1"/>
    <col min="2822" max="2822" width="15" style="117" bestFit="1" customWidth="1"/>
    <col min="2823" max="2825" width="13.109375" style="117" bestFit="1" customWidth="1"/>
    <col min="2826" max="2828" width="15" style="117" bestFit="1" customWidth="1"/>
    <col min="2829" max="2830" width="13.109375" style="117" bestFit="1" customWidth="1"/>
    <col min="2831" max="2831" width="15" style="117" bestFit="1" customWidth="1"/>
    <col min="2832" max="2832" width="15" style="117" customWidth="1"/>
    <col min="2833" max="2833" width="15" style="117" bestFit="1" customWidth="1"/>
    <col min="2834" max="2835" width="13.109375" style="117" bestFit="1" customWidth="1"/>
    <col min="2836" max="2836" width="16.109375" style="117" bestFit="1" customWidth="1"/>
    <col min="2837" max="2837" width="8.88671875" style="117"/>
    <col min="2838" max="2838" width="12.33203125" style="117" bestFit="1" customWidth="1"/>
    <col min="2839" max="2839" width="13.109375" style="117" bestFit="1" customWidth="1"/>
    <col min="2840" max="2840" width="15" style="117" bestFit="1" customWidth="1"/>
    <col min="2841" max="2843" width="13.109375" style="117" bestFit="1" customWidth="1"/>
    <col min="2844" max="2844" width="15" style="117" bestFit="1" customWidth="1"/>
    <col min="2845" max="2848" width="13.109375" style="117" bestFit="1" customWidth="1"/>
    <col min="2849" max="2849" width="15" style="117" bestFit="1" customWidth="1"/>
    <col min="2850" max="2850" width="11.88671875" style="117" bestFit="1" customWidth="1"/>
    <col min="2851" max="2852" width="13.109375" style="117" bestFit="1" customWidth="1"/>
    <col min="2853" max="2854" width="15" style="117" bestFit="1" customWidth="1"/>
    <col min="2855" max="2856" width="13.109375" style="117" bestFit="1" customWidth="1"/>
    <col min="2857" max="2857" width="16.109375" style="117" bestFit="1" customWidth="1"/>
    <col min="2858" max="2858" width="8.88671875" style="117"/>
    <col min="2859" max="2859" width="12.33203125" style="117" bestFit="1" customWidth="1"/>
    <col min="2860" max="2860" width="11.88671875" style="117" bestFit="1" customWidth="1"/>
    <col min="2861" max="2861" width="11.88671875" style="117" customWidth="1"/>
    <col min="2862" max="2862" width="13.109375" style="117" bestFit="1" customWidth="1"/>
    <col min="2863" max="2866" width="11.88671875" style="117" bestFit="1" customWidth="1"/>
    <col min="2867" max="2867" width="13.109375" style="117" bestFit="1" customWidth="1"/>
    <col min="2868" max="2869" width="11.88671875" style="117" bestFit="1" customWidth="1"/>
    <col min="2870" max="2870" width="13.109375" style="117" bestFit="1" customWidth="1"/>
    <col min="2871" max="2872" width="10.6640625" style="117" bestFit="1" customWidth="1"/>
    <col min="2873" max="2873" width="13.109375" style="117" bestFit="1" customWidth="1"/>
    <col min="2874" max="2874" width="13.109375" style="117" customWidth="1"/>
    <col min="2875" max="2875" width="13.109375" style="117" bestFit="1" customWidth="1"/>
    <col min="2876" max="2876" width="11.88671875" style="117" bestFit="1" customWidth="1"/>
    <col min="2877" max="2877" width="10.6640625" style="117" bestFit="1" customWidth="1"/>
    <col min="2878" max="2878" width="15" style="117" bestFit="1" customWidth="1"/>
    <col min="2879" max="2879" width="13.109375" style="117" bestFit="1" customWidth="1"/>
    <col min="2880" max="2880" width="11.109375" style="117" bestFit="1" customWidth="1"/>
    <col min="2881" max="2881" width="11.88671875" style="117" bestFit="1" customWidth="1"/>
    <col min="2882" max="2882" width="9.33203125" style="117" bestFit="1" customWidth="1"/>
    <col min="2883" max="3072" width="8.88671875" style="117"/>
    <col min="3073" max="3073" width="14.5546875" style="117" bestFit="1" customWidth="1"/>
    <col min="3074" max="3074" width="13.109375" style="117" bestFit="1" customWidth="1"/>
    <col min="3075" max="3076" width="15" style="117" bestFit="1" customWidth="1"/>
    <col min="3077" max="3077" width="13.109375" style="117" bestFit="1" customWidth="1"/>
    <col min="3078" max="3078" width="15" style="117" bestFit="1" customWidth="1"/>
    <col min="3079" max="3081" width="13.109375" style="117" bestFit="1" customWidth="1"/>
    <col min="3082" max="3084" width="15" style="117" bestFit="1" customWidth="1"/>
    <col min="3085" max="3086" width="13.109375" style="117" bestFit="1" customWidth="1"/>
    <col min="3087" max="3087" width="15" style="117" bestFit="1" customWidth="1"/>
    <col min="3088" max="3088" width="15" style="117" customWidth="1"/>
    <col min="3089" max="3089" width="15" style="117" bestFit="1" customWidth="1"/>
    <col min="3090" max="3091" width="13.109375" style="117" bestFit="1" customWidth="1"/>
    <col min="3092" max="3092" width="16.109375" style="117" bestFit="1" customWidth="1"/>
    <col min="3093" max="3093" width="8.88671875" style="117"/>
    <col min="3094" max="3094" width="12.33203125" style="117" bestFit="1" customWidth="1"/>
    <col min="3095" max="3095" width="13.109375" style="117" bestFit="1" customWidth="1"/>
    <col min="3096" max="3096" width="15" style="117" bestFit="1" customWidth="1"/>
    <col min="3097" max="3099" width="13.109375" style="117" bestFit="1" customWidth="1"/>
    <col min="3100" max="3100" width="15" style="117" bestFit="1" customWidth="1"/>
    <col min="3101" max="3104" width="13.109375" style="117" bestFit="1" customWidth="1"/>
    <col min="3105" max="3105" width="15" style="117" bestFit="1" customWidth="1"/>
    <col min="3106" max="3106" width="11.88671875" style="117" bestFit="1" customWidth="1"/>
    <col min="3107" max="3108" width="13.109375" style="117" bestFit="1" customWidth="1"/>
    <col min="3109" max="3110" width="15" style="117" bestFit="1" customWidth="1"/>
    <col min="3111" max="3112" width="13.109375" style="117" bestFit="1" customWidth="1"/>
    <col min="3113" max="3113" width="16.109375" style="117" bestFit="1" customWidth="1"/>
    <col min="3114" max="3114" width="8.88671875" style="117"/>
    <col min="3115" max="3115" width="12.33203125" style="117" bestFit="1" customWidth="1"/>
    <col min="3116" max="3116" width="11.88671875" style="117" bestFit="1" customWidth="1"/>
    <col min="3117" max="3117" width="11.88671875" style="117" customWidth="1"/>
    <col min="3118" max="3118" width="13.109375" style="117" bestFit="1" customWidth="1"/>
    <col min="3119" max="3122" width="11.88671875" style="117" bestFit="1" customWidth="1"/>
    <col min="3123" max="3123" width="13.109375" style="117" bestFit="1" customWidth="1"/>
    <col min="3124" max="3125" width="11.88671875" style="117" bestFit="1" customWidth="1"/>
    <col min="3126" max="3126" width="13.109375" style="117" bestFit="1" customWidth="1"/>
    <col min="3127" max="3128" width="10.6640625" style="117" bestFit="1" customWidth="1"/>
    <col min="3129" max="3129" width="13.109375" style="117" bestFit="1" customWidth="1"/>
    <col min="3130" max="3130" width="13.109375" style="117" customWidth="1"/>
    <col min="3131" max="3131" width="13.109375" style="117" bestFit="1" customWidth="1"/>
    <col min="3132" max="3132" width="11.88671875" style="117" bestFit="1" customWidth="1"/>
    <col min="3133" max="3133" width="10.6640625" style="117" bestFit="1" customWidth="1"/>
    <col min="3134" max="3134" width="15" style="117" bestFit="1" customWidth="1"/>
    <col min="3135" max="3135" width="13.109375" style="117" bestFit="1" customWidth="1"/>
    <col min="3136" max="3136" width="11.109375" style="117" bestFit="1" customWidth="1"/>
    <col min="3137" max="3137" width="11.88671875" style="117" bestFit="1" customWidth="1"/>
    <col min="3138" max="3138" width="9.33203125" style="117" bestFit="1" customWidth="1"/>
    <col min="3139" max="3328" width="8.88671875" style="117"/>
    <col min="3329" max="3329" width="14.5546875" style="117" bestFit="1" customWidth="1"/>
    <col min="3330" max="3330" width="13.109375" style="117" bestFit="1" customWidth="1"/>
    <col min="3331" max="3332" width="15" style="117" bestFit="1" customWidth="1"/>
    <col min="3333" max="3333" width="13.109375" style="117" bestFit="1" customWidth="1"/>
    <col min="3334" max="3334" width="15" style="117" bestFit="1" customWidth="1"/>
    <col min="3335" max="3337" width="13.109375" style="117" bestFit="1" customWidth="1"/>
    <col min="3338" max="3340" width="15" style="117" bestFit="1" customWidth="1"/>
    <col min="3341" max="3342" width="13.109375" style="117" bestFit="1" customWidth="1"/>
    <col min="3343" max="3343" width="15" style="117" bestFit="1" customWidth="1"/>
    <col min="3344" max="3344" width="15" style="117" customWidth="1"/>
    <col min="3345" max="3345" width="15" style="117" bestFit="1" customWidth="1"/>
    <col min="3346" max="3347" width="13.109375" style="117" bestFit="1" customWidth="1"/>
    <col min="3348" max="3348" width="16.109375" style="117" bestFit="1" customWidth="1"/>
    <col min="3349" max="3349" width="8.88671875" style="117"/>
    <col min="3350" max="3350" width="12.33203125" style="117" bestFit="1" customWidth="1"/>
    <col min="3351" max="3351" width="13.109375" style="117" bestFit="1" customWidth="1"/>
    <col min="3352" max="3352" width="15" style="117" bestFit="1" customWidth="1"/>
    <col min="3353" max="3355" width="13.109375" style="117" bestFit="1" customWidth="1"/>
    <col min="3356" max="3356" width="15" style="117" bestFit="1" customWidth="1"/>
    <col min="3357" max="3360" width="13.109375" style="117" bestFit="1" customWidth="1"/>
    <col min="3361" max="3361" width="15" style="117" bestFit="1" customWidth="1"/>
    <col min="3362" max="3362" width="11.88671875" style="117" bestFit="1" customWidth="1"/>
    <col min="3363" max="3364" width="13.109375" style="117" bestFit="1" customWidth="1"/>
    <col min="3365" max="3366" width="15" style="117" bestFit="1" customWidth="1"/>
    <col min="3367" max="3368" width="13.109375" style="117" bestFit="1" customWidth="1"/>
    <col min="3369" max="3369" width="16.109375" style="117" bestFit="1" customWidth="1"/>
    <col min="3370" max="3370" width="8.88671875" style="117"/>
    <col min="3371" max="3371" width="12.33203125" style="117" bestFit="1" customWidth="1"/>
    <col min="3372" max="3372" width="11.88671875" style="117" bestFit="1" customWidth="1"/>
    <col min="3373" max="3373" width="11.88671875" style="117" customWidth="1"/>
    <col min="3374" max="3374" width="13.109375" style="117" bestFit="1" customWidth="1"/>
    <col min="3375" max="3378" width="11.88671875" style="117" bestFit="1" customWidth="1"/>
    <col min="3379" max="3379" width="13.109375" style="117" bestFit="1" customWidth="1"/>
    <col min="3380" max="3381" width="11.88671875" style="117" bestFit="1" customWidth="1"/>
    <col min="3382" max="3382" width="13.109375" style="117" bestFit="1" customWidth="1"/>
    <col min="3383" max="3384" width="10.6640625" style="117" bestFit="1" customWidth="1"/>
    <col min="3385" max="3385" width="13.109375" style="117" bestFit="1" customWidth="1"/>
    <col min="3386" max="3386" width="13.109375" style="117" customWidth="1"/>
    <col min="3387" max="3387" width="13.109375" style="117" bestFit="1" customWidth="1"/>
    <col min="3388" max="3388" width="11.88671875" style="117" bestFit="1" customWidth="1"/>
    <col min="3389" max="3389" width="10.6640625" style="117" bestFit="1" customWidth="1"/>
    <col min="3390" max="3390" width="15" style="117" bestFit="1" customWidth="1"/>
    <col min="3391" max="3391" width="13.109375" style="117" bestFit="1" customWidth="1"/>
    <col min="3392" max="3392" width="11.109375" style="117" bestFit="1" customWidth="1"/>
    <col min="3393" max="3393" width="11.88671875" style="117" bestFit="1" customWidth="1"/>
    <col min="3394" max="3394" width="9.33203125" style="117" bestFit="1" customWidth="1"/>
    <col min="3395" max="3584" width="8.88671875" style="117"/>
    <col min="3585" max="3585" width="14.5546875" style="117" bestFit="1" customWidth="1"/>
    <col min="3586" max="3586" width="13.109375" style="117" bestFit="1" customWidth="1"/>
    <col min="3587" max="3588" width="15" style="117" bestFit="1" customWidth="1"/>
    <col min="3589" max="3589" width="13.109375" style="117" bestFit="1" customWidth="1"/>
    <col min="3590" max="3590" width="15" style="117" bestFit="1" customWidth="1"/>
    <col min="3591" max="3593" width="13.109375" style="117" bestFit="1" customWidth="1"/>
    <col min="3594" max="3596" width="15" style="117" bestFit="1" customWidth="1"/>
    <col min="3597" max="3598" width="13.109375" style="117" bestFit="1" customWidth="1"/>
    <col min="3599" max="3599" width="15" style="117" bestFit="1" customWidth="1"/>
    <col min="3600" max="3600" width="15" style="117" customWidth="1"/>
    <col min="3601" max="3601" width="15" style="117" bestFit="1" customWidth="1"/>
    <col min="3602" max="3603" width="13.109375" style="117" bestFit="1" customWidth="1"/>
    <col min="3604" max="3604" width="16.109375" style="117" bestFit="1" customWidth="1"/>
    <col min="3605" max="3605" width="8.88671875" style="117"/>
    <col min="3606" max="3606" width="12.33203125" style="117" bestFit="1" customWidth="1"/>
    <col min="3607" max="3607" width="13.109375" style="117" bestFit="1" customWidth="1"/>
    <col min="3608" max="3608" width="15" style="117" bestFit="1" customWidth="1"/>
    <col min="3609" max="3611" width="13.109375" style="117" bestFit="1" customWidth="1"/>
    <col min="3612" max="3612" width="15" style="117" bestFit="1" customWidth="1"/>
    <col min="3613" max="3616" width="13.109375" style="117" bestFit="1" customWidth="1"/>
    <col min="3617" max="3617" width="15" style="117" bestFit="1" customWidth="1"/>
    <col min="3618" max="3618" width="11.88671875" style="117" bestFit="1" customWidth="1"/>
    <col min="3619" max="3620" width="13.109375" style="117" bestFit="1" customWidth="1"/>
    <col min="3621" max="3622" width="15" style="117" bestFit="1" customWidth="1"/>
    <col min="3623" max="3624" width="13.109375" style="117" bestFit="1" customWidth="1"/>
    <col min="3625" max="3625" width="16.109375" style="117" bestFit="1" customWidth="1"/>
    <col min="3626" max="3626" width="8.88671875" style="117"/>
    <col min="3627" max="3627" width="12.33203125" style="117" bestFit="1" customWidth="1"/>
    <col min="3628" max="3628" width="11.88671875" style="117" bestFit="1" customWidth="1"/>
    <col min="3629" max="3629" width="11.88671875" style="117" customWidth="1"/>
    <col min="3630" max="3630" width="13.109375" style="117" bestFit="1" customWidth="1"/>
    <col min="3631" max="3634" width="11.88671875" style="117" bestFit="1" customWidth="1"/>
    <col min="3635" max="3635" width="13.109375" style="117" bestFit="1" customWidth="1"/>
    <col min="3636" max="3637" width="11.88671875" style="117" bestFit="1" customWidth="1"/>
    <col min="3638" max="3638" width="13.109375" style="117" bestFit="1" customWidth="1"/>
    <col min="3639" max="3640" width="10.6640625" style="117" bestFit="1" customWidth="1"/>
    <col min="3641" max="3641" width="13.109375" style="117" bestFit="1" customWidth="1"/>
    <col min="3642" max="3642" width="13.109375" style="117" customWidth="1"/>
    <col min="3643" max="3643" width="13.109375" style="117" bestFit="1" customWidth="1"/>
    <col min="3644" max="3644" width="11.88671875" style="117" bestFit="1" customWidth="1"/>
    <col min="3645" max="3645" width="10.6640625" style="117" bestFit="1" customWidth="1"/>
    <col min="3646" max="3646" width="15" style="117" bestFit="1" customWidth="1"/>
    <col min="3647" max="3647" width="13.109375" style="117" bestFit="1" customWidth="1"/>
    <col min="3648" max="3648" width="11.109375" style="117" bestFit="1" customWidth="1"/>
    <col min="3649" max="3649" width="11.88671875" style="117" bestFit="1" customWidth="1"/>
    <col min="3650" max="3650" width="9.33203125" style="117" bestFit="1" customWidth="1"/>
    <col min="3651" max="3840" width="8.88671875" style="117"/>
    <col min="3841" max="3841" width="14.5546875" style="117" bestFit="1" customWidth="1"/>
    <col min="3842" max="3842" width="13.109375" style="117" bestFit="1" customWidth="1"/>
    <col min="3843" max="3844" width="15" style="117" bestFit="1" customWidth="1"/>
    <col min="3845" max="3845" width="13.109375" style="117" bestFit="1" customWidth="1"/>
    <col min="3846" max="3846" width="15" style="117" bestFit="1" customWidth="1"/>
    <col min="3847" max="3849" width="13.109375" style="117" bestFit="1" customWidth="1"/>
    <col min="3850" max="3852" width="15" style="117" bestFit="1" customWidth="1"/>
    <col min="3853" max="3854" width="13.109375" style="117" bestFit="1" customWidth="1"/>
    <col min="3855" max="3855" width="15" style="117" bestFit="1" customWidth="1"/>
    <col min="3856" max="3856" width="15" style="117" customWidth="1"/>
    <col min="3857" max="3857" width="15" style="117" bestFit="1" customWidth="1"/>
    <col min="3858" max="3859" width="13.109375" style="117" bestFit="1" customWidth="1"/>
    <col min="3860" max="3860" width="16.109375" style="117" bestFit="1" customWidth="1"/>
    <col min="3861" max="3861" width="8.88671875" style="117"/>
    <col min="3862" max="3862" width="12.33203125" style="117" bestFit="1" customWidth="1"/>
    <col min="3863" max="3863" width="13.109375" style="117" bestFit="1" customWidth="1"/>
    <col min="3864" max="3864" width="15" style="117" bestFit="1" customWidth="1"/>
    <col min="3865" max="3867" width="13.109375" style="117" bestFit="1" customWidth="1"/>
    <col min="3868" max="3868" width="15" style="117" bestFit="1" customWidth="1"/>
    <col min="3869" max="3872" width="13.109375" style="117" bestFit="1" customWidth="1"/>
    <col min="3873" max="3873" width="15" style="117" bestFit="1" customWidth="1"/>
    <col min="3874" max="3874" width="11.88671875" style="117" bestFit="1" customWidth="1"/>
    <col min="3875" max="3876" width="13.109375" style="117" bestFit="1" customWidth="1"/>
    <col min="3877" max="3878" width="15" style="117" bestFit="1" customWidth="1"/>
    <col min="3879" max="3880" width="13.109375" style="117" bestFit="1" customWidth="1"/>
    <col min="3881" max="3881" width="16.109375" style="117" bestFit="1" customWidth="1"/>
    <col min="3882" max="3882" width="8.88671875" style="117"/>
    <col min="3883" max="3883" width="12.33203125" style="117" bestFit="1" customWidth="1"/>
    <col min="3884" max="3884" width="11.88671875" style="117" bestFit="1" customWidth="1"/>
    <col min="3885" max="3885" width="11.88671875" style="117" customWidth="1"/>
    <col min="3886" max="3886" width="13.109375" style="117" bestFit="1" customWidth="1"/>
    <col min="3887" max="3890" width="11.88671875" style="117" bestFit="1" customWidth="1"/>
    <col min="3891" max="3891" width="13.109375" style="117" bestFit="1" customWidth="1"/>
    <col min="3892" max="3893" width="11.88671875" style="117" bestFit="1" customWidth="1"/>
    <col min="3894" max="3894" width="13.109375" style="117" bestFit="1" customWidth="1"/>
    <col min="3895" max="3896" width="10.6640625" style="117" bestFit="1" customWidth="1"/>
    <col min="3897" max="3897" width="13.109375" style="117" bestFit="1" customWidth="1"/>
    <col min="3898" max="3898" width="13.109375" style="117" customWidth="1"/>
    <col min="3899" max="3899" width="13.109375" style="117" bestFit="1" customWidth="1"/>
    <col min="3900" max="3900" width="11.88671875" style="117" bestFit="1" customWidth="1"/>
    <col min="3901" max="3901" width="10.6640625" style="117" bestFit="1" customWidth="1"/>
    <col min="3902" max="3902" width="15" style="117" bestFit="1" customWidth="1"/>
    <col min="3903" max="3903" width="13.109375" style="117" bestFit="1" customWidth="1"/>
    <col min="3904" max="3904" width="11.109375" style="117" bestFit="1" customWidth="1"/>
    <col min="3905" max="3905" width="11.88671875" style="117" bestFit="1" customWidth="1"/>
    <col min="3906" max="3906" width="9.33203125" style="117" bestFit="1" customWidth="1"/>
    <col min="3907" max="4096" width="8.88671875" style="117"/>
    <col min="4097" max="4097" width="14.5546875" style="117" bestFit="1" customWidth="1"/>
    <col min="4098" max="4098" width="13.109375" style="117" bestFit="1" customWidth="1"/>
    <col min="4099" max="4100" width="15" style="117" bestFit="1" customWidth="1"/>
    <col min="4101" max="4101" width="13.109375" style="117" bestFit="1" customWidth="1"/>
    <col min="4102" max="4102" width="15" style="117" bestFit="1" customWidth="1"/>
    <col min="4103" max="4105" width="13.109375" style="117" bestFit="1" customWidth="1"/>
    <col min="4106" max="4108" width="15" style="117" bestFit="1" customWidth="1"/>
    <col min="4109" max="4110" width="13.109375" style="117" bestFit="1" customWidth="1"/>
    <col min="4111" max="4111" width="15" style="117" bestFit="1" customWidth="1"/>
    <col min="4112" max="4112" width="15" style="117" customWidth="1"/>
    <col min="4113" max="4113" width="15" style="117" bestFit="1" customWidth="1"/>
    <col min="4114" max="4115" width="13.109375" style="117" bestFit="1" customWidth="1"/>
    <col min="4116" max="4116" width="16.109375" style="117" bestFit="1" customWidth="1"/>
    <col min="4117" max="4117" width="8.88671875" style="117"/>
    <col min="4118" max="4118" width="12.33203125" style="117" bestFit="1" customWidth="1"/>
    <col min="4119" max="4119" width="13.109375" style="117" bestFit="1" customWidth="1"/>
    <col min="4120" max="4120" width="15" style="117" bestFit="1" customWidth="1"/>
    <col min="4121" max="4123" width="13.109375" style="117" bestFit="1" customWidth="1"/>
    <col min="4124" max="4124" width="15" style="117" bestFit="1" customWidth="1"/>
    <col min="4125" max="4128" width="13.109375" style="117" bestFit="1" customWidth="1"/>
    <col min="4129" max="4129" width="15" style="117" bestFit="1" customWidth="1"/>
    <col min="4130" max="4130" width="11.88671875" style="117" bestFit="1" customWidth="1"/>
    <col min="4131" max="4132" width="13.109375" style="117" bestFit="1" customWidth="1"/>
    <col min="4133" max="4134" width="15" style="117" bestFit="1" customWidth="1"/>
    <col min="4135" max="4136" width="13.109375" style="117" bestFit="1" customWidth="1"/>
    <col min="4137" max="4137" width="16.109375" style="117" bestFit="1" customWidth="1"/>
    <col min="4138" max="4138" width="8.88671875" style="117"/>
    <col min="4139" max="4139" width="12.33203125" style="117" bestFit="1" customWidth="1"/>
    <col min="4140" max="4140" width="11.88671875" style="117" bestFit="1" customWidth="1"/>
    <col min="4141" max="4141" width="11.88671875" style="117" customWidth="1"/>
    <col min="4142" max="4142" width="13.109375" style="117" bestFit="1" customWidth="1"/>
    <col min="4143" max="4146" width="11.88671875" style="117" bestFit="1" customWidth="1"/>
    <col min="4147" max="4147" width="13.109375" style="117" bestFit="1" customWidth="1"/>
    <col min="4148" max="4149" width="11.88671875" style="117" bestFit="1" customWidth="1"/>
    <col min="4150" max="4150" width="13.109375" style="117" bestFit="1" customWidth="1"/>
    <col min="4151" max="4152" width="10.6640625" style="117" bestFit="1" customWidth="1"/>
    <col min="4153" max="4153" width="13.109375" style="117" bestFit="1" customWidth="1"/>
    <col min="4154" max="4154" width="13.109375" style="117" customWidth="1"/>
    <col min="4155" max="4155" width="13.109375" style="117" bestFit="1" customWidth="1"/>
    <col min="4156" max="4156" width="11.88671875" style="117" bestFit="1" customWidth="1"/>
    <col min="4157" max="4157" width="10.6640625" style="117" bestFit="1" customWidth="1"/>
    <col min="4158" max="4158" width="15" style="117" bestFit="1" customWidth="1"/>
    <col min="4159" max="4159" width="13.109375" style="117" bestFit="1" customWidth="1"/>
    <col min="4160" max="4160" width="11.109375" style="117" bestFit="1" customWidth="1"/>
    <col min="4161" max="4161" width="11.88671875" style="117" bestFit="1" customWidth="1"/>
    <col min="4162" max="4162" width="9.33203125" style="117" bestFit="1" customWidth="1"/>
    <col min="4163" max="4352" width="8.88671875" style="117"/>
    <col min="4353" max="4353" width="14.5546875" style="117" bestFit="1" customWidth="1"/>
    <col min="4354" max="4354" width="13.109375" style="117" bestFit="1" customWidth="1"/>
    <col min="4355" max="4356" width="15" style="117" bestFit="1" customWidth="1"/>
    <col min="4357" max="4357" width="13.109375" style="117" bestFit="1" customWidth="1"/>
    <col min="4358" max="4358" width="15" style="117" bestFit="1" customWidth="1"/>
    <col min="4359" max="4361" width="13.109375" style="117" bestFit="1" customWidth="1"/>
    <col min="4362" max="4364" width="15" style="117" bestFit="1" customWidth="1"/>
    <col min="4365" max="4366" width="13.109375" style="117" bestFit="1" customWidth="1"/>
    <col min="4367" max="4367" width="15" style="117" bestFit="1" customWidth="1"/>
    <col min="4368" max="4368" width="15" style="117" customWidth="1"/>
    <col min="4369" max="4369" width="15" style="117" bestFit="1" customWidth="1"/>
    <col min="4370" max="4371" width="13.109375" style="117" bestFit="1" customWidth="1"/>
    <col min="4372" max="4372" width="16.109375" style="117" bestFit="1" customWidth="1"/>
    <col min="4373" max="4373" width="8.88671875" style="117"/>
    <col min="4374" max="4374" width="12.33203125" style="117" bestFit="1" customWidth="1"/>
    <col min="4375" max="4375" width="13.109375" style="117" bestFit="1" customWidth="1"/>
    <col min="4376" max="4376" width="15" style="117" bestFit="1" customWidth="1"/>
    <col min="4377" max="4379" width="13.109375" style="117" bestFit="1" customWidth="1"/>
    <col min="4380" max="4380" width="15" style="117" bestFit="1" customWidth="1"/>
    <col min="4381" max="4384" width="13.109375" style="117" bestFit="1" customWidth="1"/>
    <col min="4385" max="4385" width="15" style="117" bestFit="1" customWidth="1"/>
    <col min="4386" max="4386" width="11.88671875" style="117" bestFit="1" customWidth="1"/>
    <col min="4387" max="4388" width="13.109375" style="117" bestFit="1" customWidth="1"/>
    <col min="4389" max="4390" width="15" style="117" bestFit="1" customWidth="1"/>
    <col min="4391" max="4392" width="13.109375" style="117" bestFit="1" customWidth="1"/>
    <col min="4393" max="4393" width="16.109375" style="117" bestFit="1" customWidth="1"/>
    <col min="4394" max="4394" width="8.88671875" style="117"/>
    <col min="4395" max="4395" width="12.33203125" style="117" bestFit="1" customWidth="1"/>
    <col min="4396" max="4396" width="11.88671875" style="117" bestFit="1" customWidth="1"/>
    <col min="4397" max="4397" width="11.88671875" style="117" customWidth="1"/>
    <col min="4398" max="4398" width="13.109375" style="117" bestFit="1" customWidth="1"/>
    <col min="4399" max="4402" width="11.88671875" style="117" bestFit="1" customWidth="1"/>
    <col min="4403" max="4403" width="13.109375" style="117" bestFit="1" customWidth="1"/>
    <col min="4404" max="4405" width="11.88671875" style="117" bestFit="1" customWidth="1"/>
    <col min="4406" max="4406" width="13.109375" style="117" bestFit="1" customWidth="1"/>
    <col min="4407" max="4408" width="10.6640625" style="117" bestFit="1" customWidth="1"/>
    <col min="4409" max="4409" width="13.109375" style="117" bestFit="1" customWidth="1"/>
    <col min="4410" max="4410" width="13.109375" style="117" customWidth="1"/>
    <col min="4411" max="4411" width="13.109375" style="117" bestFit="1" customWidth="1"/>
    <col min="4412" max="4412" width="11.88671875" style="117" bestFit="1" customWidth="1"/>
    <col min="4413" max="4413" width="10.6640625" style="117" bestFit="1" customWidth="1"/>
    <col min="4414" max="4414" width="15" style="117" bestFit="1" customWidth="1"/>
    <col min="4415" max="4415" width="13.109375" style="117" bestFit="1" customWidth="1"/>
    <col min="4416" max="4416" width="11.109375" style="117" bestFit="1" customWidth="1"/>
    <col min="4417" max="4417" width="11.88671875" style="117" bestFit="1" customWidth="1"/>
    <col min="4418" max="4418" width="9.33203125" style="117" bestFit="1" customWidth="1"/>
    <col min="4419" max="4608" width="8.88671875" style="117"/>
    <col min="4609" max="4609" width="14.5546875" style="117" bestFit="1" customWidth="1"/>
    <col min="4610" max="4610" width="13.109375" style="117" bestFit="1" customWidth="1"/>
    <col min="4611" max="4612" width="15" style="117" bestFit="1" customWidth="1"/>
    <col min="4613" max="4613" width="13.109375" style="117" bestFit="1" customWidth="1"/>
    <col min="4614" max="4614" width="15" style="117" bestFit="1" customWidth="1"/>
    <col min="4615" max="4617" width="13.109375" style="117" bestFit="1" customWidth="1"/>
    <col min="4618" max="4620" width="15" style="117" bestFit="1" customWidth="1"/>
    <col min="4621" max="4622" width="13.109375" style="117" bestFit="1" customWidth="1"/>
    <col min="4623" max="4623" width="15" style="117" bestFit="1" customWidth="1"/>
    <col min="4624" max="4624" width="15" style="117" customWidth="1"/>
    <col min="4625" max="4625" width="15" style="117" bestFit="1" customWidth="1"/>
    <col min="4626" max="4627" width="13.109375" style="117" bestFit="1" customWidth="1"/>
    <col min="4628" max="4628" width="16.109375" style="117" bestFit="1" customWidth="1"/>
    <col min="4629" max="4629" width="8.88671875" style="117"/>
    <col min="4630" max="4630" width="12.33203125" style="117" bestFit="1" customWidth="1"/>
    <col min="4631" max="4631" width="13.109375" style="117" bestFit="1" customWidth="1"/>
    <col min="4632" max="4632" width="15" style="117" bestFit="1" customWidth="1"/>
    <col min="4633" max="4635" width="13.109375" style="117" bestFit="1" customWidth="1"/>
    <col min="4636" max="4636" width="15" style="117" bestFit="1" customWidth="1"/>
    <col min="4637" max="4640" width="13.109375" style="117" bestFit="1" customWidth="1"/>
    <col min="4641" max="4641" width="15" style="117" bestFit="1" customWidth="1"/>
    <col min="4642" max="4642" width="11.88671875" style="117" bestFit="1" customWidth="1"/>
    <col min="4643" max="4644" width="13.109375" style="117" bestFit="1" customWidth="1"/>
    <col min="4645" max="4646" width="15" style="117" bestFit="1" customWidth="1"/>
    <col min="4647" max="4648" width="13.109375" style="117" bestFit="1" customWidth="1"/>
    <col min="4649" max="4649" width="16.109375" style="117" bestFit="1" customWidth="1"/>
    <col min="4650" max="4650" width="8.88671875" style="117"/>
    <col min="4651" max="4651" width="12.33203125" style="117" bestFit="1" customWidth="1"/>
    <col min="4652" max="4652" width="11.88671875" style="117" bestFit="1" customWidth="1"/>
    <col min="4653" max="4653" width="11.88671875" style="117" customWidth="1"/>
    <col min="4654" max="4654" width="13.109375" style="117" bestFit="1" customWidth="1"/>
    <col min="4655" max="4658" width="11.88671875" style="117" bestFit="1" customWidth="1"/>
    <col min="4659" max="4659" width="13.109375" style="117" bestFit="1" customWidth="1"/>
    <col min="4660" max="4661" width="11.88671875" style="117" bestFit="1" customWidth="1"/>
    <col min="4662" max="4662" width="13.109375" style="117" bestFit="1" customWidth="1"/>
    <col min="4663" max="4664" width="10.6640625" style="117" bestFit="1" customWidth="1"/>
    <col min="4665" max="4665" width="13.109375" style="117" bestFit="1" customWidth="1"/>
    <col min="4666" max="4666" width="13.109375" style="117" customWidth="1"/>
    <col min="4667" max="4667" width="13.109375" style="117" bestFit="1" customWidth="1"/>
    <col min="4668" max="4668" width="11.88671875" style="117" bestFit="1" customWidth="1"/>
    <col min="4669" max="4669" width="10.6640625" style="117" bestFit="1" customWidth="1"/>
    <col min="4670" max="4670" width="15" style="117" bestFit="1" customWidth="1"/>
    <col min="4671" max="4671" width="13.109375" style="117" bestFit="1" customWidth="1"/>
    <col min="4672" max="4672" width="11.109375" style="117" bestFit="1" customWidth="1"/>
    <col min="4673" max="4673" width="11.88671875" style="117" bestFit="1" customWidth="1"/>
    <col min="4674" max="4674" width="9.33203125" style="117" bestFit="1" customWidth="1"/>
    <col min="4675" max="4864" width="8.88671875" style="117"/>
    <col min="4865" max="4865" width="14.5546875" style="117" bestFit="1" customWidth="1"/>
    <col min="4866" max="4866" width="13.109375" style="117" bestFit="1" customWidth="1"/>
    <col min="4867" max="4868" width="15" style="117" bestFit="1" customWidth="1"/>
    <col min="4869" max="4869" width="13.109375" style="117" bestFit="1" customWidth="1"/>
    <col min="4870" max="4870" width="15" style="117" bestFit="1" customWidth="1"/>
    <col min="4871" max="4873" width="13.109375" style="117" bestFit="1" customWidth="1"/>
    <col min="4874" max="4876" width="15" style="117" bestFit="1" customWidth="1"/>
    <col min="4877" max="4878" width="13.109375" style="117" bestFit="1" customWidth="1"/>
    <col min="4879" max="4879" width="15" style="117" bestFit="1" customWidth="1"/>
    <col min="4880" max="4880" width="15" style="117" customWidth="1"/>
    <col min="4881" max="4881" width="15" style="117" bestFit="1" customWidth="1"/>
    <col min="4882" max="4883" width="13.109375" style="117" bestFit="1" customWidth="1"/>
    <col min="4884" max="4884" width="16.109375" style="117" bestFit="1" customWidth="1"/>
    <col min="4885" max="4885" width="8.88671875" style="117"/>
    <col min="4886" max="4886" width="12.33203125" style="117" bestFit="1" customWidth="1"/>
    <col min="4887" max="4887" width="13.109375" style="117" bestFit="1" customWidth="1"/>
    <col min="4888" max="4888" width="15" style="117" bestFit="1" customWidth="1"/>
    <col min="4889" max="4891" width="13.109375" style="117" bestFit="1" customWidth="1"/>
    <col min="4892" max="4892" width="15" style="117" bestFit="1" customWidth="1"/>
    <col min="4893" max="4896" width="13.109375" style="117" bestFit="1" customWidth="1"/>
    <col min="4897" max="4897" width="15" style="117" bestFit="1" customWidth="1"/>
    <col min="4898" max="4898" width="11.88671875" style="117" bestFit="1" customWidth="1"/>
    <col min="4899" max="4900" width="13.109375" style="117" bestFit="1" customWidth="1"/>
    <col min="4901" max="4902" width="15" style="117" bestFit="1" customWidth="1"/>
    <col min="4903" max="4904" width="13.109375" style="117" bestFit="1" customWidth="1"/>
    <col min="4905" max="4905" width="16.109375" style="117" bestFit="1" customWidth="1"/>
    <col min="4906" max="4906" width="8.88671875" style="117"/>
    <col min="4907" max="4907" width="12.33203125" style="117" bestFit="1" customWidth="1"/>
    <col min="4908" max="4908" width="11.88671875" style="117" bestFit="1" customWidth="1"/>
    <col min="4909" max="4909" width="11.88671875" style="117" customWidth="1"/>
    <col min="4910" max="4910" width="13.109375" style="117" bestFit="1" customWidth="1"/>
    <col min="4911" max="4914" width="11.88671875" style="117" bestFit="1" customWidth="1"/>
    <col min="4915" max="4915" width="13.109375" style="117" bestFit="1" customWidth="1"/>
    <col min="4916" max="4917" width="11.88671875" style="117" bestFit="1" customWidth="1"/>
    <col min="4918" max="4918" width="13.109375" style="117" bestFit="1" customWidth="1"/>
    <col min="4919" max="4920" width="10.6640625" style="117" bestFit="1" customWidth="1"/>
    <col min="4921" max="4921" width="13.109375" style="117" bestFit="1" customWidth="1"/>
    <col min="4922" max="4922" width="13.109375" style="117" customWidth="1"/>
    <col min="4923" max="4923" width="13.109375" style="117" bestFit="1" customWidth="1"/>
    <col min="4924" max="4924" width="11.88671875" style="117" bestFit="1" customWidth="1"/>
    <col min="4925" max="4925" width="10.6640625" style="117" bestFit="1" customWidth="1"/>
    <col min="4926" max="4926" width="15" style="117" bestFit="1" customWidth="1"/>
    <col min="4927" max="4927" width="13.109375" style="117" bestFit="1" customWidth="1"/>
    <col min="4928" max="4928" width="11.109375" style="117" bestFit="1" customWidth="1"/>
    <col min="4929" max="4929" width="11.88671875" style="117" bestFit="1" customWidth="1"/>
    <col min="4930" max="4930" width="9.33203125" style="117" bestFit="1" customWidth="1"/>
    <col min="4931" max="5120" width="8.88671875" style="117"/>
    <col min="5121" max="5121" width="14.5546875" style="117" bestFit="1" customWidth="1"/>
    <col min="5122" max="5122" width="13.109375" style="117" bestFit="1" customWidth="1"/>
    <col min="5123" max="5124" width="15" style="117" bestFit="1" customWidth="1"/>
    <col min="5125" max="5125" width="13.109375" style="117" bestFit="1" customWidth="1"/>
    <col min="5126" max="5126" width="15" style="117" bestFit="1" customWidth="1"/>
    <col min="5127" max="5129" width="13.109375" style="117" bestFit="1" customWidth="1"/>
    <col min="5130" max="5132" width="15" style="117" bestFit="1" customWidth="1"/>
    <col min="5133" max="5134" width="13.109375" style="117" bestFit="1" customWidth="1"/>
    <col min="5135" max="5135" width="15" style="117" bestFit="1" customWidth="1"/>
    <col min="5136" max="5136" width="15" style="117" customWidth="1"/>
    <col min="5137" max="5137" width="15" style="117" bestFit="1" customWidth="1"/>
    <col min="5138" max="5139" width="13.109375" style="117" bestFit="1" customWidth="1"/>
    <col min="5140" max="5140" width="16.109375" style="117" bestFit="1" customWidth="1"/>
    <col min="5141" max="5141" width="8.88671875" style="117"/>
    <col min="5142" max="5142" width="12.33203125" style="117" bestFit="1" customWidth="1"/>
    <col min="5143" max="5143" width="13.109375" style="117" bestFit="1" customWidth="1"/>
    <col min="5144" max="5144" width="15" style="117" bestFit="1" customWidth="1"/>
    <col min="5145" max="5147" width="13.109375" style="117" bestFit="1" customWidth="1"/>
    <col min="5148" max="5148" width="15" style="117" bestFit="1" customWidth="1"/>
    <col min="5149" max="5152" width="13.109375" style="117" bestFit="1" customWidth="1"/>
    <col min="5153" max="5153" width="15" style="117" bestFit="1" customWidth="1"/>
    <col min="5154" max="5154" width="11.88671875" style="117" bestFit="1" customWidth="1"/>
    <col min="5155" max="5156" width="13.109375" style="117" bestFit="1" customWidth="1"/>
    <col min="5157" max="5158" width="15" style="117" bestFit="1" customWidth="1"/>
    <col min="5159" max="5160" width="13.109375" style="117" bestFit="1" customWidth="1"/>
    <col min="5161" max="5161" width="16.109375" style="117" bestFit="1" customWidth="1"/>
    <col min="5162" max="5162" width="8.88671875" style="117"/>
    <col min="5163" max="5163" width="12.33203125" style="117" bestFit="1" customWidth="1"/>
    <col min="5164" max="5164" width="11.88671875" style="117" bestFit="1" customWidth="1"/>
    <col min="5165" max="5165" width="11.88671875" style="117" customWidth="1"/>
    <col min="5166" max="5166" width="13.109375" style="117" bestFit="1" customWidth="1"/>
    <col min="5167" max="5170" width="11.88671875" style="117" bestFit="1" customWidth="1"/>
    <col min="5171" max="5171" width="13.109375" style="117" bestFit="1" customWidth="1"/>
    <col min="5172" max="5173" width="11.88671875" style="117" bestFit="1" customWidth="1"/>
    <col min="5174" max="5174" width="13.109375" style="117" bestFit="1" customWidth="1"/>
    <col min="5175" max="5176" width="10.6640625" style="117" bestFit="1" customWidth="1"/>
    <col min="5177" max="5177" width="13.109375" style="117" bestFit="1" customWidth="1"/>
    <col min="5178" max="5178" width="13.109375" style="117" customWidth="1"/>
    <col min="5179" max="5179" width="13.109375" style="117" bestFit="1" customWidth="1"/>
    <col min="5180" max="5180" width="11.88671875" style="117" bestFit="1" customWidth="1"/>
    <col min="5181" max="5181" width="10.6640625" style="117" bestFit="1" customWidth="1"/>
    <col min="5182" max="5182" width="15" style="117" bestFit="1" customWidth="1"/>
    <col min="5183" max="5183" width="13.109375" style="117" bestFit="1" customWidth="1"/>
    <col min="5184" max="5184" width="11.109375" style="117" bestFit="1" customWidth="1"/>
    <col min="5185" max="5185" width="11.88671875" style="117" bestFit="1" customWidth="1"/>
    <col min="5186" max="5186" width="9.33203125" style="117" bestFit="1" customWidth="1"/>
    <col min="5187" max="5376" width="8.88671875" style="117"/>
    <col min="5377" max="5377" width="14.5546875" style="117" bestFit="1" customWidth="1"/>
    <col min="5378" max="5378" width="13.109375" style="117" bestFit="1" customWidth="1"/>
    <col min="5379" max="5380" width="15" style="117" bestFit="1" customWidth="1"/>
    <col min="5381" max="5381" width="13.109375" style="117" bestFit="1" customWidth="1"/>
    <col min="5382" max="5382" width="15" style="117" bestFit="1" customWidth="1"/>
    <col min="5383" max="5385" width="13.109375" style="117" bestFit="1" customWidth="1"/>
    <col min="5386" max="5388" width="15" style="117" bestFit="1" customWidth="1"/>
    <col min="5389" max="5390" width="13.109375" style="117" bestFit="1" customWidth="1"/>
    <col min="5391" max="5391" width="15" style="117" bestFit="1" customWidth="1"/>
    <col min="5392" max="5392" width="15" style="117" customWidth="1"/>
    <col min="5393" max="5393" width="15" style="117" bestFit="1" customWidth="1"/>
    <col min="5394" max="5395" width="13.109375" style="117" bestFit="1" customWidth="1"/>
    <col min="5396" max="5396" width="16.109375" style="117" bestFit="1" customWidth="1"/>
    <col min="5397" max="5397" width="8.88671875" style="117"/>
    <col min="5398" max="5398" width="12.33203125" style="117" bestFit="1" customWidth="1"/>
    <col min="5399" max="5399" width="13.109375" style="117" bestFit="1" customWidth="1"/>
    <col min="5400" max="5400" width="15" style="117" bestFit="1" customWidth="1"/>
    <col min="5401" max="5403" width="13.109375" style="117" bestFit="1" customWidth="1"/>
    <col min="5404" max="5404" width="15" style="117" bestFit="1" customWidth="1"/>
    <col min="5405" max="5408" width="13.109375" style="117" bestFit="1" customWidth="1"/>
    <col min="5409" max="5409" width="15" style="117" bestFit="1" customWidth="1"/>
    <col min="5410" max="5410" width="11.88671875" style="117" bestFit="1" customWidth="1"/>
    <col min="5411" max="5412" width="13.109375" style="117" bestFit="1" customWidth="1"/>
    <col min="5413" max="5414" width="15" style="117" bestFit="1" customWidth="1"/>
    <col min="5415" max="5416" width="13.109375" style="117" bestFit="1" customWidth="1"/>
    <col min="5417" max="5417" width="16.109375" style="117" bestFit="1" customWidth="1"/>
    <col min="5418" max="5418" width="8.88671875" style="117"/>
    <col min="5419" max="5419" width="12.33203125" style="117" bestFit="1" customWidth="1"/>
    <col min="5420" max="5420" width="11.88671875" style="117" bestFit="1" customWidth="1"/>
    <col min="5421" max="5421" width="11.88671875" style="117" customWidth="1"/>
    <col min="5422" max="5422" width="13.109375" style="117" bestFit="1" customWidth="1"/>
    <col min="5423" max="5426" width="11.88671875" style="117" bestFit="1" customWidth="1"/>
    <col min="5427" max="5427" width="13.109375" style="117" bestFit="1" customWidth="1"/>
    <col min="5428" max="5429" width="11.88671875" style="117" bestFit="1" customWidth="1"/>
    <col min="5430" max="5430" width="13.109375" style="117" bestFit="1" customWidth="1"/>
    <col min="5431" max="5432" width="10.6640625" style="117" bestFit="1" customWidth="1"/>
    <col min="5433" max="5433" width="13.109375" style="117" bestFit="1" customWidth="1"/>
    <col min="5434" max="5434" width="13.109375" style="117" customWidth="1"/>
    <col min="5435" max="5435" width="13.109375" style="117" bestFit="1" customWidth="1"/>
    <col min="5436" max="5436" width="11.88671875" style="117" bestFit="1" customWidth="1"/>
    <col min="5437" max="5437" width="10.6640625" style="117" bestFit="1" customWidth="1"/>
    <col min="5438" max="5438" width="15" style="117" bestFit="1" customWidth="1"/>
    <col min="5439" max="5439" width="13.109375" style="117" bestFit="1" customWidth="1"/>
    <col min="5440" max="5440" width="11.109375" style="117" bestFit="1" customWidth="1"/>
    <col min="5441" max="5441" width="11.88671875" style="117" bestFit="1" customWidth="1"/>
    <col min="5442" max="5442" width="9.33203125" style="117" bestFit="1" customWidth="1"/>
    <col min="5443" max="5632" width="8.88671875" style="117"/>
    <col min="5633" max="5633" width="14.5546875" style="117" bestFit="1" customWidth="1"/>
    <col min="5634" max="5634" width="13.109375" style="117" bestFit="1" customWidth="1"/>
    <col min="5635" max="5636" width="15" style="117" bestFit="1" customWidth="1"/>
    <col min="5637" max="5637" width="13.109375" style="117" bestFit="1" customWidth="1"/>
    <col min="5638" max="5638" width="15" style="117" bestFit="1" customWidth="1"/>
    <col min="5639" max="5641" width="13.109375" style="117" bestFit="1" customWidth="1"/>
    <col min="5642" max="5644" width="15" style="117" bestFit="1" customWidth="1"/>
    <col min="5645" max="5646" width="13.109375" style="117" bestFit="1" customWidth="1"/>
    <col min="5647" max="5647" width="15" style="117" bestFit="1" customWidth="1"/>
    <col min="5648" max="5648" width="15" style="117" customWidth="1"/>
    <col min="5649" max="5649" width="15" style="117" bestFit="1" customWidth="1"/>
    <col min="5650" max="5651" width="13.109375" style="117" bestFit="1" customWidth="1"/>
    <col min="5652" max="5652" width="16.109375" style="117" bestFit="1" customWidth="1"/>
    <col min="5653" max="5653" width="8.88671875" style="117"/>
    <col min="5654" max="5654" width="12.33203125" style="117" bestFit="1" customWidth="1"/>
    <col min="5655" max="5655" width="13.109375" style="117" bestFit="1" customWidth="1"/>
    <col min="5656" max="5656" width="15" style="117" bestFit="1" customWidth="1"/>
    <col min="5657" max="5659" width="13.109375" style="117" bestFit="1" customWidth="1"/>
    <col min="5660" max="5660" width="15" style="117" bestFit="1" customWidth="1"/>
    <col min="5661" max="5664" width="13.109375" style="117" bestFit="1" customWidth="1"/>
    <col min="5665" max="5665" width="15" style="117" bestFit="1" customWidth="1"/>
    <col min="5666" max="5666" width="11.88671875" style="117" bestFit="1" customWidth="1"/>
    <col min="5667" max="5668" width="13.109375" style="117" bestFit="1" customWidth="1"/>
    <col min="5669" max="5670" width="15" style="117" bestFit="1" customWidth="1"/>
    <col min="5671" max="5672" width="13.109375" style="117" bestFit="1" customWidth="1"/>
    <col min="5673" max="5673" width="16.109375" style="117" bestFit="1" customWidth="1"/>
    <col min="5674" max="5674" width="8.88671875" style="117"/>
    <col min="5675" max="5675" width="12.33203125" style="117" bestFit="1" customWidth="1"/>
    <col min="5676" max="5676" width="11.88671875" style="117" bestFit="1" customWidth="1"/>
    <col min="5677" max="5677" width="11.88671875" style="117" customWidth="1"/>
    <col min="5678" max="5678" width="13.109375" style="117" bestFit="1" customWidth="1"/>
    <col min="5679" max="5682" width="11.88671875" style="117" bestFit="1" customWidth="1"/>
    <col min="5683" max="5683" width="13.109375" style="117" bestFit="1" customWidth="1"/>
    <col min="5684" max="5685" width="11.88671875" style="117" bestFit="1" customWidth="1"/>
    <col min="5686" max="5686" width="13.109375" style="117" bestFit="1" customWidth="1"/>
    <col min="5687" max="5688" width="10.6640625" style="117" bestFit="1" customWidth="1"/>
    <col min="5689" max="5689" width="13.109375" style="117" bestFit="1" customWidth="1"/>
    <col min="5690" max="5690" width="13.109375" style="117" customWidth="1"/>
    <col min="5691" max="5691" width="13.109375" style="117" bestFit="1" customWidth="1"/>
    <col min="5692" max="5692" width="11.88671875" style="117" bestFit="1" customWidth="1"/>
    <col min="5693" max="5693" width="10.6640625" style="117" bestFit="1" customWidth="1"/>
    <col min="5694" max="5694" width="15" style="117" bestFit="1" customWidth="1"/>
    <col min="5695" max="5695" width="13.109375" style="117" bestFit="1" customWidth="1"/>
    <col min="5696" max="5696" width="11.109375" style="117" bestFit="1" customWidth="1"/>
    <col min="5697" max="5697" width="11.88671875" style="117" bestFit="1" customWidth="1"/>
    <col min="5698" max="5698" width="9.33203125" style="117" bestFit="1" customWidth="1"/>
    <col min="5699" max="5888" width="8.88671875" style="117"/>
    <col min="5889" max="5889" width="14.5546875" style="117" bestFit="1" customWidth="1"/>
    <col min="5890" max="5890" width="13.109375" style="117" bestFit="1" customWidth="1"/>
    <col min="5891" max="5892" width="15" style="117" bestFit="1" customWidth="1"/>
    <col min="5893" max="5893" width="13.109375" style="117" bestFit="1" customWidth="1"/>
    <col min="5894" max="5894" width="15" style="117" bestFit="1" customWidth="1"/>
    <col min="5895" max="5897" width="13.109375" style="117" bestFit="1" customWidth="1"/>
    <col min="5898" max="5900" width="15" style="117" bestFit="1" customWidth="1"/>
    <col min="5901" max="5902" width="13.109375" style="117" bestFit="1" customWidth="1"/>
    <col min="5903" max="5903" width="15" style="117" bestFit="1" customWidth="1"/>
    <col min="5904" max="5904" width="15" style="117" customWidth="1"/>
    <col min="5905" max="5905" width="15" style="117" bestFit="1" customWidth="1"/>
    <col min="5906" max="5907" width="13.109375" style="117" bestFit="1" customWidth="1"/>
    <col min="5908" max="5908" width="16.109375" style="117" bestFit="1" customWidth="1"/>
    <col min="5909" max="5909" width="8.88671875" style="117"/>
    <col min="5910" max="5910" width="12.33203125" style="117" bestFit="1" customWidth="1"/>
    <col min="5911" max="5911" width="13.109375" style="117" bestFit="1" customWidth="1"/>
    <col min="5912" max="5912" width="15" style="117" bestFit="1" customWidth="1"/>
    <col min="5913" max="5915" width="13.109375" style="117" bestFit="1" customWidth="1"/>
    <col min="5916" max="5916" width="15" style="117" bestFit="1" customWidth="1"/>
    <col min="5917" max="5920" width="13.109375" style="117" bestFit="1" customWidth="1"/>
    <col min="5921" max="5921" width="15" style="117" bestFit="1" customWidth="1"/>
    <col min="5922" max="5922" width="11.88671875" style="117" bestFit="1" customWidth="1"/>
    <col min="5923" max="5924" width="13.109375" style="117" bestFit="1" customWidth="1"/>
    <col min="5925" max="5926" width="15" style="117" bestFit="1" customWidth="1"/>
    <col min="5927" max="5928" width="13.109375" style="117" bestFit="1" customWidth="1"/>
    <col min="5929" max="5929" width="16.109375" style="117" bestFit="1" customWidth="1"/>
    <col min="5930" max="5930" width="8.88671875" style="117"/>
    <col min="5931" max="5931" width="12.33203125" style="117" bestFit="1" customWidth="1"/>
    <col min="5932" max="5932" width="11.88671875" style="117" bestFit="1" customWidth="1"/>
    <col min="5933" max="5933" width="11.88671875" style="117" customWidth="1"/>
    <col min="5934" max="5934" width="13.109375" style="117" bestFit="1" customWidth="1"/>
    <col min="5935" max="5938" width="11.88671875" style="117" bestFit="1" customWidth="1"/>
    <col min="5939" max="5939" width="13.109375" style="117" bestFit="1" customWidth="1"/>
    <col min="5940" max="5941" width="11.88671875" style="117" bestFit="1" customWidth="1"/>
    <col min="5942" max="5942" width="13.109375" style="117" bestFit="1" customWidth="1"/>
    <col min="5943" max="5944" width="10.6640625" style="117" bestFit="1" customWidth="1"/>
    <col min="5945" max="5945" width="13.109375" style="117" bestFit="1" customWidth="1"/>
    <col min="5946" max="5946" width="13.109375" style="117" customWidth="1"/>
    <col min="5947" max="5947" width="13.109375" style="117" bestFit="1" customWidth="1"/>
    <col min="5948" max="5948" width="11.88671875" style="117" bestFit="1" customWidth="1"/>
    <col min="5949" max="5949" width="10.6640625" style="117" bestFit="1" customWidth="1"/>
    <col min="5950" max="5950" width="15" style="117" bestFit="1" customWidth="1"/>
    <col min="5951" max="5951" width="13.109375" style="117" bestFit="1" customWidth="1"/>
    <col min="5952" max="5952" width="11.109375" style="117" bestFit="1" customWidth="1"/>
    <col min="5953" max="5953" width="11.88671875" style="117" bestFit="1" customWidth="1"/>
    <col min="5954" max="5954" width="9.33203125" style="117" bestFit="1" customWidth="1"/>
    <col min="5955" max="6144" width="8.88671875" style="117"/>
    <col min="6145" max="6145" width="14.5546875" style="117" bestFit="1" customWidth="1"/>
    <col min="6146" max="6146" width="13.109375" style="117" bestFit="1" customWidth="1"/>
    <col min="6147" max="6148" width="15" style="117" bestFit="1" customWidth="1"/>
    <col min="6149" max="6149" width="13.109375" style="117" bestFit="1" customWidth="1"/>
    <col min="6150" max="6150" width="15" style="117" bestFit="1" customWidth="1"/>
    <col min="6151" max="6153" width="13.109375" style="117" bestFit="1" customWidth="1"/>
    <col min="6154" max="6156" width="15" style="117" bestFit="1" customWidth="1"/>
    <col min="6157" max="6158" width="13.109375" style="117" bestFit="1" customWidth="1"/>
    <col min="6159" max="6159" width="15" style="117" bestFit="1" customWidth="1"/>
    <col min="6160" max="6160" width="15" style="117" customWidth="1"/>
    <col min="6161" max="6161" width="15" style="117" bestFit="1" customWidth="1"/>
    <col min="6162" max="6163" width="13.109375" style="117" bestFit="1" customWidth="1"/>
    <col min="6164" max="6164" width="16.109375" style="117" bestFit="1" customWidth="1"/>
    <col min="6165" max="6165" width="8.88671875" style="117"/>
    <col min="6166" max="6166" width="12.33203125" style="117" bestFit="1" customWidth="1"/>
    <col min="6167" max="6167" width="13.109375" style="117" bestFit="1" customWidth="1"/>
    <col min="6168" max="6168" width="15" style="117" bestFit="1" customWidth="1"/>
    <col min="6169" max="6171" width="13.109375" style="117" bestFit="1" customWidth="1"/>
    <col min="6172" max="6172" width="15" style="117" bestFit="1" customWidth="1"/>
    <col min="6173" max="6176" width="13.109375" style="117" bestFit="1" customWidth="1"/>
    <col min="6177" max="6177" width="15" style="117" bestFit="1" customWidth="1"/>
    <col min="6178" max="6178" width="11.88671875" style="117" bestFit="1" customWidth="1"/>
    <col min="6179" max="6180" width="13.109375" style="117" bestFit="1" customWidth="1"/>
    <col min="6181" max="6182" width="15" style="117" bestFit="1" customWidth="1"/>
    <col min="6183" max="6184" width="13.109375" style="117" bestFit="1" customWidth="1"/>
    <col min="6185" max="6185" width="16.109375" style="117" bestFit="1" customWidth="1"/>
    <col min="6186" max="6186" width="8.88671875" style="117"/>
    <col min="6187" max="6187" width="12.33203125" style="117" bestFit="1" customWidth="1"/>
    <col min="6188" max="6188" width="11.88671875" style="117" bestFit="1" customWidth="1"/>
    <col min="6189" max="6189" width="11.88671875" style="117" customWidth="1"/>
    <col min="6190" max="6190" width="13.109375" style="117" bestFit="1" customWidth="1"/>
    <col min="6191" max="6194" width="11.88671875" style="117" bestFit="1" customWidth="1"/>
    <col min="6195" max="6195" width="13.109375" style="117" bestFit="1" customWidth="1"/>
    <col min="6196" max="6197" width="11.88671875" style="117" bestFit="1" customWidth="1"/>
    <col min="6198" max="6198" width="13.109375" style="117" bestFit="1" customWidth="1"/>
    <col min="6199" max="6200" width="10.6640625" style="117" bestFit="1" customWidth="1"/>
    <col min="6201" max="6201" width="13.109375" style="117" bestFit="1" customWidth="1"/>
    <col min="6202" max="6202" width="13.109375" style="117" customWidth="1"/>
    <col min="6203" max="6203" width="13.109375" style="117" bestFit="1" customWidth="1"/>
    <col min="6204" max="6204" width="11.88671875" style="117" bestFit="1" customWidth="1"/>
    <col min="6205" max="6205" width="10.6640625" style="117" bestFit="1" customWidth="1"/>
    <col min="6206" max="6206" width="15" style="117" bestFit="1" customWidth="1"/>
    <col min="6207" max="6207" width="13.109375" style="117" bestFit="1" customWidth="1"/>
    <col min="6208" max="6208" width="11.109375" style="117" bestFit="1" customWidth="1"/>
    <col min="6209" max="6209" width="11.88671875" style="117" bestFit="1" customWidth="1"/>
    <col min="6210" max="6210" width="9.33203125" style="117" bestFit="1" customWidth="1"/>
    <col min="6211" max="6400" width="8.88671875" style="117"/>
    <col min="6401" max="6401" width="14.5546875" style="117" bestFit="1" customWidth="1"/>
    <col min="6402" max="6402" width="13.109375" style="117" bestFit="1" customWidth="1"/>
    <col min="6403" max="6404" width="15" style="117" bestFit="1" customWidth="1"/>
    <col min="6405" max="6405" width="13.109375" style="117" bestFit="1" customWidth="1"/>
    <col min="6406" max="6406" width="15" style="117" bestFit="1" customWidth="1"/>
    <col min="6407" max="6409" width="13.109375" style="117" bestFit="1" customWidth="1"/>
    <col min="6410" max="6412" width="15" style="117" bestFit="1" customWidth="1"/>
    <col min="6413" max="6414" width="13.109375" style="117" bestFit="1" customWidth="1"/>
    <col min="6415" max="6415" width="15" style="117" bestFit="1" customWidth="1"/>
    <col min="6416" max="6416" width="15" style="117" customWidth="1"/>
    <col min="6417" max="6417" width="15" style="117" bestFit="1" customWidth="1"/>
    <col min="6418" max="6419" width="13.109375" style="117" bestFit="1" customWidth="1"/>
    <col min="6420" max="6420" width="16.109375" style="117" bestFit="1" customWidth="1"/>
    <col min="6421" max="6421" width="8.88671875" style="117"/>
    <col min="6422" max="6422" width="12.33203125" style="117" bestFit="1" customWidth="1"/>
    <col min="6423" max="6423" width="13.109375" style="117" bestFit="1" customWidth="1"/>
    <col min="6424" max="6424" width="15" style="117" bestFit="1" customWidth="1"/>
    <col min="6425" max="6427" width="13.109375" style="117" bestFit="1" customWidth="1"/>
    <col min="6428" max="6428" width="15" style="117" bestFit="1" customWidth="1"/>
    <col min="6429" max="6432" width="13.109375" style="117" bestFit="1" customWidth="1"/>
    <col min="6433" max="6433" width="15" style="117" bestFit="1" customWidth="1"/>
    <col min="6434" max="6434" width="11.88671875" style="117" bestFit="1" customWidth="1"/>
    <col min="6435" max="6436" width="13.109375" style="117" bestFit="1" customWidth="1"/>
    <col min="6437" max="6438" width="15" style="117" bestFit="1" customWidth="1"/>
    <col min="6439" max="6440" width="13.109375" style="117" bestFit="1" customWidth="1"/>
    <col min="6441" max="6441" width="16.109375" style="117" bestFit="1" customWidth="1"/>
    <col min="6442" max="6442" width="8.88671875" style="117"/>
    <col min="6443" max="6443" width="12.33203125" style="117" bestFit="1" customWidth="1"/>
    <col min="6444" max="6444" width="11.88671875" style="117" bestFit="1" customWidth="1"/>
    <col min="6445" max="6445" width="11.88671875" style="117" customWidth="1"/>
    <col min="6446" max="6446" width="13.109375" style="117" bestFit="1" customWidth="1"/>
    <col min="6447" max="6450" width="11.88671875" style="117" bestFit="1" customWidth="1"/>
    <col min="6451" max="6451" width="13.109375" style="117" bestFit="1" customWidth="1"/>
    <col min="6452" max="6453" width="11.88671875" style="117" bestFit="1" customWidth="1"/>
    <col min="6454" max="6454" width="13.109375" style="117" bestFit="1" customWidth="1"/>
    <col min="6455" max="6456" width="10.6640625" style="117" bestFit="1" customWidth="1"/>
    <col min="6457" max="6457" width="13.109375" style="117" bestFit="1" customWidth="1"/>
    <col min="6458" max="6458" width="13.109375" style="117" customWidth="1"/>
    <col min="6459" max="6459" width="13.109375" style="117" bestFit="1" customWidth="1"/>
    <col min="6460" max="6460" width="11.88671875" style="117" bestFit="1" customWidth="1"/>
    <col min="6461" max="6461" width="10.6640625" style="117" bestFit="1" customWidth="1"/>
    <col min="6462" max="6462" width="15" style="117" bestFit="1" customWidth="1"/>
    <col min="6463" max="6463" width="13.109375" style="117" bestFit="1" customWidth="1"/>
    <col min="6464" max="6464" width="11.109375" style="117" bestFit="1" customWidth="1"/>
    <col min="6465" max="6465" width="11.88671875" style="117" bestFit="1" customWidth="1"/>
    <col min="6466" max="6466" width="9.33203125" style="117" bestFit="1" customWidth="1"/>
    <col min="6467" max="6656" width="8.88671875" style="117"/>
    <col min="6657" max="6657" width="14.5546875" style="117" bestFit="1" customWidth="1"/>
    <col min="6658" max="6658" width="13.109375" style="117" bestFit="1" customWidth="1"/>
    <col min="6659" max="6660" width="15" style="117" bestFit="1" customWidth="1"/>
    <col min="6661" max="6661" width="13.109375" style="117" bestFit="1" customWidth="1"/>
    <col min="6662" max="6662" width="15" style="117" bestFit="1" customWidth="1"/>
    <col min="6663" max="6665" width="13.109375" style="117" bestFit="1" customWidth="1"/>
    <col min="6666" max="6668" width="15" style="117" bestFit="1" customWidth="1"/>
    <col min="6669" max="6670" width="13.109375" style="117" bestFit="1" customWidth="1"/>
    <col min="6671" max="6671" width="15" style="117" bestFit="1" customWidth="1"/>
    <col min="6672" max="6672" width="15" style="117" customWidth="1"/>
    <col min="6673" max="6673" width="15" style="117" bestFit="1" customWidth="1"/>
    <col min="6674" max="6675" width="13.109375" style="117" bestFit="1" customWidth="1"/>
    <col min="6676" max="6676" width="16.109375" style="117" bestFit="1" customWidth="1"/>
    <col min="6677" max="6677" width="8.88671875" style="117"/>
    <col min="6678" max="6678" width="12.33203125" style="117" bestFit="1" customWidth="1"/>
    <col min="6679" max="6679" width="13.109375" style="117" bestFit="1" customWidth="1"/>
    <col min="6680" max="6680" width="15" style="117" bestFit="1" customWidth="1"/>
    <col min="6681" max="6683" width="13.109375" style="117" bestFit="1" customWidth="1"/>
    <col min="6684" max="6684" width="15" style="117" bestFit="1" customWidth="1"/>
    <col min="6685" max="6688" width="13.109375" style="117" bestFit="1" customWidth="1"/>
    <col min="6689" max="6689" width="15" style="117" bestFit="1" customWidth="1"/>
    <col min="6690" max="6690" width="11.88671875" style="117" bestFit="1" customWidth="1"/>
    <col min="6691" max="6692" width="13.109375" style="117" bestFit="1" customWidth="1"/>
    <col min="6693" max="6694" width="15" style="117" bestFit="1" customWidth="1"/>
    <col min="6695" max="6696" width="13.109375" style="117" bestFit="1" customWidth="1"/>
    <col min="6697" max="6697" width="16.109375" style="117" bestFit="1" customWidth="1"/>
    <col min="6698" max="6698" width="8.88671875" style="117"/>
    <col min="6699" max="6699" width="12.33203125" style="117" bestFit="1" customWidth="1"/>
    <col min="6700" max="6700" width="11.88671875" style="117" bestFit="1" customWidth="1"/>
    <col min="6701" max="6701" width="11.88671875" style="117" customWidth="1"/>
    <col min="6702" max="6702" width="13.109375" style="117" bestFit="1" customWidth="1"/>
    <col min="6703" max="6706" width="11.88671875" style="117" bestFit="1" customWidth="1"/>
    <col min="6707" max="6707" width="13.109375" style="117" bestFit="1" customWidth="1"/>
    <col min="6708" max="6709" width="11.88671875" style="117" bestFit="1" customWidth="1"/>
    <col min="6710" max="6710" width="13.109375" style="117" bestFit="1" customWidth="1"/>
    <col min="6711" max="6712" width="10.6640625" style="117" bestFit="1" customWidth="1"/>
    <col min="6713" max="6713" width="13.109375" style="117" bestFit="1" customWidth="1"/>
    <col min="6714" max="6714" width="13.109375" style="117" customWidth="1"/>
    <col min="6715" max="6715" width="13.109375" style="117" bestFit="1" customWidth="1"/>
    <col min="6716" max="6716" width="11.88671875" style="117" bestFit="1" customWidth="1"/>
    <col min="6717" max="6717" width="10.6640625" style="117" bestFit="1" customWidth="1"/>
    <col min="6718" max="6718" width="15" style="117" bestFit="1" customWidth="1"/>
    <col min="6719" max="6719" width="13.109375" style="117" bestFit="1" customWidth="1"/>
    <col min="6720" max="6720" width="11.109375" style="117" bestFit="1" customWidth="1"/>
    <col min="6721" max="6721" width="11.88671875" style="117" bestFit="1" customWidth="1"/>
    <col min="6722" max="6722" width="9.33203125" style="117" bestFit="1" customWidth="1"/>
    <col min="6723" max="6912" width="8.88671875" style="117"/>
    <col min="6913" max="6913" width="14.5546875" style="117" bestFit="1" customWidth="1"/>
    <col min="6914" max="6914" width="13.109375" style="117" bestFit="1" customWidth="1"/>
    <col min="6915" max="6916" width="15" style="117" bestFit="1" customWidth="1"/>
    <col min="6917" max="6917" width="13.109375" style="117" bestFit="1" customWidth="1"/>
    <col min="6918" max="6918" width="15" style="117" bestFit="1" customWidth="1"/>
    <col min="6919" max="6921" width="13.109375" style="117" bestFit="1" customWidth="1"/>
    <col min="6922" max="6924" width="15" style="117" bestFit="1" customWidth="1"/>
    <col min="6925" max="6926" width="13.109375" style="117" bestFit="1" customWidth="1"/>
    <col min="6927" max="6927" width="15" style="117" bestFit="1" customWidth="1"/>
    <col min="6928" max="6928" width="15" style="117" customWidth="1"/>
    <col min="6929" max="6929" width="15" style="117" bestFit="1" customWidth="1"/>
    <col min="6930" max="6931" width="13.109375" style="117" bestFit="1" customWidth="1"/>
    <col min="6932" max="6932" width="16.109375" style="117" bestFit="1" customWidth="1"/>
    <col min="6933" max="6933" width="8.88671875" style="117"/>
    <col min="6934" max="6934" width="12.33203125" style="117" bestFit="1" customWidth="1"/>
    <col min="6935" max="6935" width="13.109375" style="117" bestFit="1" customWidth="1"/>
    <col min="6936" max="6936" width="15" style="117" bestFit="1" customWidth="1"/>
    <col min="6937" max="6939" width="13.109375" style="117" bestFit="1" customWidth="1"/>
    <col min="6940" max="6940" width="15" style="117" bestFit="1" customWidth="1"/>
    <col min="6941" max="6944" width="13.109375" style="117" bestFit="1" customWidth="1"/>
    <col min="6945" max="6945" width="15" style="117" bestFit="1" customWidth="1"/>
    <col min="6946" max="6946" width="11.88671875" style="117" bestFit="1" customWidth="1"/>
    <col min="6947" max="6948" width="13.109375" style="117" bestFit="1" customWidth="1"/>
    <col min="6949" max="6950" width="15" style="117" bestFit="1" customWidth="1"/>
    <col min="6951" max="6952" width="13.109375" style="117" bestFit="1" customWidth="1"/>
    <col min="6953" max="6953" width="16.109375" style="117" bestFit="1" customWidth="1"/>
    <col min="6954" max="6954" width="8.88671875" style="117"/>
    <col min="6955" max="6955" width="12.33203125" style="117" bestFit="1" customWidth="1"/>
    <col min="6956" max="6956" width="11.88671875" style="117" bestFit="1" customWidth="1"/>
    <col min="6957" max="6957" width="11.88671875" style="117" customWidth="1"/>
    <col min="6958" max="6958" width="13.109375" style="117" bestFit="1" customWidth="1"/>
    <col min="6959" max="6962" width="11.88671875" style="117" bestFit="1" customWidth="1"/>
    <col min="6963" max="6963" width="13.109375" style="117" bestFit="1" customWidth="1"/>
    <col min="6964" max="6965" width="11.88671875" style="117" bestFit="1" customWidth="1"/>
    <col min="6966" max="6966" width="13.109375" style="117" bestFit="1" customWidth="1"/>
    <col min="6967" max="6968" width="10.6640625" style="117" bestFit="1" customWidth="1"/>
    <col min="6969" max="6969" width="13.109375" style="117" bestFit="1" customWidth="1"/>
    <col min="6970" max="6970" width="13.109375" style="117" customWidth="1"/>
    <col min="6971" max="6971" width="13.109375" style="117" bestFit="1" customWidth="1"/>
    <col min="6972" max="6972" width="11.88671875" style="117" bestFit="1" customWidth="1"/>
    <col min="6973" max="6973" width="10.6640625" style="117" bestFit="1" customWidth="1"/>
    <col min="6974" max="6974" width="15" style="117" bestFit="1" customWidth="1"/>
    <col min="6975" max="6975" width="13.109375" style="117" bestFit="1" customWidth="1"/>
    <col min="6976" max="6976" width="11.109375" style="117" bestFit="1" customWidth="1"/>
    <col min="6977" max="6977" width="11.88671875" style="117" bestFit="1" customWidth="1"/>
    <col min="6978" max="6978" width="9.33203125" style="117" bestFit="1" customWidth="1"/>
    <col min="6979" max="7168" width="8.88671875" style="117"/>
    <col min="7169" max="7169" width="14.5546875" style="117" bestFit="1" customWidth="1"/>
    <col min="7170" max="7170" width="13.109375" style="117" bestFit="1" customWidth="1"/>
    <col min="7171" max="7172" width="15" style="117" bestFit="1" customWidth="1"/>
    <col min="7173" max="7173" width="13.109375" style="117" bestFit="1" customWidth="1"/>
    <col min="7174" max="7174" width="15" style="117" bestFit="1" customWidth="1"/>
    <col min="7175" max="7177" width="13.109375" style="117" bestFit="1" customWidth="1"/>
    <col min="7178" max="7180" width="15" style="117" bestFit="1" customWidth="1"/>
    <col min="7181" max="7182" width="13.109375" style="117" bestFit="1" customWidth="1"/>
    <col min="7183" max="7183" width="15" style="117" bestFit="1" customWidth="1"/>
    <col min="7184" max="7184" width="15" style="117" customWidth="1"/>
    <col min="7185" max="7185" width="15" style="117" bestFit="1" customWidth="1"/>
    <col min="7186" max="7187" width="13.109375" style="117" bestFit="1" customWidth="1"/>
    <col min="7188" max="7188" width="16.109375" style="117" bestFit="1" customWidth="1"/>
    <col min="7189" max="7189" width="8.88671875" style="117"/>
    <col min="7190" max="7190" width="12.33203125" style="117" bestFit="1" customWidth="1"/>
    <col min="7191" max="7191" width="13.109375" style="117" bestFit="1" customWidth="1"/>
    <col min="7192" max="7192" width="15" style="117" bestFit="1" customWidth="1"/>
    <col min="7193" max="7195" width="13.109375" style="117" bestFit="1" customWidth="1"/>
    <col min="7196" max="7196" width="15" style="117" bestFit="1" customWidth="1"/>
    <col min="7197" max="7200" width="13.109375" style="117" bestFit="1" customWidth="1"/>
    <col min="7201" max="7201" width="15" style="117" bestFit="1" customWidth="1"/>
    <col min="7202" max="7202" width="11.88671875" style="117" bestFit="1" customWidth="1"/>
    <col min="7203" max="7204" width="13.109375" style="117" bestFit="1" customWidth="1"/>
    <col min="7205" max="7206" width="15" style="117" bestFit="1" customWidth="1"/>
    <col min="7207" max="7208" width="13.109375" style="117" bestFit="1" customWidth="1"/>
    <col min="7209" max="7209" width="16.109375" style="117" bestFit="1" customWidth="1"/>
    <col min="7210" max="7210" width="8.88671875" style="117"/>
    <col min="7211" max="7211" width="12.33203125" style="117" bestFit="1" customWidth="1"/>
    <col min="7212" max="7212" width="11.88671875" style="117" bestFit="1" customWidth="1"/>
    <col min="7213" max="7213" width="11.88671875" style="117" customWidth="1"/>
    <col min="7214" max="7214" width="13.109375" style="117" bestFit="1" customWidth="1"/>
    <col min="7215" max="7218" width="11.88671875" style="117" bestFit="1" customWidth="1"/>
    <col min="7219" max="7219" width="13.109375" style="117" bestFit="1" customWidth="1"/>
    <col min="7220" max="7221" width="11.88671875" style="117" bestFit="1" customWidth="1"/>
    <col min="7222" max="7222" width="13.109375" style="117" bestFit="1" customWidth="1"/>
    <col min="7223" max="7224" width="10.6640625" style="117" bestFit="1" customWidth="1"/>
    <col min="7225" max="7225" width="13.109375" style="117" bestFit="1" customWidth="1"/>
    <col min="7226" max="7226" width="13.109375" style="117" customWidth="1"/>
    <col min="7227" max="7227" width="13.109375" style="117" bestFit="1" customWidth="1"/>
    <col min="7228" max="7228" width="11.88671875" style="117" bestFit="1" customWidth="1"/>
    <col min="7229" max="7229" width="10.6640625" style="117" bestFit="1" customWidth="1"/>
    <col min="7230" max="7230" width="15" style="117" bestFit="1" customWidth="1"/>
    <col min="7231" max="7231" width="13.109375" style="117" bestFit="1" customWidth="1"/>
    <col min="7232" max="7232" width="11.109375" style="117" bestFit="1" customWidth="1"/>
    <col min="7233" max="7233" width="11.88671875" style="117" bestFit="1" customWidth="1"/>
    <col min="7234" max="7234" width="9.33203125" style="117" bestFit="1" customWidth="1"/>
    <col min="7235" max="7424" width="8.88671875" style="117"/>
    <col min="7425" max="7425" width="14.5546875" style="117" bestFit="1" customWidth="1"/>
    <col min="7426" max="7426" width="13.109375" style="117" bestFit="1" customWidth="1"/>
    <col min="7427" max="7428" width="15" style="117" bestFit="1" customWidth="1"/>
    <col min="7429" max="7429" width="13.109375" style="117" bestFit="1" customWidth="1"/>
    <col min="7430" max="7430" width="15" style="117" bestFit="1" customWidth="1"/>
    <col min="7431" max="7433" width="13.109375" style="117" bestFit="1" customWidth="1"/>
    <col min="7434" max="7436" width="15" style="117" bestFit="1" customWidth="1"/>
    <col min="7437" max="7438" width="13.109375" style="117" bestFit="1" customWidth="1"/>
    <col min="7439" max="7439" width="15" style="117" bestFit="1" customWidth="1"/>
    <col min="7440" max="7440" width="15" style="117" customWidth="1"/>
    <col min="7441" max="7441" width="15" style="117" bestFit="1" customWidth="1"/>
    <col min="7442" max="7443" width="13.109375" style="117" bestFit="1" customWidth="1"/>
    <col min="7444" max="7444" width="16.109375" style="117" bestFit="1" customWidth="1"/>
    <col min="7445" max="7445" width="8.88671875" style="117"/>
    <col min="7446" max="7446" width="12.33203125" style="117" bestFit="1" customWidth="1"/>
    <col min="7447" max="7447" width="13.109375" style="117" bestFit="1" customWidth="1"/>
    <col min="7448" max="7448" width="15" style="117" bestFit="1" customWidth="1"/>
    <col min="7449" max="7451" width="13.109375" style="117" bestFit="1" customWidth="1"/>
    <col min="7452" max="7452" width="15" style="117" bestFit="1" customWidth="1"/>
    <col min="7453" max="7456" width="13.109375" style="117" bestFit="1" customWidth="1"/>
    <col min="7457" max="7457" width="15" style="117" bestFit="1" customWidth="1"/>
    <col min="7458" max="7458" width="11.88671875" style="117" bestFit="1" customWidth="1"/>
    <col min="7459" max="7460" width="13.109375" style="117" bestFit="1" customWidth="1"/>
    <col min="7461" max="7462" width="15" style="117" bestFit="1" customWidth="1"/>
    <col min="7463" max="7464" width="13.109375" style="117" bestFit="1" customWidth="1"/>
    <col min="7465" max="7465" width="16.109375" style="117" bestFit="1" customWidth="1"/>
    <col min="7466" max="7466" width="8.88671875" style="117"/>
    <col min="7467" max="7467" width="12.33203125" style="117" bestFit="1" customWidth="1"/>
    <col min="7468" max="7468" width="11.88671875" style="117" bestFit="1" customWidth="1"/>
    <col min="7469" max="7469" width="11.88671875" style="117" customWidth="1"/>
    <col min="7470" max="7470" width="13.109375" style="117" bestFit="1" customWidth="1"/>
    <col min="7471" max="7474" width="11.88671875" style="117" bestFit="1" customWidth="1"/>
    <col min="7475" max="7475" width="13.109375" style="117" bestFit="1" customWidth="1"/>
    <col min="7476" max="7477" width="11.88671875" style="117" bestFit="1" customWidth="1"/>
    <col min="7478" max="7478" width="13.109375" style="117" bestFit="1" customWidth="1"/>
    <col min="7479" max="7480" width="10.6640625" style="117" bestFit="1" customWidth="1"/>
    <col min="7481" max="7481" width="13.109375" style="117" bestFit="1" customWidth="1"/>
    <col min="7482" max="7482" width="13.109375" style="117" customWidth="1"/>
    <col min="7483" max="7483" width="13.109375" style="117" bestFit="1" customWidth="1"/>
    <col min="7484" max="7484" width="11.88671875" style="117" bestFit="1" customWidth="1"/>
    <col min="7485" max="7485" width="10.6640625" style="117" bestFit="1" customWidth="1"/>
    <col min="7486" max="7486" width="15" style="117" bestFit="1" customWidth="1"/>
    <col min="7487" max="7487" width="13.109375" style="117" bestFit="1" customWidth="1"/>
    <col min="7488" max="7488" width="11.109375" style="117" bestFit="1" customWidth="1"/>
    <col min="7489" max="7489" width="11.88671875" style="117" bestFit="1" customWidth="1"/>
    <col min="7490" max="7490" width="9.33203125" style="117" bestFit="1" customWidth="1"/>
    <col min="7491" max="7680" width="8.88671875" style="117"/>
    <col min="7681" max="7681" width="14.5546875" style="117" bestFit="1" customWidth="1"/>
    <col min="7682" max="7682" width="13.109375" style="117" bestFit="1" customWidth="1"/>
    <col min="7683" max="7684" width="15" style="117" bestFit="1" customWidth="1"/>
    <col min="7685" max="7685" width="13.109375" style="117" bestFit="1" customWidth="1"/>
    <col min="7686" max="7686" width="15" style="117" bestFit="1" customWidth="1"/>
    <col min="7687" max="7689" width="13.109375" style="117" bestFit="1" customWidth="1"/>
    <col min="7690" max="7692" width="15" style="117" bestFit="1" customWidth="1"/>
    <col min="7693" max="7694" width="13.109375" style="117" bestFit="1" customWidth="1"/>
    <col min="7695" max="7695" width="15" style="117" bestFit="1" customWidth="1"/>
    <col min="7696" max="7696" width="15" style="117" customWidth="1"/>
    <col min="7697" max="7697" width="15" style="117" bestFit="1" customWidth="1"/>
    <col min="7698" max="7699" width="13.109375" style="117" bestFit="1" customWidth="1"/>
    <col min="7700" max="7700" width="16.109375" style="117" bestFit="1" customWidth="1"/>
    <col min="7701" max="7701" width="8.88671875" style="117"/>
    <col min="7702" max="7702" width="12.33203125" style="117" bestFit="1" customWidth="1"/>
    <col min="7703" max="7703" width="13.109375" style="117" bestFit="1" customWidth="1"/>
    <col min="7704" max="7704" width="15" style="117" bestFit="1" customWidth="1"/>
    <col min="7705" max="7707" width="13.109375" style="117" bestFit="1" customWidth="1"/>
    <col min="7708" max="7708" width="15" style="117" bestFit="1" customWidth="1"/>
    <col min="7709" max="7712" width="13.109375" style="117" bestFit="1" customWidth="1"/>
    <col min="7713" max="7713" width="15" style="117" bestFit="1" customWidth="1"/>
    <col min="7714" max="7714" width="11.88671875" style="117" bestFit="1" customWidth="1"/>
    <col min="7715" max="7716" width="13.109375" style="117" bestFit="1" customWidth="1"/>
    <col min="7717" max="7718" width="15" style="117" bestFit="1" customWidth="1"/>
    <col min="7719" max="7720" width="13.109375" style="117" bestFit="1" customWidth="1"/>
    <col min="7721" max="7721" width="16.109375" style="117" bestFit="1" customWidth="1"/>
    <col min="7722" max="7722" width="8.88671875" style="117"/>
    <col min="7723" max="7723" width="12.33203125" style="117" bestFit="1" customWidth="1"/>
    <col min="7724" max="7724" width="11.88671875" style="117" bestFit="1" customWidth="1"/>
    <col min="7725" max="7725" width="11.88671875" style="117" customWidth="1"/>
    <col min="7726" max="7726" width="13.109375" style="117" bestFit="1" customWidth="1"/>
    <col min="7727" max="7730" width="11.88671875" style="117" bestFit="1" customWidth="1"/>
    <col min="7731" max="7731" width="13.109375" style="117" bestFit="1" customWidth="1"/>
    <col min="7732" max="7733" width="11.88671875" style="117" bestFit="1" customWidth="1"/>
    <col min="7734" max="7734" width="13.109375" style="117" bestFit="1" customWidth="1"/>
    <col min="7735" max="7736" width="10.6640625" style="117" bestFit="1" customWidth="1"/>
    <col min="7737" max="7737" width="13.109375" style="117" bestFit="1" customWidth="1"/>
    <col min="7738" max="7738" width="13.109375" style="117" customWidth="1"/>
    <col min="7739" max="7739" width="13.109375" style="117" bestFit="1" customWidth="1"/>
    <col min="7740" max="7740" width="11.88671875" style="117" bestFit="1" customWidth="1"/>
    <col min="7741" max="7741" width="10.6640625" style="117" bestFit="1" customWidth="1"/>
    <col min="7742" max="7742" width="15" style="117" bestFit="1" customWidth="1"/>
    <col min="7743" max="7743" width="13.109375" style="117" bestFit="1" customWidth="1"/>
    <col min="7744" max="7744" width="11.109375" style="117" bestFit="1" customWidth="1"/>
    <col min="7745" max="7745" width="11.88671875" style="117" bestFit="1" customWidth="1"/>
    <col min="7746" max="7746" width="9.33203125" style="117" bestFit="1" customWidth="1"/>
    <col min="7747" max="7936" width="8.88671875" style="117"/>
    <col min="7937" max="7937" width="14.5546875" style="117" bestFit="1" customWidth="1"/>
    <col min="7938" max="7938" width="13.109375" style="117" bestFit="1" customWidth="1"/>
    <col min="7939" max="7940" width="15" style="117" bestFit="1" customWidth="1"/>
    <col min="7941" max="7941" width="13.109375" style="117" bestFit="1" customWidth="1"/>
    <col min="7942" max="7942" width="15" style="117" bestFit="1" customWidth="1"/>
    <col min="7943" max="7945" width="13.109375" style="117" bestFit="1" customWidth="1"/>
    <col min="7946" max="7948" width="15" style="117" bestFit="1" customWidth="1"/>
    <col min="7949" max="7950" width="13.109375" style="117" bestFit="1" customWidth="1"/>
    <col min="7951" max="7951" width="15" style="117" bestFit="1" customWidth="1"/>
    <col min="7952" max="7952" width="15" style="117" customWidth="1"/>
    <col min="7953" max="7953" width="15" style="117" bestFit="1" customWidth="1"/>
    <col min="7954" max="7955" width="13.109375" style="117" bestFit="1" customWidth="1"/>
    <col min="7956" max="7956" width="16.109375" style="117" bestFit="1" customWidth="1"/>
    <col min="7957" max="7957" width="8.88671875" style="117"/>
    <col min="7958" max="7958" width="12.33203125" style="117" bestFit="1" customWidth="1"/>
    <col min="7959" max="7959" width="13.109375" style="117" bestFit="1" customWidth="1"/>
    <col min="7960" max="7960" width="15" style="117" bestFit="1" customWidth="1"/>
    <col min="7961" max="7963" width="13.109375" style="117" bestFit="1" customWidth="1"/>
    <col min="7964" max="7964" width="15" style="117" bestFit="1" customWidth="1"/>
    <col min="7965" max="7968" width="13.109375" style="117" bestFit="1" customWidth="1"/>
    <col min="7969" max="7969" width="15" style="117" bestFit="1" customWidth="1"/>
    <col min="7970" max="7970" width="11.88671875" style="117" bestFit="1" customWidth="1"/>
    <col min="7971" max="7972" width="13.109375" style="117" bestFit="1" customWidth="1"/>
    <col min="7973" max="7974" width="15" style="117" bestFit="1" customWidth="1"/>
    <col min="7975" max="7976" width="13.109375" style="117" bestFit="1" customWidth="1"/>
    <col min="7977" max="7977" width="16.109375" style="117" bestFit="1" customWidth="1"/>
    <col min="7978" max="7978" width="8.88671875" style="117"/>
    <col min="7979" max="7979" width="12.33203125" style="117" bestFit="1" customWidth="1"/>
    <col min="7980" max="7980" width="11.88671875" style="117" bestFit="1" customWidth="1"/>
    <col min="7981" max="7981" width="11.88671875" style="117" customWidth="1"/>
    <col min="7982" max="7982" width="13.109375" style="117" bestFit="1" customWidth="1"/>
    <col min="7983" max="7986" width="11.88671875" style="117" bestFit="1" customWidth="1"/>
    <col min="7987" max="7987" width="13.109375" style="117" bestFit="1" customWidth="1"/>
    <col min="7988" max="7989" width="11.88671875" style="117" bestFit="1" customWidth="1"/>
    <col min="7990" max="7990" width="13.109375" style="117" bestFit="1" customWidth="1"/>
    <col min="7991" max="7992" width="10.6640625" style="117" bestFit="1" customWidth="1"/>
    <col min="7993" max="7993" width="13.109375" style="117" bestFit="1" customWidth="1"/>
    <col min="7994" max="7994" width="13.109375" style="117" customWidth="1"/>
    <col min="7995" max="7995" width="13.109375" style="117" bestFit="1" customWidth="1"/>
    <col min="7996" max="7996" width="11.88671875" style="117" bestFit="1" customWidth="1"/>
    <col min="7997" max="7997" width="10.6640625" style="117" bestFit="1" customWidth="1"/>
    <col min="7998" max="7998" width="15" style="117" bestFit="1" customWidth="1"/>
    <col min="7999" max="7999" width="13.109375" style="117" bestFit="1" customWidth="1"/>
    <col min="8000" max="8000" width="11.109375" style="117" bestFit="1" customWidth="1"/>
    <col min="8001" max="8001" width="11.88671875" style="117" bestFit="1" customWidth="1"/>
    <col min="8002" max="8002" width="9.33203125" style="117" bestFit="1" customWidth="1"/>
    <col min="8003" max="8192" width="8.88671875" style="117"/>
    <col min="8193" max="8193" width="14.5546875" style="117" bestFit="1" customWidth="1"/>
    <col min="8194" max="8194" width="13.109375" style="117" bestFit="1" customWidth="1"/>
    <col min="8195" max="8196" width="15" style="117" bestFit="1" customWidth="1"/>
    <col min="8197" max="8197" width="13.109375" style="117" bestFit="1" customWidth="1"/>
    <col min="8198" max="8198" width="15" style="117" bestFit="1" customWidth="1"/>
    <col min="8199" max="8201" width="13.109375" style="117" bestFit="1" customWidth="1"/>
    <col min="8202" max="8204" width="15" style="117" bestFit="1" customWidth="1"/>
    <col min="8205" max="8206" width="13.109375" style="117" bestFit="1" customWidth="1"/>
    <col min="8207" max="8207" width="15" style="117" bestFit="1" customWidth="1"/>
    <col min="8208" max="8208" width="15" style="117" customWidth="1"/>
    <col min="8209" max="8209" width="15" style="117" bestFit="1" customWidth="1"/>
    <col min="8210" max="8211" width="13.109375" style="117" bestFit="1" customWidth="1"/>
    <col min="8212" max="8212" width="16.109375" style="117" bestFit="1" customWidth="1"/>
    <col min="8213" max="8213" width="8.88671875" style="117"/>
    <col min="8214" max="8214" width="12.33203125" style="117" bestFit="1" customWidth="1"/>
    <col min="8215" max="8215" width="13.109375" style="117" bestFit="1" customWidth="1"/>
    <col min="8216" max="8216" width="15" style="117" bestFit="1" customWidth="1"/>
    <col min="8217" max="8219" width="13.109375" style="117" bestFit="1" customWidth="1"/>
    <col min="8220" max="8220" width="15" style="117" bestFit="1" customWidth="1"/>
    <col min="8221" max="8224" width="13.109375" style="117" bestFit="1" customWidth="1"/>
    <col min="8225" max="8225" width="15" style="117" bestFit="1" customWidth="1"/>
    <col min="8226" max="8226" width="11.88671875" style="117" bestFit="1" customWidth="1"/>
    <col min="8227" max="8228" width="13.109375" style="117" bestFit="1" customWidth="1"/>
    <col min="8229" max="8230" width="15" style="117" bestFit="1" customWidth="1"/>
    <col min="8231" max="8232" width="13.109375" style="117" bestFit="1" customWidth="1"/>
    <col min="8233" max="8233" width="16.109375" style="117" bestFit="1" customWidth="1"/>
    <col min="8234" max="8234" width="8.88671875" style="117"/>
    <col min="8235" max="8235" width="12.33203125" style="117" bestFit="1" customWidth="1"/>
    <col min="8236" max="8236" width="11.88671875" style="117" bestFit="1" customWidth="1"/>
    <col min="8237" max="8237" width="11.88671875" style="117" customWidth="1"/>
    <col min="8238" max="8238" width="13.109375" style="117" bestFit="1" customWidth="1"/>
    <col min="8239" max="8242" width="11.88671875" style="117" bestFit="1" customWidth="1"/>
    <col min="8243" max="8243" width="13.109375" style="117" bestFit="1" customWidth="1"/>
    <col min="8244" max="8245" width="11.88671875" style="117" bestFit="1" customWidth="1"/>
    <col min="8246" max="8246" width="13.109375" style="117" bestFit="1" customWidth="1"/>
    <col min="8247" max="8248" width="10.6640625" style="117" bestFit="1" customWidth="1"/>
    <col min="8249" max="8249" width="13.109375" style="117" bestFit="1" customWidth="1"/>
    <col min="8250" max="8250" width="13.109375" style="117" customWidth="1"/>
    <col min="8251" max="8251" width="13.109375" style="117" bestFit="1" customWidth="1"/>
    <col min="8252" max="8252" width="11.88671875" style="117" bestFit="1" customWidth="1"/>
    <col min="8253" max="8253" width="10.6640625" style="117" bestFit="1" customWidth="1"/>
    <col min="8254" max="8254" width="15" style="117" bestFit="1" customWidth="1"/>
    <col min="8255" max="8255" width="13.109375" style="117" bestFit="1" customWidth="1"/>
    <col min="8256" max="8256" width="11.109375" style="117" bestFit="1" customWidth="1"/>
    <col min="8257" max="8257" width="11.88671875" style="117" bestFit="1" customWidth="1"/>
    <col min="8258" max="8258" width="9.33203125" style="117" bestFit="1" customWidth="1"/>
    <col min="8259" max="8448" width="8.88671875" style="117"/>
    <col min="8449" max="8449" width="14.5546875" style="117" bestFit="1" customWidth="1"/>
    <col min="8450" max="8450" width="13.109375" style="117" bestFit="1" customWidth="1"/>
    <col min="8451" max="8452" width="15" style="117" bestFit="1" customWidth="1"/>
    <col min="8453" max="8453" width="13.109375" style="117" bestFit="1" customWidth="1"/>
    <col min="8454" max="8454" width="15" style="117" bestFit="1" customWidth="1"/>
    <col min="8455" max="8457" width="13.109375" style="117" bestFit="1" customWidth="1"/>
    <col min="8458" max="8460" width="15" style="117" bestFit="1" customWidth="1"/>
    <col min="8461" max="8462" width="13.109375" style="117" bestFit="1" customWidth="1"/>
    <col min="8463" max="8463" width="15" style="117" bestFit="1" customWidth="1"/>
    <col min="8464" max="8464" width="15" style="117" customWidth="1"/>
    <col min="8465" max="8465" width="15" style="117" bestFit="1" customWidth="1"/>
    <col min="8466" max="8467" width="13.109375" style="117" bestFit="1" customWidth="1"/>
    <col min="8468" max="8468" width="16.109375" style="117" bestFit="1" customWidth="1"/>
    <col min="8469" max="8469" width="8.88671875" style="117"/>
    <col min="8470" max="8470" width="12.33203125" style="117" bestFit="1" customWidth="1"/>
    <col min="8471" max="8471" width="13.109375" style="117" bestFit="1" customWidth="1"/>
    <col min="8472" max="8472" width="15" style="117" bestFit="1" customWidth="1"/>
    <col min="8473" max="8475" width="13.109375" style="117" bestFit="1" customWidth="1"/>
    <col min="8476" max="8476" width="15" style="117" bestFit="1" customWidth="1"/>
    <col min="8477" max="8480" width="13.109375" style="117" bestFit="1" customWidth="1"/>
    <col min="8481" max="8481" width="15" style="117" bestFit="1" customWidth="1"/>
    <col min="8482" max="8482" width="11.88671875" style="117" bestFit="1" customWidth="1"/>
    <col min="8483" max="8484" width="13.109375" style="117" bestFit="1" customWidth="1"/>
    <col min="8485" max="8486" width="15" style="117" bestFit="1" customWidth="1"/>
    <col min="8487" max="8488" width="13.109375" style="117" bestFit="1" customWidth="1"/>
    <col min="8489" max="8489" width="16.109375" style="117" bestFit="1" customWidth="1"/>
    <col min="8490" max="8490" width="8.88671875" style="117"/>
    <col min="8491" max="8491" width="12.33203125" style="117" bestFit="1" customWidth="1"/>
    <col min="8492" max="8492" width="11.88671875" style="117" bestFit="1" customWidth="1"/>
    <col min="8493" max="8493" width="11.88671875" style="117" customWidth="1"/>
    <col min="8494" max="8494" width="13.109375" style="117" bestFit="1" customWidth="1"/>
    <col min="8495" max="8498" width="11.88671875" style="117" bestFit="1" customWidth="1"/>
    <col min="8499" max="8499" width="13.109375" style="117" bestFit="1" customWidth="1"/>
    <col min="8500" max="8501" width="11.88671875" style="117" bestFit="1" customWidth="1"/>
    <col min="8502" max="8502" width="13.109375" style="117" bestFit="1" customWidth="1"/>
    <col min="8503" max="8504" width="10.6640625" style="117" bestFit="1" customWidth="1"/>
    <col min="8505" max="8505" width="13.109375" style="117" bestFit="1" customWidth="1"/>
    <col min="8506" max="8506" width="13.109375" style="117" customWidth="1"/>
    <col min="8507" max="8507" width="13.109375" style="117" bestFit="1" customWidth="1"/>
    <col min="8508" max="8508" width="11.88671875" style="117" bestFit="1" customWidth="1"/>
    <col min="8509" max="8509" width="10.6640625" style="117" bestFit="1" customWidth="1"/>
    <col min="8510" max="8510" width="15" style="117" bestFit="1" customWidth="1"/>
    <col min="8511" max="8511" width="13.109375" style="117" bestFit="1" customWidth="1"/>
    <col min="8512" max="8512" width="11.109375" style="117" bestFit="1" customWidth="1"/>
    <col min="8513" max="8513" width="11.88671875" style="117" bestFit="1" customWidth="1"/>
    <col min="8514" max="8514" width="9.33203125" style="117" bestFit="1" customWidth="1"/>
    <col min="8515" max="8704" width="8.88671875" style="117"/>
    <col min="8705" max="8705" width="14.5546875" style="117" bestFit="1" customWidth="1"/>
    <col min="8706" max="8706" width="13.109375" style="117" bestFit="1" customWidth="1"/>
    <col min="8707" max="8708" width="15" style="117" bestFit="1" customWidth="1"/>
    <col min="8709" max="8709" width="13.109375" style="117" bestFit="1" customWidth="1"/>
    <col min="8710" max="8710" width="15" style="117" bestFit="1" customWidth="1"/>
    <col min="8711" max="8713" width="13.109375" style="117" bestFit="1" customWidth="1"/>
    <col min="8714" max="8716" width="15" style="117" bestFit="1" customWidth="1"/>
    <col min="8717" max="8718" width="13.109375" style="117" bestFit="1" customWidth="1"/>
    <col min="8719" max="8719" width="15" style="117" bestFit="1" customWidth="1"/>
    <col min="8720" max="8720" width="15" style="117" customWidth="1"/>
    <col min="8721" max="8721" width="15" style="117" bestFit="1" customWidth="1"/>
    <col min="8722" max="8723" width="13.109375" style="117" bestFit="1" customWidth="1"/>
    <col min="8724" max="8724" width="16.109375" style="117" bestFit="1" customWidth="1"/>
    <col min="8725" max="8725" width="8.88671875" style="117"/>
    <col min="8726" max="8726" width="12.33203125" style="117" bestFit="1" customWidth="1"/>
    <col min="8727" max="8727" width="13.109375" style="117" bestFit="1" customWidth="1"/>
    <col min="8728" max="8728" width="15" style="117" bestFit="1" customWidth="1"/>
    <col min="8729" max="8731" width="13.109375" style="117" bestFit="1" customWidth="1"/>
    <col min="8732" max="8732" width="15" style="117" bestFit="1" customWidth="1"/>
    <col min="8733" max="8736" width="13.109375" style="117" bestFit="1" customWidth="1"/>
    <col min="8737" max="8737" width="15" style="117" bestFit="1" customWidth="1"/>
    <col min="8738" max="8738" width="11.88671875" style="117" bestFit="1" customWidth="1"/>
    <col min="8739" max="8740" width="13.109375" style="117" bestFit="1" customWidth="1"/>
    <col min="8741" max="8742" width="15" style="117" bestFit="1" customWidth="1"/>
    <col min="8743" max="8744" width="13.109375" style="117" bestFit="1" customWidth="1"/>
    <col min="8745" max="8745" width="16.109375" style="117" bestFit="1" customWidth="1"/>
    <col min="8746" max="8746" width="8.88671875" style="117"/>
    <col min="8747" max="8747" width="12.33203125" style="117" bestFit="1" customWidth="1"/>
    <col min="8748" max="8748" width="11.88671875" style="117" bestFit="1" customWidth="1"/>
    <col min="8749" max="8749" width="11.88671875" style="117" customWidth="1"/>
    <col min="8750" max="8750" width="13.109375" style="117" bestFit="1" customWidth="1"/>
    <col min="8751" max="8754" width="11.88671875" style="117" bestFit="1" customWidth="1"/>
    <col min="8755" max="8755" width="13.109375" style="117" bestFit="1" customWidth="1"/>
    <col min="8756" max="8757" width="11.88671875" style="117" bestFit="1" customWidth="1"/>
    <col min="8758" max="8758" width="13.109375" style="117" bestFit="1" customWidth="1"/>
    <col min="8759" max="8760" width="10.6640625" style="117" bestFit="1" customWidth="1"/>
    <col min="8761" max="8761" width="13.109375" style="117" bestFit="1" customWidth="1"/>
    <col min="8762" max="8762" width="13.109375" style="117" customWidth="1"/>
    <col min="8763" max="8763" width="13.109375" style="117" bestFit="1" customWidth="1"/>
    <col min="8764" max="8764" width="11.88671875" style="117" bestFit="1" customWidth="1"/>
    <col min="8765" max="8765" width="10.6640625" style="117" bestFit="1" customWidth="1"/>
    <col min="8766" max="8766" width="15" style="117" bestFit="1" customWidth="1"/>
    <col min="8767" max="8767" width="13.109375" style="117" bestFit="1" customWidth="1"/>
    <col min="8768" max="8768" width="11.109375" style="117" bestFit="1" customWidth="1"/>
    <col min="8769" max="8769" width="11.88671875" style="117" bestFit="1" customWidth="1"/>
    <col min="8770" max="8770" width="9.33203125" style="117" bestFit="1" customWidth="1"/>
    <col min="8771" max="8960" width="8.88671875" style="117"/>
    <col min="8961" max="8961" width="14.5546875" style="117" bestFit="1" customWidth="1"/>
    <col min="8962" max="8962" width="13.109375" style="117" bestFit="1" customWidth="1"/>
    <col min="8963" max="8964" width="15" style="117" bestFit="1" customWidth="1"/>
    <col min="8965" max="8965" width="13.109375" style="117" bestFit="1" customWidth="1"/>
    <col min="8966" max="8966" width="15" style="117" bestFit="1" customWidth="1"/>
    <col min="8967" max="8969" width="13.109375" style="117" bestFit="1" customWidth="1"/>
    <col min="8970" max="8972" width="15" style="117" bestFit="1" customWidth="1"/>
    <col min="8973" max="8974" width="13.109375" style="117" bestFit="1" customWidth="1"/>
    <col min="8975" max="8975" width="15" style="117" bestFit="1" customWidth="1"/>
    <col min="8976" max="8976" width="15" style="117" customWidth="1"/>
    <col min="8977" max="8977" width="15" style="117" bestFit="1" customWidth="1"/>
    <col min="8978" max="8979" width="13.109375" style="117" bestFit="1" customWidth="1"/>
    <col min="8980" max="8980" width="16.109375" style="117" bestFit="1" customWidth="1"/>
    <col min="8981" max="8981" width="8.88671875" style="117"/>
    <col min="8982" max="8982" width="12.33203125" style="117" bestFit="1" customWidth="1"/>
    <col min="8983" max="8983" width="13.109375" style="117" bestFit="1" customWidth="1"/>
    <col min="8984" max="8984" width="15" style="117" bestFit="1" customWidth="1"/>
    <col min="8985" max="8987" width="13.109375" style="117" bestFit="1" customWidth="1"/>
    <col min="8988" max="8988" width="15" style="117" bestFit="1" customWidth="1"/>
    <col min="8989" max="8992" width="13.109375" style="117" bestFit="1" customWidth="1"/>
    <col min="8993" max="8993" width="15" style="117" bestFit="1" customWidth="1"/>
    <col min="8994" max="8994" width="11.88671875" style="117" bestFit="1" customWidth="1"/>
    <col min="8995" max="8996" width="13.109375" style="117" bestFit="1" customWidth="1"/>
    <col min="8997" max="8998" width="15" style="117" bestFit="1" customWidth="1"/>
    <col min="8999" max="9000" width="13.109375" style="117" bestFit="1" customWidth="1"/>
    <col min="9001" max="9001" width="16.109375" style="117" bestFit="1" customWidth="1"/>
    <col min="9002" max="9002" width="8.88671875" style="117"/>
    <col min="9003" max="9003" width="12.33203125" style="117" bestFit="1" customWidth="1"/>
    <col min="9004" max="9004" width="11.88671875" style="117" bestFit="1" customWidth="1"/>
    <col min="9005" max="9005" width="11.88671875" style="117" customWidth="1"/>
    <col min="9006" max="9006" width="13.109375" style="117" bestFit="1" customWidth="1"/>
    <col min="9007" max="9010" width="11.88671875" style="117" bestFit="1" customWidth="1"/>
    <col min="9011" max="9011" width="13.109375" style="117" bestFit="1" customWidth="1"/>
    <col min="9012" max="9013" width="11.88671875" style="117" bestFit="1" customWidth="1"/>
    <col min="9014" max="9014" width="13.109375" style="117" bestFit="1" customWidth="1"/>
    <col min="9015" max="9016" width="10.6640625" style="117" bestFit="1" customWidth="1"/>
    <col min="9017" max="9017" width="13.109375" style="117" bestFit="1" customWidth="1"/>
    <col min="9018" max="9018" width="13.109375" style="117" customWidth="1"/>
    <col min="9019" max="9019" width="13.109375" style="117" bestFit="1" customWidth="1"/>
    <col min="9020" max="9020" width="11.88671875" style="117" bestFit="1" customWidth="1"/>
    <col min="9021" max="9021" width="10.6640625" style="117" bestFit="1" customWidth="1"/>
    <col min="9022" max="9022" width="15" style="117" bestFit="1" customWidth="1"/>
    <col min="9023" max="9023" width="13.109375" style="117" bestFit="1" customWidth="1"/>
    <col min="9024" max="9024" width="11.109375" style="117" bestFit="1" customWidth="1"/>
    <col min="9025" max="9025" width="11.88671875" style="117" bestFit="1" customWidth="1"/>
    <col min="9026" max="9026" width="9.33203125" style="117" bestFit="1" customWidth="1"/>
    <col min="9027" max="9216" width="8.88671875" style="117"/>
    <col min="9217" max="9217" width="14.5546875" style="117" bestFit="1" customWidth="1"/>
    <col min="9218" max="9218" width="13.109375" style="117" bestFit="1" customWidth="1"/>
    <col min="9219" max="9220" width="15" style="117" bestFit="1" customWidth="1"/>
    <col min="9221" max="9221" width="13.109375" style="117" bestFit="1" customWidth="1"/>
    <col min="9222" max="9222" width="15" style="117" bestFit="1" customWidth="1"/>
    <col min="9223" max="9225" width="13.109375" style="117" bestFit="1" customWidth="1"/>
    <col min="9226" max="9228" width="15" style="117" bestFit="1" customWidth="1"/>
    <col min="9229" max="9230" width="13.109375" style="117" bestFit="1" customWidth="1"/>
    <col min="9231" max="9231" width="15" style="117" bestFit="1" customWidth="1"/>
    <col min="9232" max="9232" width="15" style="117" customWidth="1"/>
    <col min="9233" max="9233" width="15" style="117" bestFit="1" customWidth="1"/>
    <col min="9234" max="9235" width="13.109375" style="117" bestFit="1" customWidth="1"/>
    <col min="9236" max="9236" width="16.109375" style="117" bestFit="1" customWidth="1"/>
    <col min="9237" max="9237" width="8.88671875" style="117"/>
    <col min="9238" max="9238" width="12.33203125" style="117" bestFit="1" customWidth="1"/>
    <col min="9239" max="9239" width="13.109375" style="117" bestFit="1" customWidth="1"/>
    <col min="9240" max="9240" width="15" style="117" bestFit="1" customWidth="1"/>
    <col min="9241" max="9243" width="13.109375" style="117" bestFit="1" customWidth="1"/>
    <col min="9244" max="9244" width="15" style="117" bestFit="1" customWidth="1"/>
    <col min="9245" max="9248" width="13.109375" style="117" bestFit="1" customWidth="1"/>
    <col min="9249" max="9249" width="15" style="117" bestFit="1" customWidth="1"/>
    <col min="9250" max="9250" width="11.88671875" style="117" bestFit="1" customWidth="1"/>
    <col min="9251" max="9252" width="13.109375" style="117" bestFit="1" customWidth="1"/>
    <col min="9253" max="9254" width="15" style="117" bestFit="1" customWidth="1"/>
    <col min="9255" max="9256" width="13.109375" style="117" bestFit="1" customWidth="1"/>
    <col min="9257" max="9257" width="16.109375" style="117" bestFit="1" customWidth="1"/>
    <col min="9258" max="9258" width="8.88671875" style="117"/>
    <col min="9259" max="9259" width="12.33203125" style="117" bestFit="1" customWidth="1"/>
    <col min="9260" max="9260" width="11.88671875" style="117" bestFit="1" customWidth="1"/>
    <col min="9261" max="9261" width="11.88671875" style="117" customWidth="1"/>
    <col min="9262" max="9262" width="13.109375" style="117" bestFit="1" customWidth="1"/>
    <col min="9263" max="9266" width="11.88671875" style="117" bestFit="1" customWidth="1"/>
    <col min="9267" max="9267" width="13.109375" style="117" bestFit="1" customWidth="1"/>
    <col min="9268" max="9269" width="11.88671875" style="117" bestFit="1" customWidth="1"/>
    <col min="9270" max="9270" width="13.109375" style="117" bestFit="1" customWidth="1"/>
    <col min="9271" max="9272" width="10.6640625" style="117" bestFit="1" customWidth="1"/>
    <col min="9273" max="9273" width="13.109375" style="117" bestFit="1" customWidth="1"/>
    <col min="9274" max="9274" width="13.109375" style="117" customWidth="1"/>
    <col min="9275" max="9275" width="13.109375" style="117" bestFit="1" customWidth="1"/>
    <col min="9276" max="9276" width="11.88671875" style="117" bestFit="1" customWidth="1"/>
    <col min="9277" max="9277" width="10.6640625" style="117" bestFit="1" customWidth="1"/>
    <col min="9278" max="9278" width="15" style="117" bestFit="1" customWidth="1"/>
    <col min="9279" max="9279" width="13.109375" style="117" bestFit="1" customWidth="1"/>
    <col min="9280" max="9280" width="11.109375" style="117" bestFit="1" customWidth="1"/>
    <col min="9281" max="9281" width="11.88671875" style="117" bestFit="1" customWidth="1"/>
    <col min="9282" max="9282" width="9.33203125" style="117" bestFit="1" customWidth="1"/>
    <col min="9283" max="9472" width="8.88671875" style="117"/>
    <col min="9473" max="9473" width="14.5546875" style="117" bestFit="1" customWidth="1"/>
    <col min="9474" max="9474" width="13.109375" style="117" bestFit="1" customWidth="1"/>
    <col min="9475" max="9476" width="15" style="117" bestFit="1" customWidth="1"/>
    <col min="9477" max="9477" width="13.109375" style="117" bestFit="1" customWidth="1"/>
    <col min="9478" max="9478" width="15" style="117" bestFit="1" customWidth="1"/>
    <col min="9479" max="9481" width="13.109375" style="117" bestFit="1" customWidth="1"/>
    <col min="9482" max="9484" width="15" style="117" bestFit="1" customWidth="1"/>
    <col min="9485" max="9486" width="13.109375" style="117" bestFit="1" customWidth="1"/>
    <col min="9487" max="9487" width="15" style="117" bestFit="1" customWidth="1"/>
    <col min="9488" max="9488" width="15" style="117" customWidth="1"/>
    <col min="9489" max="9489" width="15" style="117" bestFit="1" customWidth="1"/>
    <col min="9490" max="9491" width="13.109375" style="117" bestFit="1" customWidth="1"/>
    <col min="9492" max="9492" width="16.109375" style="117" bestFit="1" customWidth="1"/>
    <col min="9493" max="9493" width="8.88671875" style="117"/>
    <col min="9494" max="9494" width="12.33203125" style="117" bestFit="1" customWidth="1"/>
    <col min="9495" max="9495" width="13.109375" style="117" bestFit="1" customWidth="1"/>
    <col min="9496" max="9496" width="15" style="117" bestFit="1" customWidth="1"/>
    <col min="9497" max="9499" width="13.109375" style="117" bestFit="1" customWidth="1"/>
    <col min="9500" max="9500" width="15" style="117" bestFit="1" customWidth="1"/>
    <col min="9501" max="9504" width="13.109375" style="117" bestFit="1" customWidth="1"/>
    <col min="9505" max="9505" width="15" style="117" bestFit="1" customWidth="1"/>
    <col min="9506" max="9506" width="11.88671875" style="117" bestFit="1" customWidth="1"/>
    <col min="9507" max="9508" width="13.109375" style="117" bestFit="1" customWidth="1"/>
    <col min="9509" max="9510" width="15" style="117" bestFit="1" customWidth="1"/>
    <col min="9511" max="9512" width="13.109375" style="117" bestFit="1" customWidth="1"/>
    <col min="9513" max="9513" width="16.109375" style="117" bestFit="1" customWidth="1"/>
    <col min="9514" max="9514" width="8.88671875" style="117"/>
    <col min="9515" max="9515" width="12.33203125" style="117" bestFit="1" customWidth="1"/>
    <col min="9516" max="9516" width="11.88671875" style="117" bestFit="1" customWidth="1"/>
    <col min="9517" max="9517" width="11.88671875" style="117" customWidth="1"/>
    <col min="9518" max="9518" width="13.109375" style="117" bestFit="1" customWidth="1"/>
    <col min="9519" max="9522" width="11.88671875" style="117" bestFit="1" customWidth="1"/>
    <col min="9523" max="9523" width="13.109375" style="117" bestFit="1" customWidth="1"/>
    <col min="9524" max="9525" width="11.88671875" style="117" bestFit="1" customWidth="1"/>
    <col min="9526" max="9526" width="13.109375" style="117" bestFit="1" customWidth="1"/>
    <col min="9527" max="9528" width="10.6640625" style="117" bestFit="1" customWidth="1"/>
    <col min="9529" max="9529" width="13.109375" style="117" bestFit="1" customWidth="1"/>
    <col min="9530" max="9530" width="13.109375" style="117" customWidth="1"/>
    <col min="9531" max="9531" width="13.109375" style="117" bestFit="1" customWidth="1"/>
    <col min="9532" max="9532" width="11.88671875" style="117" bestFit="1" customWidth="1"/>
    <col min="9533" max="9533" width="10.6640625" style="117" bestFit="1" customWidth="1"/>
    <col min="9534" max="9534" width="15" style="117" bestFit="1" customWidth="1"/>
    <col min="9535" max="9535" width="13.109375" style="117" bestFit="1" customWidth="1"/>
    <col min="9536" max="9536" width="11.109375" style="117" bestFit="1" customWidth="1"/>
    <col min="9537" max="9537" width="11.88671875" style="117" bestFit="1" customWidth="1"/>
    <col min="9538" max="9538" width="9.33203125" style="117" bestFit="1" customWidth="1"/>
    <col min="9539" max="9728" width="8.88671875" style="117"/>
    <col min="9729" max="9729" width="14.5546875" style="117" bestFit="1" customWidth="1"/>
    <col min="9730" max="9730" width="13.109375" style="117" bestFit="1" customWidth="1"/>
    <col min="9731" max="9732" width="15" style="117" bestFit="1" customWidth="1"/>
    <col min="9733" max="9733" width="13.109375" style="117" bestFit="1" customWidth="1"/>
    <col min="9734" max="9734" width="15" style="117" bestFit="1" customWidth="1"/>
    <col min="9735" max="9737" width="13.109375" style="117" bestFit="1" customWidth="1"/>
    <col min="9738" max="9740" width="15" style="117" bestFit="1" customWidth="1"/>
    <col min="9741" max="9742" width="13.109375" style="117" bestFit="1" customWidth="1"/>
    <col min="9743" max="9743" width="15" style="117" bestFit="1" customWidth="1"/>
    <col min="9744" max="9744" width="15" style="117" customWidth="1"/>
    <col min="9745" max="9745" width="15" style="117" bestFit="1" customWidth="1"/>
    <col min="9746" max="9747" width="13.109375" style="117" bestFit="1" customWidth="1"/>
    <col min="9748" max="9748" width="16.109375" style="117" bestFit="1" customWidth="1"/>
    <col min="9749" max="9749" width="8.88671875" style="117"/>
    <col min="9750" max="9750" width="12.33203125" style="117" bestFit="1" customWidth="1"/>
    <col min="9751" max="9751" width="13.109375" style="117" bestFit="1" customWidth="1"/>
    <col min="9752" max="9752" width="15" style="117" bestFit="1" customWidth="1"/>
    <col min="9753" max="9755" width="13.109375" style="117" bestFit="1" customWidth="1"/>
    <col min="9756" max="9756" width="15" style="117" bestFit="1" customWidth="1"/>
    <col min="9757" max="9760" width="13.109375" style="117" bestFit="1" customWidth="1"/>
    <col min="9761" max="9761" width="15" style="117" bestFit="1" customWidth="1"/>
    <col min="9762" max="9762" width="11.88671875" style="117" bestFit="1" customWidth="1"/>
    <col min="9763" max="9764" width="13.109375" style="117" bestFit="1" customWidth="1"/>
    <col min="9765" max="9766" width="15" style="117" bestFit="1" customWidth="1"/>
    <col min="9767" max="9768" width="13.109375" style="117" bestFit="1" customWidth="1"/>
    <col min="9769" max="9769" width="16.109375" style="117" bestFit="1" customWidth="1"/>
    <col min="9770" max="9770" width="8.88671875" style="117"/>
    <col min="9771" max="9771" width="12.33203125" style="117" bestFit="1" customWidth="1"/>
    <col min="9772" max="9772" width="11.88671875" style="117" bestFit="1" customWidth="1"/>
    <col min="9773" max="9773" width="11.88671875" style="117" customWidth="1"/>
    <col min="9774" max="9774" width="13.109375" style="117" bestFit="1" customWidth="1"/>
    <col min="9775" max="9778" width="11.88671875" style="117" bestFit="1" customWidth="1"/>
    <col min="9779" max="9779" width="13.109375" style="117" bestFit="1" customWidth="1"/>
    <col min="9780" max="9781" width="11.88671875" style="117" bestFit="1" customWidth="1"/>
    <col min="9782" max="9782" width="13.109375" style="117" bestFit="1" customWidth="1"/>
    <col min="9783" max="9784" width="10.6640625" style="117" bestFit="1" customWidth="1"/>
    <col min="9785" max="9785" width="13.109375" style="117" bestFit="1" customWidth="1"/>
    <col min="9786" max="9786" width="13.109375" style="117" customWidth="1"/>
    <col min="9787" max="9787" width="13.109375" style="117" bestFit="1" customWidth="1"/>
    <col min="9788" max="9788" width="11.88671875" style="117" bestFit="1" customWidth="1"/>
    <col min="9789" max="9789" width="10.6640625" style="117" bestFit="1" customWidth="1"/>
    <col min="9790" max="9790" width="15" style="117" bestFit="1" customWidth="1"/>
    <col min="9791" max="9791" width="13.109375" style="117" bestFit="1" customWidth="1"/>
    <col min="9792" max="9792" width="11.109375" style="117" bestFit="1" customWidth="1"/>
    <col min="9793" max="9793" width="11.88671875" style="117" bestFit="1" customWidth="1"/>
    <col min="9794" max="9794" width="9.33203125" style="117" bestFit="1" customWidth="1"/>
    <col min="9795" max="9984" width="8.88671875" style="117"/>
    <col min="9985" max="9985" width="14.5546875" style="117" bestFit="1" customWidth="1"/>
    <col min="9986" max="9986" width="13.109375" style="117" bestFit="1" customWidth="1"/>
    <col min="9987" max="9988" width="15" style="117" bestFit="1" customWidth="1"/>
    <col min="9989" max="9989" width="13.109375" style="117" bestFit="1" customWidth="1"/>
    <col min="9990" max="9990" width="15" style="117" bestFit="1" customWidth="1"/>
    <col min="9991" max="9993" width="13.109375" style="117" bestFit="1" customWidth="1"/>
    <col min="9994" max="9996" width="15" style="117" bestFit="1" customWidth="1"/>
    <col min="9997" max="9998" width="13.109375" style="117" bestFit="1" customWidth="1"/>
    <col min="9999" max="9999" width="15" style="117" bestFit="1" customWidth="1"/>
    <col min="10000" max="10000" width="15" style="117" customWidth="1"/>
    <col min="10001" max="10001" width="15" style="117" bestFit="1" customWidth="1"/>
    <col min="10002" max="10003" width="13.109375" style="117" bestFit="1" customWidth="1"/>
    <col min="10004" max="10004" width="16.109375" style="117" bestFit="1" customWidth="1"/>
    <col min="10005" max="10005" width="8.88671875" style="117"/>
    <col min="10006" max="10006" width="12.33203125" style="117" bestFit="1" customWidth="1"/>
    <col min="10007" max="10007" width="13.109375" style="117" bestFit="1" customWidth="1"/>
    <col min="10008" max="10008" width="15" style="117" bestFit="1" customWidth="1"/>
    <col min="10009" max="10011" width="13.109375" style="117" bestFit="1" customWidth="1"/>
    <col min="10012" max="10012" width="15" style="117" bestFit="1" customWidth="1"/>
    <col min="10013" max="10016" width="13.109375" style="117" bestFit="1" customWidth="1"/>
    <col min="10017" max="10017" width="15" style="117" bestFit="1" customWidth="1"/>
    <col min="10018" max="10018" width="11.88671875" style="117" bestFit="1" customWidth="1"/>
    <col min="10019" max="10020" width="13.109375" style="117" bestFit="1" customWidth="1"/>
    <col min="10021" max="10022" width="15" style="117" bestFit="1" customWidth="1"/>
    <col min="10023" max="10024" width="13.109375" style="117" bestFit="1" customWidth="1"/>
    <col min="10025" max="10025" width="16.109375" style="117" bestFit="1" customWidth="1"/>
    <col min="10026" max="10026" width="8.88671875" style="117"/>
    <col min="10027" max="10027" width="12.33203125" style="117" bestFit="1" customWidth="1"/>
    <col min="10028" max="10028" width="11.88671875" style="117" bestFit="1" customWidth="1"/>
    <col min="10029" max="10029" width="11.88671875" style="117" customWidth="1"/>
    <col min="10030" max="10030" width="13.109375" style="117" bestFit="1" customWidth="1"/>
    <col min="10031" max="10034" width="11.88671875" style="117" bestFit="1" customWidth="1"/>
    <col min="10035" max="10035" width="13.109375" style="117" bestFit="1" customWidth="1"/>
    <col min="10036" max="10037" width="11.88671875" style="117" bestFit="1" customWidth="1"/>
    <col min="10038" max="10038" width="13.109375" style="117" bestFit="1" customWidth="1"/>
    <col min="10039" max="10040" width="10.6640625" style="117" bestFit="1" customWidth="1"/>
    <col min="10041" max="10041" width="13.109375" style="117" bestFit="1" customWidth="1"/>
    <col min="10042" max="10042" width="13.109375" style="117" customWidth="1"/>
    <col min="10043" max="10043" width="13.109375" style="117" bestFit="1" customWidth="1"/>
    <col min="10044" max="10044" width="11.88671875" style="117" bestFit="1" customWidth="1"/>
    <col min="10045" max="10045" width="10.6640625" style="117" bestFit="1" customWidth="1"/>
    <col min="10046" max="10046" width="15" style="117" bestFit="1" customWidth="1"/>
    <col min="10047" max="10047" width="13.109375" style="117" bestFit="1" customWidth="1"/>
    <col min="10048" max="10048" width="11.109375" style="117" bestFit="1" customWidth="1"/>
    <col min="10049" max="10049" width="11.88671875" style="117" bestFit="1" customWidth="1"/>
    <col min="10050" max="10050" width="9.33203125" style="117" bestFit="1" customWidth="1"/>
    <col min="10051" max="10240" width="8.88671875" style="117"/>
    <col min="10241" max="10241" width="14.5546875" style="117" bestFit="1" customWidth="1"/>
    <col min="10242" max="10242" width="13.109375" style="117" bestFit="1" customWidth="1"/>
    <col min="10243" max="10244" width="15" style="117" bestFit="1" customWidth="1"/>
    <col min="10245" max="10245" width="13.109375" style="117" bestFit="1" customWidth="1"/>
    <col min="10246" max="10246" width="15" style="117" bestFit="1" customWidth="1"/>
    <col min="10247" max="10249" width="13.109375" style="117" bestFit="1" customWidth="1"/>
    <col min="10250" max="10252" width="15" style="117" bestFit="1" customWidth="1"/>
    <col min="10253" max="10254" width="13.109375" style="117" bestFit="1" customWidth="1"/>
    <col min="10255" max="10255" width="15" style="117" bestFit="1" customWidth="1"/>
    <col min="10256" max="10256" width="15" style="117" customWidth="1"/>
    <col min="10257" max="10257" width="15" style="117" bestFit="1" customWidth="1"/>
    <col min="10258" max="10259" width="13.109375" style="117" bestFit="1" customWidth="1"/>
    <col min="10260" max="10260" width="16.109375" style="117" bestFit="1" customWidth="1"/>
    <col min="10261" max="10261" width="8.88671875" style="117"/>
    <col min="10262" max="10262" width="12.33203125" style="117" bestFit="1" customWidth="1"/>
    <col min="10263" max="10263" width="13.109375" style="117" bestFit="1" customWidth="1"/>
    <col min="10264" max="10264" width="15" style="117" bestFit="1" customWidth="1"/>
    <col min="10265" max="10267" width="13.109375" style="117" bestFit="1" customWidth="1"/>
    <col min="10268" max="10268" width="15" style="117" bestFit="1" customWidth="1"/>
    <col min="10269" max="10272" width="13.109375" style="117" bestFit="1" customWidth="1"/>
    <col min="10273" max="10273" width="15" style="117" bestFit="1" customWidth="1"/>
    <col min="10274" max="10274" width="11.88671875" style="117" bestFit="1" customWidth="1"/>
    <col min="10275" max="10276" width="13.109375" style="117" bestFit="1" customWidth="1"/>
    <col min="10277" max="10278" width="15" style="117" bestFit="1" customWidth="1"/>
    <col min="10279" max="10280" width="13.109375" style="117" bestFit="1" customWidth="1"/>
    <col min="10281" max="10281" width="16.109375" style="117" bestFit="1" customWidth="1"/>
    <col min="10282" max="10282" width="8.88671875" style="117"/>
    <col min="10283" max="10283" width="12.33203125" style="117" bestFit="1" customWidth="1"/>
    <col min="10284" max="10284" width="11.88671875" style="117" bestFit="1" customWidth="1"/>
    <col min="10285" max="10285" width="11.88671875" style="117" customWidth="1"/>
    <col min="10286" max="10286" width="13.109375" style="117" bestFit="1" customWidth="1"/>
    <col min="10287" max="10290" width="11.88671875" style="117" bestFit="1" customWidth="1"/>
    <col min="10291" max="10291" width="13.109375" style="117" bestFit="1" customWidth="1"/>
    <col min="10292" max="10293" width="11.88671875" style="117" bestFit="1" customWidth="1"/>
    <col min="10294" max="10294" width="13.109375" style="117" bestFit="1" customWidth="1"/>
    <col min="10295" max="10296" width="10.6640625" style="117" bestFit="1" customWidth="1"/>
    <col min="10297" max="10297" width="13.109375" style="117" bestFit="1" customWidth="1"/>
    <col min="10298" max="10298" width="13.109375" style="117" customWidth="1"/>
    <col min="10299" max="10299" width="13.109375" style="117" bestFit="1" customWidth="1"/>
    <col min="10300" max="10300" width="11.88671875" style="117" bestFit="1" customWidth="1"/>
    <col min="10301" max="10301" width="10.6640625" style="117" bestFit="1" customWidth="1"/>
    <col min="10302" max="10302" width="15" style="117" bestFit="1" customWidth="1"/>
    <col min="10303" max="10303" width="13.109375" style="117" bestFit="1" customWidth="1"/>
    <col min="10304" max="10304" width="11.109375" style="117" bestFit="1" customWidth="1"/>
    <col min="10305" max="10305" width="11.88671875" style="117" bestFit="1" customWidth="1"/>
    <col min="10306" max="10306" width="9.33203125" style="117" bestFit="1" customWidth="1"/>
    <col min="10307" max="10496" width="8.88671875" style="117"/>
    <col min="10497" max="10497" width="14.5546875" style="117" bestFit="1" customWidth="1"/>
    <col min="10498" max="10498" width="13.109375" style="117" bestFit="1" customWidth="1"/>
    <col min="10499" max="10500" width="15" style="117" bestFit="1" customWidth="1"/>
    <col min="10501" max="10501" width="13.109375" style="117" bestFit="1" customWidth="1"/>
    <col min="10502" max="10502" width="15" style="117" bestFit="1" customWidth="1"/>
    <col min="10503" max="10505" width="13.109375" style="117" bestFit="1" customWidth="1"/>
    <col min="10506" max="10508" width="15" style="117" bestFit="1" customWidth="1"/>
    <col min="10509" max="10510" width="13.109375" style="117" bestFit="1" customWidth="1"/>
    <col min="10511" max="10511" width="15" style="117" bestFit="1" customWidth="1"/>
    <col min="10512" max="10512" width="15" style="117" customWidth="1"/>
    <col min="10513" max="10513" width="15" style="117" bestFit="1" customWidth="1"/>
    <col min="10514" max="10515" width="13.109375" style="117" bestFit="1" customWidth="1"/>
    <col min="10516" max="10516" width="16.109375" style="117" bestFit="1" customWidth="1"/>
    <col min="10517" max="10517" width="8.88671875" style="117"/>
    <col min="10518" max="10518" width="12.33203125" style="117" bestFit="1" customWidth="1"/>
    <col min="10519" max="10519" width="13.109375" style="117" bestFit="1" customWidth="1"/>
    <col min="10520" max="10520" width="15" style="117" bestFit="1" customWidth="1"/>
    <col min="10521" max="10523" width="13.109375" style="117" bestFit="1" customWidth="1"/>
    <col min="10524" max="10524" width="15" style="117" bestFit="1" customWidth="1"/>
    <col min="10525" max="10528" width="13.109375" style="117" bestFit="1" customWidth="1"/>
    <col min="10529" max="10529" width="15" style="117" bestFit="1" customWidth="1"/>
    <col min="10530" max="10530" width="11.88671875" style="117" bestFit="1" customWidth="1"/>
    <col min="10531" max="10532" width="13.109375" style="117" bestFit="1" customWidth="1"/>
    <col min="10533" max="10534" width="15" style="117" bestFit="1" customWidth="1"/>
    <col min="10535" max="10536" width="13.109375" style="117" bestFit="1" customWidth="1"/>
    <col min="10537" max="10537" width="16.109375" style="117" bestFit="1" customWidth="1"/>
    <col min="10538" max="10538" width="8.88671875" style="117"/>
    <col min="10539" max="10539" width="12.33203125" style="117" bestFit="1" customWidth="1"/>
    <col min="10540" max="10540" width="11.88671875" style="117" bestFit="1" customWidth="1"/>
    <col min="10541" max="10541" width="11.88671875" style="117" customWidth="1"/>
    <col min="10542" max="10542" width="13.109375" style="117" bestFit="1" customWidth="1"/>
    <col min="10543" max="10546" width="11.88671875" style="117" bestFit="1" customWidth="1"/>
    <col min="10547" max="10547" width="13.109375" style="117" bestFit="1" customWidth="1"/>
    <col min="10548" max="10549" width="11.88671875" style="117" bestFit="1" customWidth="1"/>
    <col min="10550" max="10550" width="13.109375" style="117" bestFit="1" customWidth="1"/>
    <col min="10551" max="10552" width="10.6640625" style="117" bestFit="1" customWidth="1"/>
    <col min="10553" max="10553" width="13.109375" style="117" bestFit="1" customWidth="1"/>
    <col min="10554" max="10554" width="13.109375" style="117" customWidth="1"/>
    <col min="10555" max="10555" width="13.109375" style="117" bestFit="1" customWidth="1"/>
    <col min="10556" max="10556" width="11.88671875" style="117" bestFit="1" customWidth="1"/>
    <col min="10557" max="10557" width="10.6640625" style="117" bestFit="1" customWidth="1"/>
    <col min="10558" max="10558" width="15" style="117" bestFit="1" customWidth="1"/>
    <col min="10559" max="10559" width="13.109375" style="117" bestFit="1" customWidth="1"/>
    <col min="10560" max="10560" width="11.109375" style="117" bestFit="1" customWidth="1"/>
    <col min="10561" max="10561" width="11.88671875" style="117" bestFit="1" customWidth="1"/>
    <col min="10562" max="10562" width="9.33203125" style="117" bestFit="1" customWidth="1"/>
    <col min="10563" max="10752" width="8.88671875" style="117"/>
    <col min="10753" max="10753" width="14.5546875" style="117" bestFit="1" customWidth="1"/>
    <col min="10754" max="10754" width="13.109375" style="117" bestFit="1" customWidth="1"/>
    <col min="10755" max="10756" width="15" style="117" bestFit="1" customWidth="1"/>
    <col min="10757" max="10757" width="13.109375" style="117" bestFit="1" customWidth="1"/>
    <col min="10758" max="10758" width="15" style="117" bestFit="1" customWidth="1"/>
    <col min="10759" max="10761" width="13.109375" style="117" bestFit="1" customWidth="1"/>
    <col min="10762" max="10764" width="15" style="117" bestFit="1" customWidth="1"/>
    <col min="10765" max="10766" width="13.109375" style="117" bestFit="1" customWidth="1"/>
    <col min="10767" max="10767" width="15" style="117" bestFit="1" customWidth="1"/>
    <col min="10768" max="10768" width="15" style="117" customWidth="1"/>
    <col min="10769" max="10769" width="15" style="117" bestFit="1" customWidth="1"/>
    <col min="10770" max="10771" width="13.109375" style="117" bestFit="1" customWidth="1"/>
    <col min="10772" max="10772" width="16.109375" style="117" bestFit="1" customWidth="1"/>
    <col min="10773" max="10773" width="8.88671875" style="117"/>
    <col min="10774" max="10774" width="12.33203125" style="117" bestFit="1" customWidth="1"/>
    <col min="10775" max="10775" width="13.109375" style="117" bestFit="1" customWidth="1"/>
    <col min="10776" max="10776" width="15" style="117" bestFit="1" customWidth="1"/>
    <col min="10777" max="10779" width="13.109375" style="117" bestFit="1" customWidth="1"/>
    <col min="10780" max="10780" width="15" style="117" bestFit="1" customWidth="1"/>
    <col min="10781" max="10784" width="13.109375" style="117" bestFit="1" customWidth="1"/>
    <col min="10785" max="10785" width="15" style="117" bestFit="1" customWidth="1"/>
    <col min="10786" max="10786" width="11.88671875" style="117" bestFit="1" customWidth="1"/>
    <col min="10787" max="10788" width="13.109375" style="117" bestFit="1" customWidth="1"/>
    <col min="10789" max="10790" width="15" style="117" bestFit="1" customWidth="1"/>
    <col min="10791" max="10792" width="13.109375" style="117" bestFit="1" customWidth="1"/>
    <col min="10793" max="10793" width="16.109375" style="117" bestFit="1" customWidth="1"/>
    <col min="10794" max="10794" width="8.88671875" style="117"/>
    <col min="10795" max="10795" width="12.33203125" style="117" bestFit="1" customWidth="1"/>
    <col min="10796" max="10796" width="11.88671875" style="117" bestFit="1" customWidth="1"/>
    <col min="10797" max="10797" width="11.88671875" style="117" customWidth="1"/>
    <col min="10798" max="10798" width="13.109375" style="117" bestFit="1" customWidth="1"/>
    <col min="10799" max="10802" width="11.88671875" style="117" bestFit="1" customWidth="1"/>
    <col min="10803" max="10803" width="13.109375" style="117" bestFit="1" customWidth="1"/>
    <col min="10804" max="10805" width="11.88671875" style="117" bestFit="1" customWidth="1"/>
    <col min="10806" max="10806" width="13.109375" style="117" bestFit="1" customWidth="1"/>
    <col min="10807" max="10808" width="10.6640625" style="117" bestFit="1" customWidth="1"/>
    <col min="10809" max="10809" width="13.109375" style="117" bestFit="1" customWidth="1"/>
    <col min="10810" max="10810" width="13.109375" style="117" customWidth="1"/>
    <col min="10811" max="10811" width="13.109375" style="117" bestFit="1" customWidth="1"/>
    <col min="10812" max="10812" width="11.88671875" style="117" bestFit="1" customWidth="1"/>
    <col min="10813" max="10813" width="10.6640625" style="117" bestFit="1" customWidth="1"/>
    <col min="10814" max="10814" width="15" style="117" bestFit="1" customWidth="1"/>
    <col min="10815" max="10815" width="13.109375" style="117" bestFit="1" customWidth="1"/>
    <col min="10816" max="10816" width="11.109375" style="117" bestFit="1" customWidth="1"/>
    <col min="10817" max="10817" width="11.88671875" style="117" bestFit="1" customWidth="1"/>
    <col min="10818" max="10818" width="9.33203125" style="117" bestFit="1" customWidth="1"/>
    <col min="10819" max="11008" width="8.88671875" style="117"/>
    <col min="11009" max="11009" width="14.5546875" style="117" bestFit="1" customWidth="1"/>
    <col min="11010" max="11010" width="13.109375" style="117" bestFit="1" customWidth="1"/>
    <col min="11011" max="11012" width="15" style="117" bestFit="1" customWidth="1"/>
    <col min="11013" max="11013" width="13.109375" style="117" bestFit="1" customWidth="1"/>
    <col min="11014" max="11014" width="15" style="117" bestFit="1" customWidth="1"/>
    <col min="11015" max="11017" width="13.109375" style="117" bestFit="1" customWidth="1"/>
    <col min="11018" max="11020" width="15" style="117" bestFit="1" customWidth="1"/>
    <col min="11021" max="11022" width="13.109375" style="117" bestFit="1" customWidth="1"/>
    <col min="11023" max="11023" width="15" style="117" bestFit="1" customWidth="1"/>
    <col min="11024" max="11024" width="15" style="117" customWidth="1"/>
    <col min="11025" max="11025" width="15" style="117" bestFit="1" customWidth="1"/>
    <col min="11026" max="11027" width="13.109375" style="117" bestFit="1" customWidth="1"/>
    <col min="11028" max="11028" width="16.109375" style="117" bestFit="1" customWidth="1"/>
    <col min="11029" max="11029" width="8.88671875" style="117"/>
    <col min="11030" max="11030" width="12.33203125" style="117" bestFit="1" customWidth="1"/>
    <col min="11031" max="11031" width="13.109375" style="117" bestFit="1" customWidth="1"/>
    <col min="11032" max="11032" width="15" style="117" bestFit="1" customWidth="1"/>
    <col min="11033" max="11035" width="13.109375" style="117" bestFit="1" customWidth="1"/>
    <col min="11036" max="11036" width="15" style="117" bestFit="1" customWidth="1"/>
    <col min="11037" max="11040" width="13.109375" style="117" bestFit="1" customWidth="1"/>
    <col min="11041" max="11041" width="15" style="117" bestFit="1" customWidth="1"/>
    <col min="11042" max="11042" width="11.88671875" style="117" bestFit="1" customWidth="1"/>
    <col min="11043" max="11044" width="13.109375" style="117" bestFit="1" customWidth="1"/>
    <col min="11045" max="11046" width="15" style="117" bestFit="1" customWidth="1"/>
    <col min="11047" max="11048" width="13.109375" style="117" bestFit="1" customWidth="1"/>
    <col min="11049" max="11049" width="16.109375" style="117" bestFit="1" customWidth="1"/>
    <col min="11050" max="11050" width="8.88671875" style="117"/>
    <col min="11051" max="11051" width="12.33203125" style="117" bestFit="1" customWidth="1"/>
    <col min="11052" max="11052" width="11.88671875" style="117" bestFit="1" customWidth="1"/>
    <col min="11053" max="11053" width="11.88671875" style="117" customWidth="1"/>
    <col min="11054" max="11054" width="13.109375" style="117" bestFit="1" customWidth="1"/>
    <col min="11055" max="11058" width="11.88671875" style="117" bestFit="1" customWidth="1"/>
    <col min="11059" max="11059" width="13.109375" style="117" bestFit="1" customWidth="1"/>
    <col min="11060" max="11061" width="11.88671875" style="117" bestFit="1" customWidth="1"/>
    <col min="11062" max="11062" width="13.109375" style="117" bestFit="1" customWidth="1"/>
    <col min="11063" max="11064" width="10.6640625" style="117" bestFit="1" customWidth="1"/>
    <col min="11065" max="11065" width="13.109375" style="117" bestFit="1" customWidth="1"/>
    <col min="11066" max="11066" width="13.109375" style="117" customWidth="1"/>
    <col min="11067" max="11067" width="13.109375" style="117" bestFit="1" customWidth="1"/>
    <col min="11068" max="11068" width="11.88671875" style="117" bestFit="1" customWidth="1"/>
    <col min="11069" max="11069" width="10.6640625" style="117" bestFit="1" customWidth="1"/>
    <col min="11070" max="11070" width="15" style="117" bestFit="1" customWidth="1"/>
    <col min="11071" max="11071" width="13.109375" style="117" bestFit="1" customWidth="1"/>
    <col min="11072" max="11072" width="11.109375" style="117" bestFit="1" customWidth="1"/>
    <col min="11073" max="11073" width="11.88671875" style="117" bestFit="1" customWidth="1"/>
    <col min="11074" max="11074" width="9.33203125" style="117" bestFit="1" customWidth="1"/>
    <col min="11075" max="11264" width="8.88671875" style="117"/>
    <col min="11265" max="11265" width="14.5546875" style="117" bestFit="1" customWidth="1"/>
    <col min="11266" max="11266" width="13.109375" style="117" bestFit="1" customWidth="1"/>
    <col min="11267" max="11268" width="15" style="117" bestFit="1" customWidth="1"/>
    <col min="11269" max="11269" width="13.109375" style="117" bestFit="1" customWidth="1"/>
    <col min="11270" max="11270" width="15" style="117" bestFit="1" customWidth="1"/>
    <col min="11271" max="11273" width="13.109375" style="117" bestFit="1" customWidth="1"/>
    <col min="11274" max="11276" width="15" style="117" bestFit="1" customWidth="1"/>
    <col min="11277" max="11278" width="13.109375" style="117" bestFit="1" customWidth="1"/>
    <col min="11279" max="11279" width="15" style="117" bestFit="1" customWidth="1"/>
    <col min="11280" max="11280" width="15" style="117" customWidth="1"/>
    <col min="11281" max="11281" width="15" style="117" bestFit="1" customWidth="1"/>
    <col min="11282" max="11283" width="13.109375" style="117" bestFit="1" customWidth="1"/>
    <col min="11284" max="11284" width="16.109375" style="117" bestFit="1" customWidth="1"/>
    <col min="11285" max="11285" width="8.88671875" style="117"/>
    <col min="11286" max="11286" width="12.33203125" style="117" bestFit="1" customWidth="1"/>
    <col min="11287" max="11287" width="13.109375" style="117" bestFit="1" customWidth="1"/>
    <col min="11288" max="11288" width="15" style="117" bestFit="1" customWidth="1"/>
    <col min="11289" max="11291" width="13.109375" style="117" bestFit="1" customWidth="1"/>
    <col min="11292" max="11292" width="15" style="117" bestFit="1" customWidth="1"/>
    <col min="11293" max="11296" width="13.109375" style="117" bestFit="1" customWidth="1"/>
    <col min="11297" max="11297" width="15" style="117" bestFit="1" customWidth="1"/>
    <col min="11298" max="11298" width="11.88671875" style="117" bestFit="1" customWidth="1"/>
    <col min="11299" max="11300" width="13.109375" style="117" bestFit="1" customWidth="1"/>
    <col min="11301" max="11302" width="15" style="117" bestFit="1" customWidth="1"/>
    <col min="11303" max="11304" width="13.109375" style="117" bestFit="1" customWidth="1"/>
    <col min="11305" max="11305" width="16.109375" style="117" bestFit="1" customWidth="1"/>
    <col min="11306" max="11306" width="8.88671875" style="117"/>
    <col min="11307" max="11307" width="12.33203125" style="117" bestFit="1" customWidth="1"/>
    <col min="11308" max="11308" width="11.88671875" style="117" bestFit="1" customWidth="1"/>
    <col min="11309" max="11309" width="11.88671875" style="117" customWidth="1"/>
    <col min="11310" max="11310" width="13.109375" style="117" bestFit="1" customWidth="1"/>
    <col min="11311" max="11314" width="11.88671875" style="117" bestFit="1" customWidth="1"/>
    <col min="11315" max="11315" width="13.109375" style="117" bestFit="1" customWidth="1"/>
    <col min="11316" max="11317" width="11.88671875" style="117" bestFit="1" customWidth="1"/>
    <col min="11318" max="11318" width="13.109375" style="117" bestFit="1" customWidth="1"/>
    <col min="11319" max="11320" width="10.6640625" style="117" bestFit="1" customWidth="1"/>
    <col min="11321" max="11321" width="13.109375" style="117" bestFit="1" customWidth="1"/>
    <col min="11322" max="11322" width="13.109375" style="117" customWidth="1"/>
    <col min="11323" max="11323" width="13.109375" style="117" bestFit="1" customWidth="1"/>
    <col min="11324" max="11324" width="11.88671875" style="117" bestFit="1" customWidth="1"/>
    <col min="11325" max="11325" width="10.6640625" style="117" bestFit="1" customWidth="1"/>
    <col min="11326" max="11326" width="15" style="117" bestFit="1" customWidth="1"/>
    <col min="11327" max="11327" width="13.109375" style="117" bestFit="1" customWidth="1"/>
    <col min="11328" max="11328" width="11.109375" style="117" bestFit="1" customWidth="1"/>
    <col min="11329" max="11329" width="11.88671875" style="117" bestFit="1" customWidth="1"/>
    <col min="11330" max="11330" width="9.33203125" style="117" bestFit="1" customWidth="1"/>
    <col min="11331" max="11520" width="8.88671875" style="117"/>
    <col min="11521" max="11521" width="14.5546875" style="117" bestFit="1" customWidth="1"/>
    <col min="11522" max="11522" width="13.109375" style="117" bestFit="1" customWidth="1"/>
    <col min="11523" max="11524" width="15" style="117" bestFit="1" customWidth="1"/>
    <col min="11525" max="11525" width="13.109375" style="117" bestFit="1" customWidth="1"/>
    <col min="11526" max="11526" width="15" style="117" bestFit="1" customWidth="1"/>
    <col min="11527" max="11529" width="13.109375" style="117" bestFit="1" customWidth="1"/>
    <col min="11530" max="11532" width="15" style="117" bestFit="1" customWidth="1"/>
    <col min="11533" max="11534" width="13.109375" style="117" bestFit="1" customWidth="1"/>
    <col min="11535" max="11535" width="15" style="117" bestFit="1" customWidth="1"/>
    <col min="11536" max="11536" width="15" style="117" customWidth="1"/>
    <col min="11537" max="11537" width="15" style="117" bestFit="1" customWidth="1"/>
    <col min="11538" max="11539" width="13.109375" style="117" bestFit="1" customWidth="1"/>
    <col min="11540" max="11540" width="16.109375" style="117" bestFit="1" customWidth="1"/>
    <col min="11541" max="11541" width="8.88671875" style="117"/>
    <col min="11542" max="11542" width="12.33203125" style="117" bestFit="1" customWidth="1"/>
    <col min="11543" max="11543" width="13.109375" style="117" bestFit="1" customWidth="1"/>
    <col min="11544" max="11544" width="15" style="117" bestFit="1" customWidth="1"/>
    <col min="11545" max="11547" width="13.109375" style="117" bestFit="1" customWidth="1"/>
    <col min="11548" max="11548" width="15" style="117" bestFit="1" customWidth="1"/>
    <col min="11549" max="11552" width="13.109375" style="117" bestFit="1" customWidth="1"/>
    <col min="11553" max="11553" width="15" style="117" bestFit="1" customWidth="1"/>
    <col min="11554" max="11554" width="11.88671875" style="117" bestFit="1" customWidth="1"/>
    <col min="11555" max="11556" width="13.109375" style="117" bestFit="1" customWidth="1"/>
    <col min="11557" max="11558" width="15" style="117" bestFit="1" customWidth="1"/>
    <col min="11559" max="11560" width="13.109375" style="117" bestFit="1" customWidth="1"/>
    <col min="11561" max="11561" width="16.109375" style="117" bestFit="1" customWidth="1"/>
    <col min="11562" max="11562" width="8.88671875" style="117"/>
    <col min="11563" max="11563" width="12.33203125" style="117" bestFit="1" customWidth="1"/>
    <col min="11564" max="11564" width="11.88671875" style="117" bestFit="1" customWidth="1"/>
    <col min="11565" max="11565" width="11.88671875" style="117" customWidth="1"/>
    <col min="11566" max="11566" width="13.109375" style="117" bestFit="1" customWidth="1"/>
    <col min="11567" max="11570" width="11.88671875" style="117" bestFit="1" customWidth="1"/>
    <col min="11571" max="11571" width="13.109375" style="117" bestFit="1" customWidth="1"/>
    <col min="11572" max="11573" width="11.88671875" style="117" bestFit="1" customWidth="1"/>
    <col min="11574" max="11574" width="13.109375" style="117" bestFit="1" customWidth="1"/>
    <col min="11575" max="11576" width="10.6640625" style="117" bestFit="1" customWidth="1"/>
    <col min="11577" max="11577" width="13.109375" style="117" bestFit="1" customWidth="1"/>
    <col min="11578" max="11578" width="13.109375" style="117" customWidth="1"/>
    <col min="11579" max="11579" width="13.109375" style="117" bestFit="1" customWidth="1"/>
    <col min="11580" max="11580" width="11.88671875" style="117" bestFit="1" customWidth="1"/>
    <col min="11581" max="11581" width="10.6640625" style="117" bestFit="1" customWidth="1"/>
    <col min="11582" max="11582" width="15" style="117" bestFit="1" customWidth="1"/>
    <col min="11583" max="11583" width="13.109375" style="117" bestFit="1" customWidth="1"/>
    <col min="11584" max="11584" width="11.109375" style="117" bestFit="1" customWidth="1"/>
    <col min="11585" max="11585" width="11.88671875" style="117" bestFit="1" customWidth="1"/>
    <col min="11586" max="11586" width="9.33203125" style="117" bestFit="1" customWidth="1"/>
    <col min="11587" max="11776" width="8.88671875" style="117"/>
    <col min="11777" max="11777" width="14.5546875" style="117" bestFit="1" customWidth="1"/>
    <col min="11778" max="11778" width="13.109375" style="117" bestFit="1" customWidth="1"/>
    <col min="11779" max="11780" width="15" style="117" bestFit="1" customWidth="1"/>
    <col min="11781" max="11781" width="13.109375" style="117" bestFit="1" customWidth="1"/>
    <col min="11782" max="11782" width="15" style="117" bestFit="1" customWidth="1"/>
    <col min="11783" max="11785" width="13.109375" style="117" bestFit="1" customWidth="1"/>
    <col min="11786" max="11788" width="15" style="117" bestFit="1" customWidth="1"/>
    <col min="11789" max="11790" width="13.109375" style="117" bestFit="1" customWidth="1"/>
    <col min="11791" max="11791" width="15" style="117" bestFit="1" customWidth="1"/>
    <col min="11792" max="11792" width="15" style="117" customWidth="1"/>
    <col min="11793" max="11793" width="15" style="117" bestFit="1" customWidth="1"/>
    <col min="11794" max="11795" width="13.109375" style="117" bestFit="1" customWidth="1"/>
    <col min="11796" max="11796" width="16.109375" style="117" bestFit="1" customWidth="1"/>
    <col min="11797" max="11797" width="8.88671875" style="117"/>
    <col min="11798" max="11798" width="12.33203125" style="117" bestFit="1" customWidth="1"/>
    <col min="11799" max="11799" width="13.109375" style="117" bestFit="1" customWidth="1"/>
    <col min="11800" max="11800" width="15" style="117" bestFit="1" customWidth="1"/>
    <col min="11801" max="11803" width="13.109375" style="117" bestFit="1" customWidth="1"/>
    <col min="11804" max="11804" width="15" style="117" bestFit="1" customWidth="1"/>
    <col min="11805" max="11808" width="13.109375" style="117" bestFit="1" customWidth="1"/>
    <col min="11809" max="11809" width="15" style="117" bestFit="1" customWidth="1"/>
    <col min="11810" max="11810" width="11.88671875" style="117" bestFit="1" customWidth="1"/>
    <col min="11811" max="11812" width="13.109375" style="117" bestFit="1" customWidth="1"/>
    <col min="11813" max="11814" width="15" style="117" bestFit="1" customWidth="1"/>
    <col min="11815" max="11816" width="13.109375" style="117" bestFit="1" customWidth="1"/>
    <col min="11817" max="11817" width="16.109375" style="117" bestFit="1" customWidth="1"/>
    <col min="11818" max="11818" width="8.88671875" style="117"/>
    <col min="11819" max="11819" width="12.33203125" style="117" bestFit="1" customWidth="1"/>
    <col min="11820" max="11820" width="11.88671875" style="117" bestFit="1" customWidth="1"/>
    <col min="11821" max="11821" width="11.88671875" style="117" customWidth="1"/>
    <col min="11822" max="11822" width="13.109375" style="117" bestFit="1" customWidth="1"/>
    <col min="11823" max="11826" width="11.88671875" style="117" bestFit="1" customWidth="1"/>
    <col min="11827" max="11827" width="13.109375" style="117" bestFit="1" customWidth="1"/>
    <col min="11828" max="11829" width="11.88671875" style="117" bestFit="1" customWidth="1"/>
    <col min="11830" max="11830" width="13.109375" style="117" bestFit="1" customWidth="1"/>
    <col min="11831" max="11832" width="10.6640625" style="117" bestFit="1" customWidth="1"/>
    <col min="11833" max="11833" width="13.109375" style="117" bestFit="1" customWidth="1"/>
    <col min="11834" max="11834" width="13.109375" style="117" customWidth="1"/>
    <col min="11835" max="11835" width="13.109375" style="117" bestFit="1" customWidth="1"/>
    <col min="11836" max="11836" width="11.88671875" style="117" bestFit="1" customWidth="1"/>
    <col min="11837" max="11837" width="10.6640625" style="117" bestFit="1" customWidth="1"/>
    <col min="11838" max="11838" width="15" style="117" bestFit="1" customWidth="1"/>
    <col min="11839" max="11839" width="13.109375" style="117" bestFit="1" customWidth="1"/>
    <col min="11840" max="11840" width="11.109375" style="117" bestFit="1" customWidth="1"/>
    <col min="11841" max="11841" width="11.88671875" style="117" bestFit="1" customWidth="1"/>
    <col min="11842" max="11842" width="9.33203125" style="117" bestFit="1" customWidth="1"/>
    <col min="11843" max="12032" width="8.88671875" style="117"/>
    <col min="12033" max="12033" width="14.5546875" style="117" bestFit="1" customWidth="1"/>
    <col min="12034" max="12034" width="13.109375" style="117" bestFit="1" customWidth="1"/>
    <col min="12035" max="12036" width="15" style="117" bestFit="1" customWidth="1"/>
    <col min="12037" max="12037" width="13.109375" style="117" bestFit="1" customWidth="1"/>
    <col min="12038" max="12038" width="15" style="117" bestFit="1" customWidth="1"/>
    <col min="12039" max="12041" width="13.109375" style="117" bestFit="1" customWidth="1"/>
    <col min="12042" max="12044" width="15" style="117" bestFit="1" customWidth="1"/>
    <col min="12045" max="12046" width="13.109375" style="117" bestFit="1" customWidth="1"/>
    <col min="12047" max="12047" width="15" style="117" bestFit="1" customWidth="1"/>
    <col min="12048" max="12048" width="15" style="117" customWidth="1"/>
    <col min="12049" max="12049" width="15" style="117" bestFit="1" customWidth="1"/>
    <col min="12050" max="12051" width="13.109375" style="117" bestFit="1" customWidth="1"/>
    <col min="12052" max="12052" width="16.109375" style="117" bestFit="1" customWidth="1"/>
    <col min="12053" max="12053" width="8.88671875" style="117"/>
    <col min="12054" max="12054" width="12.33203125" style="117" bestFit="1" customWidth="1"/>
    <col min="12055" max="12055" width="13.109375" style="117" bestFit="1" customWidth="1"/>
    <col min="12056" max="12056" width="15" style="117" bestFit="1" customWidth="1"/>
    <col min="12057" max="12059" width="13.109375" style="117" bestFit="1" customWidth="1"/>
    <col min="12060" max="12060" width="15" style="117" bestFit="1" customWidth="1"/>
    <col min="12061" max="12064" width="13.109375" style="117" bestFit="1" customWidth="1"/>
    <col min="12065" max="12065" width="15" style="117" bestFit="1" customWidth="1"/>
    <col min="12066" max="12066" width="11.88671875" style="117" bestFit="1" customWidth="1"/>
    <col min="12067" max="12068" width="13.109375" style="117" bestFit="1" customWidth="1"/>
    <col min="12069" max="12070" width="15" style="117" bestFit="1" customWidth="1"/>
    <col min="12071" max="12072" width="13.109375" style="117" bestFit="1" customWidth="1"/>
    <col min="12073" max="12073" width="16.109375" style="117" bestFit="1" customWidth="1"/>
    <col min="12074" max="12074" width="8.88671875" style="117"/>
    <col min="12075" max="12075" width="12.33203125" style="117" bestFit="1" customWidth="1"/>
    <col min="12076" max="12076" width="11.88671875" style="117" bestFit="1" customWidth="1"/>
    <col min="12077" max="12077" width="11.88671875" style="117" customWidth="1"/>
    <col min="12078" max="12078" width="13.109375" style="117" bestFit="1" customWidth="1"/>
    <col min="12079" max="12082" width="11.88671875" style="117" bestFit="1" customWidth="1"/>
    <col min="12083" max="12083" width="13.109375" style="117" bestFit="1" customWidth="1"/>
    <col min="12084" max="12085" width="11.88671875" style="117" bestFit="1" customWidth="1"/>
    <col min="12086" max="12086" width="13.109375" style="117" bestFit="1" customWidth="1"/>
    <col min="12087" max="12088" width="10.6640625" style="117" bestFit="1" customWidth="1"/>
    <col min="12089" max="12089" width="13.109375" style="117" bestFit="1" customWidth="1"/>
    <col min="12090" max="12090" width="13.109375" style="117" customWidth="1"/>
    <col min="12091" max="12091" width="13.109375" style="117" bestFit="1" customWidth="1"/>
    <col min="12092" max="12092" width="11.88671875" style="117" bestFit="1" customWidth="1"/>
    <col min="12093" max="12093" width="10.6640625" style="117" bestFit="1" customWidth="1"/>
    <col min="12094" max="12094" width="15" style="117" bestFit="1" customWidth="1"/>
    <col min="12095" max="12095" width="13.109375" style="117" bestFit="1" customWidth="1"/>
    <col min="12096" max="12096" width="11.109375" style="117" bestFit="1" customWidth="1"/>
    <col min="12097" max="12097" width="11.88671875" style="117" bestFit="1" customWidth="1"/>
    <col min="12098" max="12098" width="9.33203125" style="117" bestFit="1" customWidth="1"/>
    <col min="12099" max="12288" width="8.88671875" style="117"/>
    <col min="12289" max="12289" width="14.5546875" style="117" bestFit="1" customWidth="1"/>
    <col min="12290" max="12290" width="13.109375" style="117" bestFit="1" customWidth="1"/>
    <col min="12291" max="12292" width="15" style="117" bestFit="1" customWidth="1"/>
    <col min="12293" max="12293" width="13.109375" style="117" bestFit="1" customWidth="1"/>
    <col min="12294" max="12294" width="15" style="117" bestFit="1" customWidth="1"/>
    <col min="12295" max="12297" width="13.109375" style="117" bestFit="1" customWidth="1"/>
    <col min="12298" max="12300" width="15" style="117" bestFit="1" customWidth="1"/>
    <col min="12301" max="12302" width="13.109375" style="117" bestFit="1" customWidth="1"/>
    <col min="12303" max="12303" width="15" style="117" bestFit="1" customWidth="1"/>
    <col min="12304" max="12304" width="15" style="117" customWidth="1"/>
    <col min="12305" max="12305" width="15" style="117" bestFit="1" customWidth="1"/>
    <col min="12306" max="12307" width="13.109375" style="117" bestFit="1" customWidth="1"/>
    <col min="12308" max="12308" width="16.109375" style="117" bestFit="1" customWidth="1"/>
    <col min="12309" max="12309" width="8.88671875" style="117"/>
    <col min="12310" max="12310" width="12.33203125" style="117" bestFit="1" customWidth="1"/>
    <col min="12311" max="12311" width="13.109375" style="117" bestFit="1" customWidth="1"/>
    <col min="12312" max="12312" width="15" style="117" bestFit="1" customWidth="1"/>
    <col min="12313" max="12315" width="13.109375" style="117" bestFit="1" customWidth="1"/>
    <col min="12316" max="12316" width="15" style="117" bestFit="1" customWidth="1"/>
    <col min="12317" max="12320" width="13.109375" style="117" bestFit="1" customWidth="1"/>
    <col min="12321" max="12321" width="15" style="117" bestFit="1" customWidth="1"/>
    <col min="12322" max="12322" width="11.88671875" style="117" bestFit="1" customWidth="1"/>
    <col min="12323" max="12324" width="13.109375" style="117" bestFit="1" customWidth="1"/>
    <col min="12325" max="12326" width="15" style="117" bestFit="1" customWidth="1"/>
    <col min="12327" max="12328" width="13.109375" style="117" bestFit="1" customWidth="1"/>
    <col min="12329" max="12329" width="16.109375" style="117" bestFit="1" customWidth="1"/>
    <col min="12330" max="12330" width="8.88671875" style="117"/>
    <col min="12331" max="12331" width="12.33203125" style="117" bestFit="1" customWidth="1"/>
    <col min="12332" max="12332" width="11.88671875" style="117" bestFit="1" customWidth="1"/>
    <col min="12333" max="12333" width="11.88671875" style="117" customWidth="1"/>
    <col min="12334" max="12334" width="13.109375" style="117" bestFit="1" customWidth="1"/>
    <col min="12335" max="12338" width="11.88671875" style="117" bestFit="1" customWidth="1"/>
    <col min="12339" max="12339" width="13.109375" style="117" bestFit="1" customWidth="1"/>
    <col min="12340" max="12341" width="11.88671875" style="117" bestFit="1" customWidth="1"/>
    <col min="12342" max="12342" width="13.109375" style="117" bestFit="1" customWidth="1"/>
    <col min="12343" max="12344" width="10.6640625" style="117" bestFit="1" customWidth="1"/>
    <col min="12345" max="12345" width="13.109375" style="117" bestFit="1" customWidth="1"/>
    <col min="12346" max="12346" width="13.109375" style="117" customWidth="1"/>
    <col min="12347" max="12347" width="13.109375" style="117" bestFit="1" customWidth="1"/>
    <col min="12348" max="12348" width="11.88671875" style="117" bestFit="1" customWidth="1"/>
    <col min="12349" max="12349" width="10.6640625" style="117" bestFit="1" customWidth="1"/>
    <col min="12350" max="12350" width="15" style="117" bestFit="1" customWidth="1"/>
    <col min="12351" max="12351" width="13.109375" style="117" bestFit="1" customWidth="1"/>
    <col min="12352" max="12352" width="11.109375" style="117" bestFit="1" customWidth="1"/>
    <col min="12353" max="12353" width="11.88671875" style="117" bestFit="1" customWidth="1"/>
    <col min="12354" max="12354" width="9.33203125" style="117" bestFit="1" customWidth="1"/>
    <col min="12355" max="12544" width="8.88671875" style="117"/>
    <col min="12545" max="12545" width="14.5546875" style="117" bestFit="1" customWidth="1"/>
    <col min="12546" max="12546" width="13.109375" style="117" bestFit="1" customWidth="1"/>
    <col min="12547" max="12548" width="15" style="117" bestFit="1" customWidth="1"/>
    <col min="12549" max="12549" width="13.109375" style="117" bestFit="1" customWidth="1"/>
    <col min="12550" max="12550" width="15" style="117" bestFit="1" customWidth="1"/>
    <col min="12551" max="12553" width="13.109375" style="117" bestFit="1" customWidth="1"/>
    <col min="12554" max="12556" width="15" style="117" bestFit="1" customWidth="1"/>
    <col min="12557" max="12558" width="13.109375" style="117" bestFit="1" customWidth="1"/>
    <col min="12559" max="12559" width="15" style="117" bestFit="1" customWidth="1"/>
    <col min="12560" max="12560" width="15" style="117" customWidth="1"/>
    <col min="12561" max="12561" width="15" style="117" bestFit="1" customWidth="1"/>
    <col min="12562" max="12563" width="13.109375" style="117" bestFit="1" customWidth="1"/>
    <col min="12564" max="12564" width="16.109375" style="117" bestFit="1" customWidth="1"/>
    <col min="12565" max="12565" width="8.88671875" style="117"/>
    <col min="12566" max="12566" width="12.33203125" style="117" bestFit="1" customWidth="1"/>
    <col min="12567" max="12567" width="13.109375" style="117" bestFit="1" customWidth="1"/>
    <col min="12568" max="12568" width="15" style="117" bestFit="1" customWidth="1"/>
    <col min="12569" max="12571" width="13.109375" style="117" bestFit="1" customWidth="1"/>
    <col min="12572" max="12572" width="15" style="117" bestFit="1" customWidth="1"/>
    <col min="12573" max="12576" width="13.109375" style="117" bestFit="1" customWidth="1"/>
    <col min="12577" max="12577" width="15" style="117" bestFit="1" customWidth="1"/>
    <col min="12578" max="12578" width="11.88671875" style="117" bestFit="1" customWidth="1"/>
    <col min="12579" max="12580" width="13.109375" style="117" bestFit="1" customWidth="1"/>
    <col min="12581" max="12582" width="15" style="117" bestFit="1" customWidth="1"/>
    <col min="12583" max="12584" width="13.109375" style="117" bestFit="1" customWidth="1"/>
    <col min="12585" max="12585" width="16.109375" style="117" bestFit="1" customWidth="1"/>
    <col min="12586" max="12586" width="8.88671875" style="117"/>
    <col min="12587" max="12587" width="12.33203125" style="117" bestFit="1" customWidth="1"/>
    <col min="12588" max="12588" width="11.88671875" style="117" bestFit="1" customWidth="1"/>
    <col min="12589" max="12589" width="11.88671875" style="117" customWidth="1"/>
    <col min="12590" max="12590" width="13.109375" style="117" bestFit="1" customWidth="1"/>
    <col min="12591" max="12594" width="11.88671875" style="117" bestFit="1" customWidth="1"/>
    <col min="12595" max="12595" width="13.109375" style="117" bestFit="1" customWidth="1"/>
    <col min="12596" max="12597" width="11.88671875" style="117" bestFit="1" customWidth="1"/>
    <col min="12598" max="12598" width="13.109375" style="117" bestFit="1" customWidth="1"/>
    <col min="12599" max="12600" width="10.6640625" style="117" bestFit="1" customWidth="1"/>
    <col min="12601" max="12601" width="13.109375" style="117" bestFit="1" customWidth="1"/>
    <col min="12602" max="12602" width="13.109375" style="117" customWidth="1"/>
    <col min="12603" max="12603" width="13.109375" style="117" bestFit="1" customWidth="1"/>
    <col min="12604" max="12604" width="11.88671875" style="117" bestFit="1" customWidth="1"/>
    <col min="12605" max="12605" width="10.6640625" style="117" bestFit="1" customWidth="1"/>
    <col min="12606" max="12606" width="15" style="117" bestFit="1" customWidth="1"/>
    <col min="12607" max="12607" width="13.109375" style="117" bestFit="1" customWidth="1"/>
    <col min="12608" max="12608" width="11.109375" style="117" bestFit="1" customWidth="1"/>
    <col min="12609" max="12609" width="11.88671875" style="117" bestFit="1" customWidth="1"/>
    <col min="12610" max="12610" width="9.33203125" style="117" bestFit="1" customWidth="1"/>
    <col min="12611" max="12800" width="8.88671875" style="117"/>
    <col min="12801" max="12801" width="14.5546875" style="117" bestFit="1" customWidth="1"/>
    <col min="12802" max="12802" width="13.109375" style="117" bestFit="1" customWidth="1"/>
    <col min="12803" max="12804" width="15" style="117" bestFit="1" customWidth="1"/>
    <col min="12805" max="12805" width="13.109375" style="117" bestFit="1" customWidth="1"/>
    <col min="12806" max="12806" width="15" style="117" bestFit="1" customWidth="1"/>
    <col min="12807" max="12809" width="13.109375" style="117" bestFit="1" customWidth="1"/>
    <col min="12810" max="12812" width="15" style="117" bestFit="1" customWidth="1"/>
    <col min="12813" max="12814" width="13.109375" style="117" bestFit="1" customWidth="1"/>
    <col min="12815" max="12815" width="15" style="117" bestFit="1" customWidth="1"/>
    <col min="12816" max="12816" width="15" style="117" customWidth="1"/>
    <col min="12817" max="12817" width="15" style="117" bestFit="1" customWidth="1"/>
    <col min="12818" max="12819" width="13.109375" style="117" bestFit="1" customWidth="1"/>
    <col min="12820" max="12820" width="16.109375" style="117" bestFit="1" customWidth="1"/>
    <col min="12821" max="12821" width="8.88671875" style="117"/>
    <col min="12822" max="12822" width="12.33203125" style="117" bestFit="1" customWidth="1"/>
    <col min="12823" max="12823" width="13.109375" style="117" bestFit="1" customWidth="1"/>
    <col min="12824" max="12824" width="15" style="117" bestFit="1" customWidth="1"/>
    <col min="12825" max="12827" width="13.109375" style="117" bestFit="1" customWidth="1"/>
    <col min="12828" max="12828" width="15" style="117" bestFit="1" customWidth="1"/>
    <col min="12829" max="12832" width="13.109375" style="117" bestFit="1" customWidth="1"/>
    <col min="12833" max="12833" width="15" style="117" bestFit="1" customWidth="1"/>
    <col min="12834" max="12834" width="11.88671875" style="117" bestFit="1" customWidth="1"/>
    <col min="12835" max="12836" width="13.109375" style="117" bestFit="1" customWidth="1"/>
    <col min="12837" max="12838" width="15" style="117" bestFit="1" customWidth="1"/>
    <col min="12839" max="12840" width="13.109375" style="117" bestFit="1" customWidth="1"/>
    <col min="12841" max="12841" width="16.109375" style="117" bestFit="1" customWidth="1"/>
    <col min="12842" max="12842" width="8.88671875" style="117"/>
    <col min="12843" max="12843" width="12.33203125" style="117" bestFit="1" customWidth="1"/>
    <col min="12844" max="12844" width="11.88671875" style="117" bestFit="1" customWidth="1"/>
    <col min="12845" max="12845" width="11.88671875" style="117" customWidth="1"/>
    <col min="12846" max="12846" width="13.109375" style="117" bestFit="1" customWidth="1"/>
    <col min="12847" max="12850" width="11.88671875" style="117" bestFit="1" customWidth="1"/>
    <col min="12851" max="12851" width="13.109375" style="117" bestFit="1" customWidth="1"/>
    <col min="12852" max="12853" width="11.88671875" style="117" bestFit="1" customWidth="1"/>
    <col min="12854" max="12854" width="13.109375" style="117" bestFit="1" customWidth="1"/>
    <col min="12855" max="12856" width="10.6640625" style="117" bestFit="1" customWidth="1"/>
    <col min="12857" max="12857" width="13.109375" style="117" bestFit="1" customWidth="1"/>
    <col min="12858" max="12858" width="13.109375" style="117" customWidth="1"/>
    <col min="12859" max="12859" width="13.109375" style="117" bestFit="1" customWidth="1"/>
    <col min="12860" max="12860" width="11.88671875" style="117" bestFit="1" customWidth="1"/>
    <col min="12861" max="12861" width="10.6640625" style="117" bestFit="1" customWidth="1"/>
    <col min="12862" max="12862" width="15" style="117" bestFit="1" customWidth="1"/>
    <col min="12863" max="12863" width="13.109375" style="117" bestFit="1" customWidth="1"/>
    <col min="12864" max="12864" width="11.109375" style="117" bestFit="1" customWidth="1"/>
    <col min="12865" max="12865" width="11.88671875" style="117" bestFit="1" customWidth="1"/>
    <col min="12866" max="12866" width="9.33203125" style="117" bestFit="1" customWidth="1"/>
    <col min="12867" max="13056" width="8.88671875" style="117"/>
    <col min="13057" max="13057" width="14.5546875" style="117" bestFit="1" customWidth="1"/>
    <col min="13058" max="13058" width="13.109375" style="117" bestFit="1" customWidth="1"/>
    <col min="13059" max="13060" width="15" style="117" bestFit="1" customWidth="1"/>
    <col min="13061" max="13061" width="13.109375" style="117" bestFit="1" customWidth="1"/>
    <col min="13062" max="13062" width="15" style="117" bestFit="1" customWidth="1"/>
    <col min="13063" max="13065" width="13.109375" style="117" bestFit="1" customWidth="1"/>
    <col min="13066" max="13068" width="15" style="117" bestFit="1" customWidth="1"/>
    <col min="13069" max="13070" width="13.109375" style="117" bestFit="1" customWidth="1"/>
    <col min="13071" max="13071" width="15" style="117" bestFit="1" customWidth="1"/>
    <col min="13072" max="13072" width="15" style="117" customWidth="1"/>
    <col min="13073" max="13073" width="15" style="117" bestFit="1" customWidth="1"/>
    <col min="13074" max="13075" width="13.109375" style="117" bestFit="1" customWidth="1"/>
    <col min="13076" max="13076" width="16.109375" style="117" bestFit="1" customWidth="1"/>
    <col min="13077" max="13077" width="8.88671875" style="117"/>
    <col min="13078" max="13078" width="12.33203125" style="117" bestFit="1" customWidth="1"/>
    <col min="13079" max="13079" width="13.109375" style="117" bestFit="1" customWidth="1"/>
    <col min="13080" max="13080" width="15" style="117" bestFit="1" customWidth="1"/>
    <col min="13081" max="13083" width="13.109375" style="117" bestFit="1" customWidth="1"/>
    <col min="13084" max="13084" width="15" style="117" bestFit="1" customWidth="1"/>
    <col min="13085" max="13088" width="13.109375" style="117" bestFit="1" customWidth="1"/>
    <col min="13089" max="13089" width="15" style="117" bestFit="1" customWidth="1"/>
    <col min="13090" max="13090" width="11.88671875" style="117" bestFit="1" customWidth="1"/>
    <col min="13091" max="13092" width="13.109375" style="117" bestFit="1" customWidth="1"/>
    <col min="13093" max="13094" width="15" style="117" bestFit="1" customWidth="1"/>
    <col min="13095" max="13096" width="13.109375" style="117" bestFit="1" customWidth="1"/>
    <col min="13097" max="13097" width="16.109375" style="117" bestFit="1" customWidth="1"/>
    <col min="13098" max="13098" width="8.88671875" style="117"/>
    <col min="13099" max="13099" width="12.33203125" style="117" bestFit="1" customWidth="1"/>
    <col min="13100" max="13100" width="11.88671875" style="117" bestFit="1" customWidth="1"/>
    <col min="13101" max="13101" width="11.88671875" style="117" customWidth="1"/>
    <col min="13102" max="13102" width="13.109375" style="117" bestFit="1" customWidth="1"/>
    <col min="13103" max="13106" width="11.88671875" style="117" bestFit="1" customWidth="1"/>
    <col min="13107" max="13107" width="13.109375" style="117" bestFit="1" customWidth="1"/>
    <col min="13108" max="13109" width="11.88671875" style="117" bestFit="1" customWidth="1"/>
    <col min="13110" max="13110" width="13.109375" style="117" bestFit="1" customWidth="1"/>
    <col min="13111" max="13112" width="10.6640625" style="117" bestFit="1" customWidth="1"/>
    <col min="13113" max="13113" width="13.109375" style="117" bestFit="1" customWidth="1"/>
    <col min="13114" max="13114" width="13.109375" style="117" customWidth="1"/>
    <col min="13115" max="13115" width="13.109375" style="117" bestFit="1" customWidth="1"/>
    <col min="13116" max="13116" width="11.88671875" style="117" bestFit="1" customWidth="1"/>
    <col min="13117" max="13117" width="10.6640625" style="117" bestFit="1" customWidth="1"/>
    <col min="13118" max="13118" width="15" style="117" bestFit="1" customWidth="1"/>
    <col min="13119" max="13119" width="13.109375" style="117" bestFit="1" customWidth="1"/>
    <col min="13120" max="13120" width="11.109375" style="117" bestFit="1" customWidth="1"/>
    <col min="13121" max="13121" width="11.88671875" style="117" bestFit="1" customWidth="1"/>
    <col min="13122" max="13122" width="9.33203125" style="117" bestFit="1" customWidth="1"/>
    <col min="13123" max="13312" width="8.88671875" style="117"/>
    <col min="13313" max="13313" width="14.5546875" style="117" bestFit="1" customWidth="1"/>
    <col min="13314" max="13314" width="13.109375" style="117" bestFit="1" customWidth="1"/>
    <col min="13315" max="13316" width="15" style="117" bestFit="1" customWidth="1"/>
    <col min="13317" max="13317" width="13.109375" style="117" bestFit="1" customWidth="1"/>
    <col min="13318" max="13318" width="15" style="117" bestFit="1" customWidth="1"/>
    <col min="13319" max="13321" width="13.109375" style="117" bestFit="1" customWidth="1"/>
    <col min="13322" max="13324" width="15" style="117" bestFit="1" customWidth="1"/>
    <col min="13325" max="13326" width="13.109375" style="117" bestFit="1" customWidth="1"/>
    <col min="13327" max="13327" width="15" style="117" bestFit="1" customWidth="1"/>
    <col min="13328" max="13328" width="15" style="117" customWidth="1"/>
    <col min="13329" max="13329" width="15" style="117" bestFit="1" customWidth="1"/>
    <col min="13330" max="13331" width="13.109375" style="117" bestFit="1" customWidth="1"/>
    <col min="13332" max="13332" width="16.109375" style="117" bestFit="1" customWidth="1"/>
    <col min="13333" max="13333" width="8.88671875" style="117"/>
    <col min="13334" max="13334" width="12.33203125" style="117" bestFit="1" customWidth="1"/>
    <col min="13335" max="13335" width="13.109375" style="117" bestFit="1" customWidth="1"/>
    <col min="13336" max="13336" width="15" style="117" bestFit="1" customWidth="1"/>
    <col min="13337" max="13339" width="13.109375" style="117" bestFit="1" customWidth="1"/>
    <col min="13340" max="13340" width="15" style="117" bestFit="1" customWidth="1"/>
    <col min="13341" max="13344" width="13.109375" style="117" bestFit="1" customWidth="1"/>
    <col min="13345" max="13345" width="15" style="117" bestFit="1" customWidth="1"/>
    <col min="13346" max="13346" width="11.88671875" style="117" bestFit="1" customWidth="1"/>
    <col min="13347" max="13348" width="13.109375" style="117" bestFit="1" customWidth="1"/>
    <col min="13349" max="13350" width="15" style="117" bestFit="1" customWidth="1"/>
    <col min="13351" max="13352" width="13.109375" style="117" bestFit="1" customWidth="1"/>
    <col min="13353" max="13353" width="16.109375" style="117" bestFit="1" customWidth="1"/>
    <col min="13354" max="13354" width="8.88671875" style="117"/>
    <col min="13355" max="13355" width="12.33203125" style="117" bestFit="1" customWidth="1"/>
    <col min="13356" max="13356" width="11.88671875" style="117" bestFit="1" customWidth="1"/>
    <col min="13357" max="13357" width="11.88671875" style="117" customWidth="1"/>
    <col min="13358" max="13358" width="13.109375" style="117" bestFit="1" customWidth="1"/>
    <col min="13359" max="13362" width="11.88671875" style="117" bestFit="1" customWidth="1"/>
    <col min="13363" max="13363" width="13.109375" style="117" bestFit="1" customWidth="1"/>
    <col min="13364" max="13365" width="11.88671875" style="117" bestFit="1" customWidth="1"/>
    <col min="13366" max="13366" width="13.109375" style="117" bestFit="1" customWidth="1"/>
    <col min="13367" max="13368" width="10.6640625" style="117" bestFit="1" customWidth="1"/>
    <col min="13369" max="13369" width="13.109375" style="117" bestFit="1" customWidth="1"/>
    <col min="13370" max="13370" width="13.109375" style="117" customWidth="1"/>
    <col min="13371" max="13371" width="13.109375" style="117" bestFit="1" customWidth="1"/>
    <col min="13372" max="13372" width="11.88671875" style="117" bestFit="1" customWidth="1"/>
    <col min="13373" max="13373" width="10.6640625" style="117" bestFit="1" customWidth="1"/>
    <col min="13374" max="13374" width="15" style="117" bestFit="1" customWidth="1"/>
    <col min="13375" max="13375" width="13.109375" style="117" bestFit="1" customWidth="1"/>
    <col min="13376" max="13376" width="11.109375" style="117" bestFit="1" customWidth="1"/>
    <col min="13377" max="13377" width="11.88671875" style="117" bestFit="1" customWidth="1"/>
    <col min="13378" max="13378" width="9.33203125" style="117" bestFit="1" customWidth="1"/>
    <col min="13379" max="13568" width="8.88671875" style="117"/>
    <col min="13569" max="13569" width="14.5546875" style="117" bestFit="1" customWidth="1"/>
    <col min="13570" max="13570" width="13.109375" style="117" bestFit="1" customWidth="1"/>
    <col min="13571" max="13572" width="15" style="117" bestFit="1" customWidth="1"/>
    <col min="13573" max="13573" width="13.109375" style="117" bestFit="1" customWidth="1"/>
    <col min="13574" max="13574" width="15" style="117" bestFit="1" customWidth="1"/>
    <col min="13575" max="13577" width="13.109375" style="117" bestFit="1" customWidth="1"/>
    <col min="13578" max="13580" width="15" style="117" bestFit="1" customWidth="1"/>
    <col min="13581" max="13582" width="13.109375" style="117" bestFit="1" customWidth="1"/>
    <col min="13583" max="13583" width="15" style="117" bestFit="1" customWidth="1"/>
    <col min="13584" max="13584" width="15" style="117" customWidth="1"/>
    <col min="13585" max="13585" width="15" style="117" bestFit="1" customWidth="1"/>
    <col min="13586" max="13587" width="13.109375" style="117" bestFit="1" customWidth="1"/>
    <col min="13588" max="13588" width="16.109375" style="117" bestFit="1" customWidth="1"/>
    <col min="13589" max="13589" width="8.88671875" style="117"/>
    <col min="13590" max="13590" width="12.33203125" style="117" bestFit="1" customWidth="1"/>
    <col min="13591" max="13591" width="13.109375" style="117" bestFit="1" customWidth="1"/>
    <col min="13592" max="13592" width="15" style="117" bestFit="1" customWidth="1"/>
    <col min="13593" max="13595" width="13.109375" style="117" bestFit="1" customWidth="1"/>
    <col min="13596" max="13596" width="15" style="117" bestFit="1" customWidth="1"/>
    <col min="13597" max="13600" width="13.109375" style="117" bestFit="1" customWidth="1"/>
    <col min="13601" max="13601" width="15" style="117" bestFit="1" customWidth="1"/>
    <col min="13602" max="13602" width="11.88671875" style="117" bestFit="1" customWidth="1"/>
    <col min="13603" max="13604" width="13.109375" style="117" bestFit="1" customWidth="1"/>
    <col min="13605" max="13606" width="15" style="117" bestFit="1" customWidth="1"/>
    <col min="13607" max="13608" width="13.109375" style="117" bestFit="1" customWidth="1"/>
    <col min="13609" max="13609" width="16.109375" style="117" bestFit="1" customWidth="1"/>
    <col min="13610" max="13610" width="8.88671875" style="117"/>
    <col min="13611" max="13611" width="12.33203125" style="117" bestFit="1" customWidth="1"/>
    <col min="13612" max="13612" width="11.88671875" style="117" bestFit="1" customWidth="1"/>
    <col min="13613" max="13613" width="11.88671875" style="117" customWidth="1"/>
    <col min="13614" max="13614" width="13.109375" style="117" bestFit="1" customWidth="1"/>
    <col min="13615" max="13618" width="11.88671875" style="117" bestFit="1" customWidth="1"/>
    <col min="13619" max="13619" width="13.109375" style="117" bestFit="1" customWidth="1"/>
    <col min="13620" max="13621" width="11.88671875" style="117" bestFit="1" customWidth="1"/>
    <col min="13622" max="13622" width="13.109375" style="117" bestFit="1" customWidth="1"/>
    <col min="13623" max="13624" width="10.6640625" style="117" bestFit="1" customWidth="1"/>
    <col min="13625" max="13625" width="13.109375" style="117" bestFit="1" customWidth="1"/>
    <col min="13626" max="13626" width="13.109375" style="117" customWidth="1"/>
    <col min="13627" max="13627" width="13.109375" style="117" bestFit="1" customWidth="1"/>
    <col min="13628" max="13628" width="11.88671875" style="117" bestFit="1" customWidth="1"/>
    <col min="13629" max="13629" width="10.6640625" style="117" bestFit="1" customWidth="1"/>
    <col min="13630" max="13630" width="15" style="117" bestFit="1" customWidth="1"/>
    <col min="13631" max="13631" width="13.109375" style="117" bestFit="1" customWidth="1"/>
    <col min="13632" max="13632" width="11.109375" style="117" bestFit="1" customWidth="1"/>
    <col min="13633" max="13633" width="11.88671875" style="117" bestFit="1" customWidth="1"/>
    <col min="13634" max="13634" width="9.33203125" style="117" bestFit="1" customWidth="1"/>
    <col min="13635" max="13824" width="8.88671875" style="117"/>
    <col min="13825" max="13825" width="14.5546875" style="117" bestFit="1" customWidth="1"/>
    <col min="13826" max="13826" width="13.109375" style="117" bestFit="1" customWidth="1"/>
    <col min="13827" max="13828" width="15" style="117" bestFit="1" customWidth="1"/>
    <col min="13829" max="13829" width="13.109375" style="117" bestFit="1" customWidth="1"/>
    <col min="13830" max="13830" width="15" style="117" bestFit="1" customWidth="1"/>
    <col min="13831" max="13833" width="13.109375" style="117" bestFit="1" customWidth="1"/>
    <col min="13834" max="13836" width="15" style="117" bestFit="1" customWidth="1"/>
    <col min="13837" max="13838" width="13.109375" style="117" bestFit="1" customWidth="1"/>
    <col min="13839" max="13839" width="15" style="117" bestFit="1" customWidth="1"/>
    <col min="13840" max="13840" width="15" style="117" customWidth="1"/>
    <col min="13841" max="13841" width="15" style="117" bestFit="1" customWidth="1"/>
    <col min="13842" max="13843" width="13.109375" style="117" bestFit="1" customWidth="1"/>
    <col min="13844" max="13844" width="16.109375" style="117" bestFit="1" customWidth="1"/>
    <col min="13845" max="13845" width="8.88671875" style="117"/>
    <col min="13846" max="13846" width="12.33203125" style="117" bestFit="1" customWidth="1"/>
    <col min="13847" max="13847" width="13.109375" style="117" bestFit="1" customWidth="1"/>
    <col min="13848" max="13848" width="15" style="117" bestFit="1" customWidth="1"/>
    <col min="13849" max="13851" width="13.109375" style="117" bestFit="1" customWidth="1"/>
    <col min="13852" max="13852" width="15" style="117" bestFit="1" customWidth="1"/>
    <col min="13853" max="13856" width="13.109375" style="117" bestFit="1" customWidth="1"/>
    <col min="13857" max="13857" width="15" style="117" bestFit="1" customWidth="1"/>
    <col min="13858" max="13858" width="11.88671875" style="117" bestFit="1" customWidth="1"/>
    <col min="13859" max="13860" width="13.109375" style="117" bestFit="1" customWidth="1"/>
    <col min="13861" max="13862" width="15" style="117" bestFit="1" customWidth="1"/>
    <col min="13863" max="13864" width="13.109375" style="117" bestFit="1" customWidth="1"/>
    <col min="13865" max="13865" width="16.109375" style="117" bestFit="1" customWidth="1"/>
    <col min="13866" max="13866" width="8.88671875" style="117"/>
    <col min="13867" max="13867" width="12.33203125" style="117" bestFit="1" customWidth="1"/>
    <col min="13868" max="13868" width="11.88671875" style="117" bestFit="1" customWidth="1"/>
    <col min="13869" max="13869" width="11.88671875" style="117" customWidth="1"/>
    <col min="13870" max="13870" width="13.109375" style="117" bestFit="1" customWidth="1"/>
    <col min="13871" max="13874" width="11.88671875" style="117" bestFit="1" customWidth="1"/>
    <col min="13875" max="13875" width="13.109375" style="117" bestFit="1" customWidth="1"/>
    <col min="13876" max="13877" width="11.88671875" style="117" bestFit="1" customWidth="1"/>
    <col min="13878" max="13878" width="13.109375" style="117" bestFit="1" customWidth="1"/>
    <col min="13879" max="13880" width="10.6640625" style="117" bestFit="1" customWidth="1"/>
    <col min="13881" max="13881" width="13.109375" style="117" bestFit="1" customWidth="1"/>
    <col min="13882" max="13882" width="13.109375" style="117" customWidth="1"/>
    <col min="13883" max="13883" width="13.109375" style="117" bestFit="1" customWidth="1"/>
    <col min="13884" max="13884" width="11.88671875" style="117" bestFit="1" customWidth="1"/>
    <col min="13885" max="13885" width="10.6640625" style="117" bestFit="1" customWidth="1"/>
    <col min="13886" max="13886" width="15" style="117" bestFit="1" customWidth="1"/>
    <col min="13887" max="13887" width="13.109375" style="117" bestFit="1" customWidth="1"/>
    <col min="13888" max="13888" width="11.109375" style="117" bestFit="1" customWidth="1"/>
    <col min="13889" max="13889" width="11.88671875" style="117" bestFit="1" customWidth="1"/>
    <col min="13890" max="13890" width="9.33203125" style="117" bestFit="1" customWidth="1"/>
    <col min="13891" max="14080" width="8.88671875" style="117"/>
    <col min="14081" max="14081" width="14.5546875" style="117" bestFit="1" customWidth="1"/>
    <col min="14082" max="14082" width="13.109375" style="117" bestFit="1" customWidth="1"/>
    <col min="14083" max="14084" width="15" style="117" bestFit="1" customWidth="1"/>
    <col min="14085" max="14085" width="13.109375" style="117" bestFit="1" customWidth="1"/>
    <col min="14086" max="14086" width="15" style="117" bestFit="1" customWidth="1"/>
    <col min="14087" max="14089" width="13.109375" style="117" bestFit="1" customWidth="1"/>
    <col min="14090" max="14092" width="15" style="117" bestFit="1" customWidth="1"/>
    <col min="14093" max="14094" width="13.109375" style="117" bestFit="1" customWidth="1"/>
    <col min="14095" max="14095" width="15" style="117" bestFit="1" customWidth="1"/>
    <col min="14096" max="14096" width="15" style="117" customWidth="1"/>
    <col min="14097" max="14097" width="15" style="117" bestFit="1" customWidth="1"/>
    <col min="14098" max="14099" width="13.109375" style="117" bestFit="1" customWidth="1"/>
    <col min="14100" max="14100" width="16.109375" style="117" bestFit="1" customWidth="1"/>
    <col min="14101" max="14101" width="8.88671875" style="117"/>
    <col min="14102" max="14102" width="12.33203125" style="117" bestFit="1" customWidth="1"/>
    <col min="14103" max="14103" width="13.109375" style="117" bestFit="1" customWidth="1"/>
    <col min="14104" max="14104" width="15" style="117" bestFit="1" customWidth="1"/>
    <col min="14105" max="14107" width="13.109375" style="117" bestFit="1" customWidth="1"/>
    <col min="14108" max="14108" width="15" style="117" bestFit="1" customWidth="1"/>
    <col min="14109" max="14112" width="13.109375" style="117" bestFit="1" customWidth="1"/>
    <col min="14113" max="14113" width="15" style="117" bestFit="1" customWidth="1"/>
    <col min="14114" max="14114" width="11.88671875" style="117" bestFit="1" customWidth="1"/>
    <col min="14115" max="14116" width="13.109375" style="117" bestFit="1" customWidth="1"/>
    <col min="14117" max="14118" width="15" style="117" bestFit="1" customWidth="1"/>
    <col min="14119" max="14120" width="13.109375" style="117" bestFit="1" customWidth="1"/>
    <col min="14121" max="14121" width="16.109375" style="117" bestFit="1" customWidth="1"/>
    <col min="14122" max="14122" width="8.88671875" style="117"/>
    <col min="14123" max="14123" width="12.33203125" style="117" bestFit="1" customWidth="1"/>
    <col min="14124" max="14124" width="11.88671875" style="117" bestFit="1" customWidth="1"/>
    <col min="14125" max="14125" width="11.88671875" style="117" customWidth="1"/>
    <col min="14126" max="14126" width="13.109375" style="117" bestFit="1" customWidth="1"/>
    <col min="14127" max="14130" width="11.88671875" style="117" bestFit="1" customWidth="1"/>
    <col min="14131" max="14131" width="13.109375" style="117" bestFit="1" customWidth="1"/>
    <col min="14132" max="14133" width="11.88671875" style="117" bestFit="1" customWidth="1"/>
    <col min="14134" max="14134" width="13.109375" style="117" bestFit="1" customWidth="1"/>
    <col min="14135" max="14136" width="10.6640625" style="117" bestFit="1" customWidth="1"/>
    <col min="14137" max="14137" width="13.109375" style="117" bestFit="1" customWidth="1"/>
    <col min="14138" max="14138" width="13.109375" style="117" customWidth="1"/>
    <col min="14139" max="14139" width="13.109375" style="117" bestFit="1" customWidth="1"/>
    <col min="14140" max="14140" width="11.88671875" style="117" bestFit="1" customWidth="1"/>
    <col min="14141" max="14141" width="10.6640625" style="117" bestFit="1" customWidth="1"/>
    <col min="14142" max="14142" width="15" style="117" bestFit="1" customWidth="1"/>
    <col min="14143" max="14143" width="13.109375" style="117" bestFit="1" customWidth="1"/>
    <col min="14144" max="14144" width="11.109375" style="117" bestFit="1" customWidth="1"/>
    <col min="14145" max="14145" width="11.88671875" style="117" bestFit="1" customWidth="1"/>
    <col min="14146" max="14146" width="9.33203125" style="117" bestFit="1" customWidth="1"/>
    <col min="14147" max="14336" width="8.88671875" style="117"/>
    <col min="14337" max="14337" width="14.5546875" style="117" bestFit="1" customWidth="1"/>
    <col min="14338" max="14338" width="13.109375" style="117" bestFit="1" customWidth="1"/>
    <col min="14339" max="14340" width="15" style="117" bestFit="1" customWidth="1"/>
    <col min="14341" max="14341" width="13.109375" style="117" bestFit="1" customWidth="1"/>
    <col min="14342" max="14342" width="15" style="117" bestFit="1" customWidth="1"/>
    <col min="14343" max="14345" width="13.109375" style="117" bestFit="1" customWidth="1"/>
    <col min="14346" max="14348" width="15" style="117" bestFit="1" customWidth="1"/>
    <col min="14349" max="14350" width="13.109375" style="117" bestFit="1" customWidth="1"/>
    <col min="14351" max="14351" width="15" style="117" bestFit="1" customWidth="1"/>
    <col min="14352" max="14352" width="15" style="117" customWidth="1"/>
    <col min="14353" max="14353" width="15" style="117" bestFit="1" customWidth="1"/>
    <col min="14354" max="14355" width="13.109375" style="117" bestFit="1" customWidth="1"/>
    <col min="14356" max="14356" width="16.109375" style="117" bestFit="1" customWidth="1"/>
    <col min="14357" max="14357" width="8.88671875" style="117"/>
    <col min="14358" max="14358" width="12.33203125" style="117" bestFit="1" customWidth="1"/>
    <col min="14359" max="14359" width="13.109375" style="117" bestFit="1" customWidth="1"/>
    <col min="14360" max="14360" width="15" style="117" bestFit="1" customWidth="1"/>
    <col min="14361" max="14363" width="13.109375" style="117" bestFit="1" customWidth="1"/>
    <col min="14364" max="14364" width="15" style="117" bestFit="1" customWidth="1"/>
    <col min="14365" max="14368" width="13.109375" style="117" bestFit="1" customWidth="1"/>
    <col min="14369" max="14369" width="15" style="117" bestFit="1" customWidth="1"/>
    <col min="14370" max="14370" width="11.88671875" style="117" bestFit="1" customWidth="1"/>
    <col min="14371" max="14372" width="13.109375" style="117" bestFit="1" customWidth="1"/>
    <col min="14373" max="14374" width="15" style="117" bestFit="1" customWidth="1"/>
    <col min="14375" max="14376" width="13.109375" style="117" bestFit="1" customWidth="1"/>
    <col min="14377" max="14377" width="16.109375" style="117" bestFit="1" customWidth="1"/>
    <col min="14378" max="14378" width="8.88671875" style="117"/>
    <col min="14379" max="14379" width="12.33203125" style="117" bestFit="1" customWidth="1"/>
    <col min="14380" max="14380" width="11.88671875" style="117" bestFit="1" customWidth="1"/>
    <col min="14381" max="14381" width="11.88671875" style="117" customWidth="1"/>
    <col min="14382" max="14382" width="13.109375" style="117" bestFit="1" customWidth="1"/>
    <col min="14383" max="14386" width="11.88671875" style="117" bestFit="1" customWidth="1"/>
    <col min="14387" max="14387" width="13.109375" style="117" bestFit="1" customWidth="1"/>
    <col min="14388" max="14389" width="11.88671875" style="117" bestFit="1" customWidth="1"/>
    <col min="14390" max="14390" width="13.109375" style="117" bestFit="1" customWidth="1"/>
    <col min="14391" max="14392" width="10.6640625" style="117" bestFit="1" customWidth="1"/>
    <col min="14393" max="14393" width="13.109375" style="117" bestFit="1" customWidth="1"/>
    <col min="14394" max="14394" width="13.109375" style="117" customWidth="1"/>
    <col min="14395" max="14395" width="13.109375" style="117" bestFit="1" customWidth="1"/>
    <col min="14396" max="14396" width="11.88671875" style="117" bestFit="1" customWidth="1"/>
    <col min="14397" max="14397" width="10.6640625" style="117" bestFit="1" customWidth="1"/>
    <col min="14398" max="14398" width="15" style="117" bestFit="1" customWidth="1"/>
    <col min="14399" max="14399" width="13.109375" style="117" bestFit="1" customWidth="1"/>
    <col min="14400" max="14400" width="11.109375" style="117" bestFit="1" customWidth="1"/>
    <col min="14401" max="14401" width="11.88671875" style="117" bestFit="1" customWidth="1"/>
    <col min="14402" max="14402" width="9.33203125" style="117" bestFit="1" customWidth="1"/>
    <col min="14403" max="14592" width="8.88671875" style="117"/>
    <col min="14593" max="14593" width="14.5546875" style="117" bestFit="1" customWidth="1"/>
    <col min="14594" max="14594" width="13.109375" style="117" bestFit="1" customWidth="1"/>
    <col min="14595" max="14596" width="15" style="117" bestFit="1" customWidth="1"/>
    <col min="14597" max="14597" width="13.109375" style="117" bestFit="1" customWidth="1"/>
    <col min="14598" max="14598" width="15" style="117" bestFit="1" customWidth="1"/>
    <col min="14599" max="14601" width="13.109375" style="117" bestFit="1" customWidth="1"/>
    <col min="14602" max="14604" width="15" style="117" bestFit="1" customWidth="1"/>
    <col min="14605" max="14606" width="13.109375" style="117" bestFit="1" customWidth="1"/>
    <col min="14607" max="14607" width="15" style="117" bestFit="1" customWidth="1"/>
    <col min="14608" max="14608" width="15" style="117" customWidth="1"/>
    <col min="14609" max="14609" width="15" style="117" bestFit="1" customWidth="1"/>
    <col min="14610" max="14611" width="13.109375" style="117" bestFit="1" customWidth="1"/>
    <col min="14612" max="14612" width="16.109375" style="117" bestFit="1" customWidth="1"/>
    <col min="14613" max="14613" width="8.88671875" style="117"/>
    <col min="14614" max="14614" width="12.33203125" style="117" bestFit="1" customWidth="1"/>
    <col min="14615" max="14615" width="13.109375" style="117" bestFit="1" customWidth="1"/>
    <col min="14616" max="14616" width="15" style="117" bestFit="1" customWidth="1"/>
    <col min="14617" max="14619" width="13.109375" style="117" bestFit="1" customWidth="1"/>
    <col min="14620" max="14620" width="15" style="117" bestFit="1" customWidth="1"/>
    <col min="14621" max="14624" width="13.109375" style="117" bestFit="1" customWidth="1"/>
    <col min="14625" max="14625" width="15" style="117" bestFit="1" customWidth="1"/>
    <col min="14626" max="14626" width="11.88671875" style="117" bestFit="1" customWidth="1"/>
    <col min="14627" max="14628" width="13.109375" style="117" bestFit="1" customWidth="1"/>
    <col min="14629" max="14630" width="15" style="117" bestFit="1" customWidth="1"/>
    <col min="14631" max="14632" width="13.109375" style="117" bestFit="1" customWidth="1"/>
    <col min="14633" max="14633" width="16.109375" style="117" bestFit="1" customWidth="1"/>
    <col min="14634" max="14634" width="8.88671875" style="117"/>
    <col min="14635" max="14635" width="12.33203125" style="117" bestFit="1" customWidth="1"/>
    <col min="14636" max="14636" width="11.88671875" style="117" bestFit="1" customWidth="1"/>
    <col min="14637" max="14637" width="11.88671875" style="117" customWidth="1"/>
    <col min="14638" max="14638" width="13.109375" style="117" bestFit="1" customWidth="1"/>
    <col min="14639" max="14642" width="11.88671875" style="117" bestFit="1" customWidth="1"/>
    <col min="14643" max="14643" width="13.109375" style="117" bestFit="1" customWidth="1"/>
    <col min="14644" max="14645" width="11.88671875" style="117" bestFit="1" customWidth="1"/>
    <col min="14646" max="14646" width="13.109375" style="117" bestFit="1" customWidth="1"/>
    <col min="14647" max="14648" width="10.6640625" style="117" bestFit="1" customWidth="1"/>
    <col min="14649" max="14649" width="13.109375" style="117" bestFit="1" customWidth="1"/>
    <col min="14650" max="14650" width="13.109375" style="117" customWidth="1"/>
    <col min="14651" max="14651" width="13.109375" style="117" bestFit="1" customWidth="1"/>
    <col min="14652" max="14652" width="11.88671875" style="117" bestFit="1" customWidth="1"/>
    <col min="14653" max="14653" width="10.6640625" style="117" bestFit="1" customWidth="1"/>
    <col min="14654" max="14654" width="15" style="117" bestFit="1" customWidth="1"/>
    <col min="14655" max="14655" width="13.109375" style="117" bestFit="1" customWidth="1"/>
    <col min="14656" max="14656" width="11.109375" style="117" bestFit="1" customWidth="1"/>
    <col min="14657" max="14657" width="11.88671875" style="117" bestFit="1" customWidth="1"/>
    <col min="14658" max="14658" width="9.33203125" style="117" bestFit="1" customWidth="1"/>
    <col min="14659" max="14848" width="8.88671875" style="117"/>
    <col min="14849" max="14849" width="14.5546875" style="117" bestFit="1" customWidth="1"/>
    <col min="14850" max="14850" width="13.109375" style="117" bestFit="1" customWidth="1"/>
    <col min="14851" max="14852" width="15" style="117" bestFit="1" customWidth="1"/>
    <col min="14853" max="14853" width="13.109375" style="117" bestFit="1" customWidth="1"/>
    <col min="14854" max="14854" width="15" style="117" bestFit="1" customWidth="1"/>
    <col min="14855" max="14857" width="13.109375" style="117" bestFit="1" customWidth="1"/>
    <col min="14858" max="14860" width="15" style="117" bestFit="1" customWidth="1"/>
    <col min="14861" max="14862" width="13.109375" style="117" bestFit="1" customWidth="1"/>
    <col min="14863" max="14863" width="15" style="117" bestFit="1" customWidth="1"/>
    <col min="14864" max="14864" width="15" style="117" customWidth="1"/>
    <col min="14865" max="14865" width="15" style="117" bestFit="1" customWidth="1"/>
    <col min="14866" max="14867" width="13.109375" style="117" bestFit="1" customWidth="1"/>
    <col min="14868" max="14868" width="16.109375" style="117" bestFit="1" customWidth="1"/>
    <col min="14869" max="14869" width="8.88671875" style="117"/>
    <col min="14870" max="14870" width="12.33203125" style="117" bestFit="1" customWidth="1"/>
    <col min="14871" max="14871" width="13.109375" style="117" bestFit="1" customWidth="1"/>
    <col min="14872" max="14872" width="15" style="117" bestFit="1" customWidth="1"/>
    <col min="14873" max="14875" width="13.109375" style="117" bestFit="1" customWidth="1"/>
    <col min="14876" max="14876" width="15" style="117" bestFit="1" customWidth="1"/>
    <col min="14877" max="14880" width="13.109375" style="117" bestFit="1" customWidth="1"/>
    <col min="14881" max="14881" width="15" style="117" bestFit="1" customWidth="1"/>
    <col min="14882" max="14882" width="11.88671875" style="117" bestFit="1" customWidth="1"/>
    <col min="14883" max="14884" width="13.109375" style="117" bestFit="1" customWidth="1"/>
    <col min="14885" max="14886" width="15" style="117" bestFit="1" customWidth="1"/>
    <col min="14887" max="14888" width="13.109375" style="117" bestFit="1" customWidth="1"/>
    <col min="14889" max="14889" width="16.109375" style="117" bestFit="1" customWidth="1"/>
    <col min="14890" max="14890" width="8.88671875" style="117"/>
    <col min="14891" max="14891" width="12.33203125" style="117" bestFit="1" customWidth="1"/>
    <col min="14892" max="14892" width="11.88671875" style="117" bestFit="1" customWidth="1"/>
    <col min="14893" max="14893" width="11.88671875" style="117" customWidth="1"/>
    <col min="14894" max="14894" width="13.109375" style="117" bestFit="1" customWidth="1"/>
    <col min="14895" max="14898" width="11.88671875" style="117" bestFit="1" customWidth="1"/>
    <col min="14899" max="14899" width="13.109375" style="117" bestFit="1" customWidth="1"/>
    <col min="14900" max="14901" width="11.88671875" style="117" bestFit="1" customWidth="1"/>
    <col min="14902" max="14902" width="13.109375" style="117" bestFit="1" customWidth="1"/>
    <col min="14903" max="14904" width="10.6640625" style="117" bestFit="1" customWidth="1"/>
    <col min="14905" max="14905" width="13.109375" style="117" bestFit="1" customWidth="1"/>
    <col min="14906" max="14906" width="13.109375" style="117" customWidth="1"/>
    <col min="14907" max="14907" width="13.109375" style="117" bestFit="1" customWidth="1"/>
    <col min="14908" max="14908" width="11.88671875" style="117" bestFit="1" customWidth="1"/>
    <col min="14909" max="14909" width="10.6640625" style="117" bestFit="1" customWidth="1"/>
    <col min="14910" max="14910" width="15" style="117" bestFit="1" customWidth="1"/>
    <col min="14911" max="14911" width="13.109375" style="117" bestFit="1" customWidth="1"/>
    <col min="14912" max="14912" width="11.109375" style="117" bestFit="1" customWidth="1"/>
    <col min="14913" max="14913" width="11.88671875" style="117" bestFit="1" customWidth="1"/>
    <col min="14914" max="14914" width="9.33203125" style="117" bestFit="1" customWidth="1"/>
    <col min="14915" max="15104" width="8.88671875" style="117"/>
    <col min="15105" max="15105" width="14.5546875" style="117" bestFit="1" customWidth="1"/>
    <col min="15106" max="15106" width="13.109375" style="117" bestFit="1" customWidth="1"/>
    <col min="15107" max="15108" width="15" style="117" bestFit="1" customWidth="1"/>
    <col min="15109" max="15109" width="13.109375" style="117" bestFit="1" customWidth="1"/>
    <col min="15110" max="15110" width="15" style="117" bestFit="1" customWidth="1"/>
    <col min="15111" max="15113" width="13.109375" style="117" bestFit="1" customWidth="1"/>
    <col min="15114" max="15116" width="15" style="117" bestFit="1" customWidth="1"/>
    <col min="15117" max="15118" width="13.109375" style="117" bestFit="1" customWidth="1"/>
    <col min="15119" max="15119" width="15" style="117" bestFit="1" customWidth="1"/>
    <col min="15120" max="15120" width="15" style="117" customWidth="1"/>
    <col min="15121" max="15121" width="15" style="117" bestFit="1" customWidth="1"/>
    <col min="15122" max="15123" width="13.109375" style="117" bestFit="1" customWidth="1"/>
    <col min="15124" max="15124" width="16.109375" style="117" bestFit="1" customWidth="1"/>
    <col min="15125" max="15125" width="8.88671875" style="117"/>
    <col min="15126" max="15126" width="12.33203125" style="117" bestFit="1" customWidth="1"/>
    <col min="15127" max="15127" width="13.109375" style="117" bestFit="1" customWidth="1"/>
    <col min="15128" max="15128" width="15" style="117" bestFit="1" customWidth="1"/>
    <col min="15129" max="15131" width="13.109375" style="117" bestFit="1" customWidth="1"/>
    <col min="15132" max="15132" width="15" style="117" bestFit="1" customWidth="1"/>
    <col min="15133" max="15136" width="13.109375" style="117" bestFit="1" customWidth="1"/>
    <col min="15137" max="15137" width="15" style="117" bestFit="1" customWidth="1"/>
    <col min="15138" max="15138" width="11.88671875" style="117" bestFit="1" customWidth="1"/>
    <col min="15139" max="15140" width="13.109375" style="117" bestFit="1" customWidth="1"/>
    <col min="15141" max="15142" width="15" style="117" bestFit="1" customWidth="1"/>
    <col min="15143" max="15144" width="13.109375" style="117" bestFit="1" customWidth="1"/>
    <col min="15145" max="15145" width="16.109375" style="117" bestFit="1" customWidth="1"/>
    <col min="15146" max="15146" width="8.88671875" style="117"/>
    <col min="15147" max="15147" width="12.33203125" style="117" bestFit="1" customWidth="1"/>
    <col min="15148" max="15148" width="11.88671875" style="117" bestFit="1" customWidth="1"/>
    <col min="15149" max="15149" width="11.88671875" style="117" customWidth="1"/>
    <col min="15150" max="15150" width="13.109375" style="117" bestFit="1" customWidth="1"/>
    <col min="15151" max="15154" width="11.88671875" style="117" bestFit="1" customWidth="1"/>
    <col min="15155" max="15155" width="13.109375" style="117" bestFit="1" customWidth="1"/>
    <col min="15156" max="15157" width="11.88671875" style="117" bestFit="1" customWidth="1"/>
    <col min="15158" max="15158" width="13.109375" style="117" bestFit="1" customWidth="1"/>
    <col min="15159" max="15160" width="10.6640625" style="117" bestFit="1" customWidth="1"/>
    <col min="15161" max="15161" width="13.109375" style="117" bestFit="1" customWidth="1"/>
    <col min="15162" max="15162" width="13.109375" style="117" customWidth="1"/>
    <col min="15163" max="15163" width="13.109375" style="117" bestFit="1" customWidth="1"/>
    <col min="15164" max="15164" width="11.88671875" style="117" bestFit="1" customWidth="1"/>
    <col min="15165" max="15165" width="10.6640625" style="117" bestFit="1" customWidth="1"/>
    <col min="15166" max="15166" width="15" style="117" bestFit="1" customWidth="1"/>
    <col min="15167" max="15167" width="13.109375" style="117" bestFit="1" customWidth="1"/>
    <col min="15168" max="15168" width="11.109375" style="117" bestFit="1" customWidth="1"/>
    <col min="15169" max="15169" width="11.88671875" style="117" bestFit="1" customWidth="1"/>
    <col min="15170" max="15170" width="9.33203125" style="117" bestFit="1" customWidth="1"/>
    <col min="15171" max="15360" width="8.88671875" style="117"/>
    <col min="15361" max="15361" width="14.5546875" style="117" bestFit="1" customWidth="1"/>
    <col min="15362" max="15362" width="13.109375" style="117" bestFit="1" customWidth="1"/>
    <col min="15363" max="15364" width="15" style="117" bestFit="1" customWidth="1"/>
    <col min="15365" max="15365" width="13.109375" style="117" bestFit="1" customWidth="1"/>
    <col min="15366" max="15366" width="15" style="117" bestFit="1" customWidth="1"/>
    <col min="15367" max="15369" width="13.109375" style="117" bestFit="1" customWidth="1"/>
    <col min="15370" max="15372" width="15" style="117" bestFit="1" customWidth="1"/>
    <col min="15373" max="15374" width="13.109375" style="117" bestFit="1" customWidth="1"/>
    <col min="15375" max="15375" width="15" style="117" bestFit="1" customWidth="1"/>
    <col min="15376" max="15376" width="15" style="117" customWidth="1"/>
    <col min="15377" max="15377" width="15" style="117" bestFit="1" customWidth="1"/>
    <col min="15378" max="15379" width="13.109375" style="117" bestFit="1" customWidth="1"/>
    <col min="15380" max="15380" width="16.109375" style="117" bestFit="1" customWidth="1"/>
    <col min="15381" max="15381" width="8.88671875" style="117"/>
    <col min="15382" max="15382" width="12.33203125" style="117" bestFit="1" customWidth="1"/>
    <col min="15383" max="15383" width="13.109375" style="117" bestFit="1" customWidth="1"/>
    <col min="15384" max="15384" width="15" style="117" bestFit="1" customWidth="1"/>
    <col min="15385" max="15387" width="13.109375" style="117" bestFit="1" customWidth="1"/>
    <col min="15388" max="15388" width="15" style="117" bestFit="1" customWidth="1"/>
    <col min="15389" max="15392" width="13.109375" style="117" bestFit="1" customWidth="1"/>
    <col min="15393" max="15393" width="15" style="117" bestFit="1" customWidth="1"/>
    <col min="15394" max="15394" width="11.88671875" style="117" bestFit="1" customWidth="1"/>
    <col min="15395" max="15396" width="13.109375" style="117" bestFit="1" customWidth="1"/>
    <col min="15397" max="15398" width="15" style="117" bestFit="1" customWidth="1"/>
    <col min="15399" max="15400" width="13.109375" style="117" bestFit="1" customWidth="1"/>
    <col min="15401" max="15401" width="16.109375" style="117" bestFit="1" customWidth="1"/>
    <col min="15402" max="15402" width="8.88671875" style="117"/>
    <col min="15403" max="15403" width="12.33203125" style="117" bestFit="1" customWidth="1"/>
    <col min="15404" max="15404" width="11.88671875" style="117" bestFit="1" customWidth="1"/>
    <col min="15405" max="15405" width="11.88671875" style="117" customWidth="1"/>
    <col min="15406" max="15406" width="13.109375" style="117" bestFit="1" customWidth="1"/>
    <col min="15407" max="15410" width="11.88671875" style="117" bestFit="1" customWidth="1"/>
    <col min="15411" max="15411" width="13.109375" style="117" bestFit="1" customWidth="1"/>
    <col min="15412" max="15413" width="11.88671875" style="117" bestFit="1" customWidth="1"/>
    <col min="15414" max="15414" width="13.109375" style="117" bestFit="1" customWidth="1"/>
    <col min="15415" max="15416" width="10.6640625" style="117" bestFit="1" customWidth="1"/>
    <col min="15417" max="15417" width="13.109375" style="117" bestFit="1" customWidth="1"/>
    <col min="15418" max="15418" width="13.109375" style="117" customWidth="1"/>
    <col min="15419" max="15419" width="13.109375" style="117" bestFit="1" customWidth="1"/>
    <col min="15420" max="15420" width="11.88671875" style="117" bestFit="1" customWidth="1"/>
    <col min="15421" max="15421" width="10.6640625" style="117" bestFit="1" customWidth="1"/>
    <col min="15422" max="15422" width="15" style="117" bestFit="1" customWidth="1"/>
    <col min="15423" max="15423" width="13.109375" style="117" bestFit="1" customWidth="1"/>
    <col min="15424" max="15424" width="11.109375" style="117" bestFit="1" customWidth="1"/>
    <col min="15425" max="15425" width="11.88671875" style="117" bestFit="1" customWidth="1"/>
    <col min="15426" max="15426" width="9.33203125" style="117" bestFit="1" customWidth="1"/>
    <col min="15427" max="15616" width="8.88671875" style="117"/>
    <col min="15617" max="15617" width="14.5546875" style="117" bestFit="1" customWidth="1"/>
    <col min="15618" max="15618" width="13.109375" style="117" bestFit="1" customWidth="1"/>
    <col min="15619" max="15620" width="15" style="117" bestFit="1" customWidth="1"/>
    <col min="15621" max="15621" width="13.109375" style="117" bestFit="1" customWidth="1"/>
    <col min="15622" max="15622" width="15" style="117" bestFit="1" customWidth="1"/>
    <col min="15623" max="15625" width="13.109375" style="117" bestFit="1" customWidth="1"/>
    <col min="15626" max="15628" width="15" style="117" bestFit="1" customWidth="1"/>
    <col min="15629" max="15630" width="13.109375" style="117" bestFit="1" customWidth="1"/>
    <col min="15631" max="15631" width="15" style="117" bestFit="1" customWidth="1"/>
    <col min="15632" max="15632" width="15" style="117" customWidth="1"/>
    <col min="15633" max="15633" width="15" style="117" bestFit="1" customWidth="1"/>
    <col min="15634" max="15635" width="13.109375" style="117" bestFit="1" customWidth="1"/>
    <col min="15636" max="15636" width="16.109375" style="117" bestFit="1" customWidth="1"/>
    <col min="15637" max="15637" width="8.88671875" style="117"/>
    <col min="15638" max="15638" width="12.33203125" style="117" bestFit="1" customWidth="1"/>
    <col min="15639" max="15639" width="13.109375" style="117" bestFit="1" customWidth="1"/>
    <col min="15640" max="15640" width="15" style="117" bestFit="1" customWidth="1"/>
    <col min="15641" max="15643" width="13.109375" style="117" bestFit="1" customWidth="1"/>
    <col min="15644" max="15644" width="15" style="117" bestFit="1" customWidth="1"/>
    <col min="15645" max="15648" width="13.109375" style="117" bestFit="1" customWidth="1"/>
    <col min="15649" max="15649" width="15" style="117" bestFit="1" customWidth="1"/>
    <col min="15650" max="15650" width="11.88671875" style="117" bestFit="1" customWidth="1"/>
    <col min="15651" max="15652" width="13.109375" style="117" bestFit="1" customWidth="1"/>
    <col min="15653" max="15654" width="15" style="117" bestFit="1" customWidth="1"/>
    <col min="15655" max="15656" width="13.109375" style="117" bestFit="1" customWidth="1"/>
    <col min="15657" max="15657" width="16.109375" style="117" bestFit="1" customWidth="1"/>
    <col min="15658" max="15658" width="8.88671875" style="117"/>
    <col min="15659" max="15659" width="12.33203125" style="117" bestFit="1" customWidth="1"/>
    <col min="15660" max="15660" width="11.88671875" style="117" bestFit="1" customWidth="1"/>
    <col min="15661" max="15661" width="11.88671875" style="117" customWidth="1"/>
    <col min="15662" max="15662" width="13.109375" style="117" bestFit="1" customWidth="1"/>
    <col min="15663" max="15666" width="11.88671875" style="117" bestFit="1" customWidth="1"/>
    <col min="15667" max="15667" width="13.109375" style="117" bestFit="1" customWidth="1"/>
    <col min="15668" max="15669" width="11.88671875" style="117" bestFit="1" customWidth="1"/>
    <col min="15670" max="15670" width="13.109375" style="117" bestFit="1" customWidth="1"/>
    <col min="15671" max="15672" width="10.6640625" style="117" bestFit="1" customWidth="1"/>
    <col min="15673" max="15673" width="13.109375" style="117" bestFit="1" customWidth="1"/>
    <col min="15674" max="15674" width="13.109375" style="117" customWidth="1"/>
    <col min="15675" max="15675" width="13.109375" style="117" bestFit="1" customWidth="1"/>
    <col min="15676" max="15676" width="11.88671875" style="117" bestFit="1" customWidth="1"/>
    <col min="15677" max="15677" width="10.6640625" style="117" bestFit="1" customWidth="1"/>
    <col min="15678" max="15678" width="15" style="117" bestFit="1" customWidth="1"/>
    <col min="15679" max="15679" width="13.109375" style="117" bestFit="1" customWidth="1"/>
    <col min="15680" max="15680" width="11.109375" style="117" bestFit="1" customWidth="1"/>
    <col min="15681" max="15681" width="11.88671875" style="117" bestFit="1" customWidth="1"/>
    <col min="15682" max="15682" width="9.33203125" style="117" bestFit="1" customWidth="1"/>
    <col min="15683" max="15872" width="8.88671875" style="117"/>
    <col min="15873" max="15873" width="14.5546875" style="117" bestFit="1" customWidth="1"/>
    <col min="15874" max="15874" width="13.109375" style="117" bestFit="1" customWidth="1"/>
    <col min="15875" max="15876" width="15" style="117" bestFit="1" customWidth="1"/>
    <col min="15877" max="15877" width="13.109375" style="117" bestFit="1" customWidth="1"/>
    <col min="15878" max="15878" width="15" style="117" bestFit="1" customWidth="1"/>
    <col min="15879" max="15881" width="13.109375" style="117" bestFit="1" customWidth="1"/>
    <col min="15882" max="15884" width="15" style="117" bestFit="1" customWidth="1"/>
    <col min="15885" max="15886" width="13.109375" style="117" bestFit="1" customWidth="1"/>
    <col min="15887" max="15887" width="15" style="117" bestFit="1" customWidth="1"/>
    <col min="15888" max="15888" width="15" style="117" customWidth="1"/>
    <col min="15889" max="15889" width="15" style="117" bestFit="1" customWidth="1"/>
    <col min="15890" max="15891" width="13.109375" style="117" bestFit="1" customWidth="1"/>
    <col min="15892" max="15892" width="16.109375" style="117" bestFit="1" customWidth="1"/>
    <col min="15893" max="15893" width="8.88671875" style="117"/>
    <col min="15894" max="15894" width="12.33203125" style="117" bestFit="1" customWidth="1"/>
    <col min="15895" max="15895" width="13.109375" style="117" bestFit="1" customWidth="1"/>
    <col min="15896" max="15896" width="15" style="117" bestFit="1" customWidth="1"/>
    <col min="15897" max="15899" width="13.109375" style="117" bestFit="1" customWidth="1"/>
    <col min="15900" max="15900" width="15" style="117" bestFit="1" customWidth="1"/>
    <col min="15901" max="15904" width="13.109375" style="117" bestFit="1" customWidth="1"/>
    <col min="15905" max="15905" width="15" style="117" bestFit="1" customWidth="1"/>
    <col min="15906" max="15906" width="11.88671875" style="117" bestFit="1" customWidth="1"/>
    <col min="15907" max="15908" width="13.109375" style="117" bestFit="1" customWidth="1"/>
    <col min="15909" max="15910" width="15" style="117" bestFit="1" customWidth="1"/>
    <col min="15911" max="15912" width="13.109375" style="117" bestFit="1" customWidth="1"/>
    <col min="15913" max="15913" width="16.109375" style="117" bestFit="1" customWidth="1"/>
    <col min="15914" max="15914" width="8.88671875" style="117"/>
    <col min="15915" max="15915" width="12.33203125" style="117" bestFit="1" customWidth="1"/>
    <col min="15916" max="15916" width="11.88671875" style="117" bestFit="1" customWidth="1"/>
    <col min="15917" max="15917" width="11.88671875" style="117" customWidth="1"/>
    <col min="15918" max="15918" width="13.109375" style="117" bestFit="1" customWidth="1"/>
    <col min="15919" max="15922" width="11.88671875" style="117" bestFit="1" customWidth="1"/>
    <col min="15923" max="15923" width="13.109375" style="117" bestFit="1" customWidth="1"/>
    <col min="15924" max="15925" width="11.88671875" style="117" bestFit="1" customWidth="1"/>
    <col min="15926" max="15926" width="13.109375" style="117" bestFit="1" customWidth="1"/>
    <col min="15927" max="15928" width="10.6640625" style="117" bestFit="1" customWidth="1"/>
    <col min="15929" max="15929" width="13.109375" style="117" bestFit="1" customWidth="1"/>
    <col min="15930" max="15930" width="13.109375" style="117" customWidth="1"/>
    <col min="15931" max="15931" width="13.109375" style="117" bestFit="1" customWidth="1"/>
    <col min="15932" max="15932" width="11.88671875" style="117" bestFit="1" customWidth="1"/>
    <col min="15933" max="15933" width="10.6640625" style="117" bestFit="1" customWidth="1"/>
    <col min="15934" max="15934" width="15" style="117" bestFit="1" customWidth="1"/>
    <col min="15935" max="15935" width="13.109375" style="117" bestFit="1" customWidth="1"/>
    <col min="15936" max="15936" width="11.109375" style="117" bestFit="1" customWidth="1"/>
    <col min="15937" max="15937" width="11.88671875" style="117" bestFit="1" customWidth="1"/>
    <col min="15938" max="15938" width="9.33203125" style="117" bestFit="1" customWidth="1"/>
    <col min="15939" max="16128" width="8.88671875" style="117"/>
    <col min="16129" max="16129" width="14.5546875" style="117" bestFit="1" customWidth="1"/>
    <col min="16130" max="16130" width="13.109375" style="117" bestFit="1" customWidth="1"/>
    <col min="16131" max="16132" width="15" style="117" bestFit="1" customWidth="1"/>
    <col min="16133" max="16133" width="13.109375" style="117" bestFit="1" customWidth="1"/>
    <col min="16134" max="16134" width="15" style="117" bestFit="1" customWidth="1"/>
    <col min="16135" max="16137" width="13.109375" style="117" bestFit="1" customWidth="1"/>
    <col min="16138" max="16140" width="15" style="117" bestFit="1" customWidth="1"/>
    <col min="16141" max="16142" width="13.109375" style="117" bestFit="1" customWidth="1"/>
    <col min="16143" max="16143" width="15" style="117" bestFit="1" customWidth="1"/>
    <col min="16144" max="16144" width="15" style="117" customWidth="1"/>
    <col min="16145" max="16145" width="15" style="117" bestFit="1" customWidth="1"/>
    <col min="16146" max="16147" width="13.109375" style="117" bestFit="1" customWidth="1"/>
    <col min="16148" max="16148" width="16.109375" style="117" bestFit="1" customWidth="1"/>
    <col min="16149" max="16149" width="8.88671875" style="117"/>
    <col min="16150" max="16150" width="12.33203125" style="117" bestFit="1" customWidth="1"/>
    <col min="16151" max="16151" width="13.109375" style="117" bestFit="1" customWidth="1"/>
    <col min="16152" max="16152" width="15" style="117" bestFit="1" customWidth="1"/>
    <col min="16153" max="16155" width="13.109375" style="117" bestFit="1" customWidth="1"/>
    <col min="16156" max="16156" width="15" style="117" bestFit="1" customWidth="1"/>
    <col min="16157" max="16160" width="13.109375" style="117" bestFit="1" customWidth="1"/>
    <col min="16161" max="16161" width="15" style="117" bestFit="1" customWidth="1"/>
    <col min="16162" max="16162" width="11.88671875" style="117" bestFit="1" customWidth="1"/>
    <col min="16163" max="16164" width="13.109375" style="117" bestFit="1" customWidth="1"/>
    <col min="16165" max="16166" width="15" style="117" bestFit="1" customWidth="1"/>
    <col min="16167" max="16168" width="13.109375" style="117" bestFit="1" customWidth="1"/>
    <col min="16169" max="16169" width="16.109375" style="117" bestFit="1" customWidth="1"/>
    <col min="16170" max="16170" width="8.88671875" style="117"/>
    <col min="16171" max="16171" width="12.33203125" style="117" bestFit="1" customWidth="1"/>
    <col min="16172" max="16172" width="11.88671875" style="117" bestFit="1" customWidth="1"/>
    <col min="16173" max="16173" width="11.88671875" style="117" customWidth="1"/>
    <col min="16174" max="16174" width="13.109375" style="117" bestFit="1" customWidth="1"/>
    <col min="16175" max="16178" width="11.88671875" style="117" bestFit="1" customWidth="1"/>
    <col min="16179" max="16179" width="13.109375" style="117" bestFit="1" customWidth="1"/>
    <col min="16180" max="16181" width="11.88671875" style="117" bestFit="1" customWidth="1"/>
    <col min="16182" max="16182" width="13.109375" style="117" bestFit="1" customWidth="1"/>
    <col min="16183" max="16184" width="10.6640625" style="117" bestFit="1" customWidth="1"/>
    <col min="16185" max="16185" width="13.109375" style="117" bestFit="1" customWidth="1"/>
    <col min="16186" max="16186" width="13.109375" style="117" customWidth="1"/>
    <col min="16187" max="16187" width="13.109375" style="117" bestFit="1" customWidth="1"/>
    <col min="16188" max="16188" width="11.88671875" style="117" bestFit="1" customWidth="1"/>
    <col min="16189" max="16189" width="10.6640625" style="117" bestFit="1" customWidth="1"/>
    <col min="16190" max="16190" width="15" style="117" bestFit="1" customWidth="1"/>
    <col min="16191" max="16191" width="13.109375" style="117" bestFit="1" customWidth="1"/>
    <col min="16192" max="16192" width="11.109375" style="117" bestFit="1" customWidth="1"/>
    <col min="16193" max="16193" width="11.88671875" style="117" bestFit="1" customWidth="1"/>
    <col min="16194" max="16194" width="9.33203125" style="117" bestFit="1" customWidth="1"/>
    <col min="16195" max="16384" width="8.88671875" style="117"/>
  </cols>
  <sheetData>
    <row r="2" spans="1:67">
      <c r="A2" s="206" t="s">
        <v>182</v>
      </c>
      <c r="V2" s="206" t="s">
        <v>183</v>
      </c>
      <c r="AR2" s="207">
        <v>2.6800000000000001E-2</v>
      </c>
      <c r="AS2" s="207">
        <v>7.4999999999999997E-3</v>
      </c>
      <c r="AT2" s="207">
        <v>0.1041</v>
      </c>
      <c r="AU2" s="207">
        <v>7.0000000000000001E-3</v>
      </c>
      <c r="AV2" s="207">
        <v>1.7600000000000001E-2</v>
      </c>
      <c r="AW2" s="207">
        <v>1.7100000000000001E-2</v>
      </c>
      <c r="AX2" s="207">
        <v>1.54E-2</v>
      </c>
      <c r="AY2" s="207">
        <v>0.36049999999999999</v>
      </c>
      <c r="AZ2" s="207">
        <v>1.78E-2</v>
      </c>
      <c r="BA2" s="207">
        <v>6.4000000000000003E-3</v>
      </c>
      <c r="BB2" s="207">
        <v>3.0200000000000001E-2</v>
      </c>
      <c r="BC2" s="207">
        <v>1.9E-3</v>
      </c>
      <c r="BD2" s="207">
        <v>4.1000000000000003E-3</v>
      </c>
      <c r="BE2" s="207">
        <v>6.1199999999999997E-2</v>
      </c>
      <c r="BF2" s="117">
        <v>0.25180000000000002</v>
      </c>
      <c r="BG2" s="207">
        <v>3.0200000000000001E-2</v>
      </c>
      <c r="BH2" s="207">
        <v>1.32E-2</v>
      </c>
      <c r="BI2" s="207">
        <v>1.9E-3</v>
      </c>
      <c r="BJ2" s="133">
        <f>SUM(AR2:BI2)</f>
        <v>0.97470000000000012</v>
      </c>
    </row>
    <row r="3" spans="1:67">
      <c r="A3" s="125" t="s">
        <v>158</v>
      </c>
      <c r="B3" s="125" t="s">
        <v>124</v>
      </c>
      <c r="C3" s="125" t="s">
        <v>184</v>
      </c>
      <c r="D3" s="125" t="s">
        <v>137</v>
      </c>
      <c r="E3" s="125" t="s">
        <v>185</v>
      </c>
      <c r="F3" s="125" t="s">
        <v>63</v>
      </c>
      <c r="G3" s="125" t="s">
        <v>64</v>
      </c>
      <c r="H3" s="125" t="s">
        <v>186</v>
      </c>
      <c r="I3" s="125" t="s">
        <v>65</v>
      </c>
      <c r="J3" s="125" t="s">
        <v>66</v>
      </c>
      <c r="K3" s="125" t="s">
        <v>67</v>
      </c>
      <c r="L3" s="125" t="s">
        <v>68</v>
      </c>
      <c r="M3" s="125" t="s">
        <v>187</v>
      </c>
      <c r="N3" s="125" t="s">
        <v>188</v>
      </c>
      <c r="O3" s="125" t="s">
        <v>189</v>
      </c>
      <c r="P3" s="208" t="s">
        <v>82</v>
      </c>
      <c r="Q3" s="125" t="s">
        <v>125</v>
      </c>
      <c r="R3" s="125" t="s">
        <v>190</v>
      </c>
      <c r="S3" s="125" t="s">
        <v>191</v>
      </c>
      <c r="T3" s="125" t="s">
        <v>75</v>
      </c>
      <c r="V3" s="125" t="s">
        <v>72</v>
      </c>
      <c r="W3" s="208" t="s">
        <v>124</v>
      </c>
      <c r="X3" s="208" t="s">
        <v>184</v>
      </c>
      <c r="Y3" s="208" t="s">
        <v>137</v>
      </c>
      <c r="Z3" s="208" t="s">
        <v>185</v>
      </c>
      <c r="AA3" s="208" t="s">
        <v>63</v>
      </c>
      <c r="AB3" s="208" t="s">
        <v>64</v>
      </c>
      <c r="AC3" s="208" t="s">
        <v>186</v>
      </c>
      <c r="AD3" s="208" t="s">
        <v>65</v>
      </c>
      <c r="AE3" s="208" t="s">
        <v>66</v>
      </c>
      <c r="AF3" s="208" t="s">
        <v>67</v>
      </c>
      <c r="AG3" s="208" t="s">
        <v>68</v>
      </c>
      <c r="AH3" s="208" t="s">
        <v>187</v>
      </c>
      <c r="AI3" s="208" t="s">
        <v>188</v>
      </c>
      <c r="AJ3" s="208" t="s">
        <v>189</v>
      </c>
      <c r="AK3" s="208" t="s">
        <v>82</v>
      </c>
      <c r="AL3" s="208" t="s">
        <v>125</v>
      </c>
      <c r="AM3" s="208" t="s">
        <v>70</v>
      </c>
      <c r="AN3" s="208" t="s">
        <v>191</v>
      </c>
      <c r="AO3" s="208" t="s">
        <v>75</v>
      </c>
      <c r="AQ3" s="125" t="s">
        <v>72</v>
      </c>
      <c r="AR3" s="208" t="s">
        <v>124</v>
      </c>
      <c r="AS3" s="208" t="s">
        <v>184</v>
      </c>
      <c r="AT3" s="208" t="s">
        <v>137</v>
      </c>
      <c r="AU3" s="208" t="s">
        <v>185</v>
      </c>
      <c r="AV3" s="208" t="s">
        <v>63</v>
      </c>
      <c r="AW3" s="208" t="s">
        <v>64</v>
      </c>
      <c r="AX3" s="208" t="s">
        <v>186</v>
      </c>
      <c r="AY3" s="208" t="s">
        <v>65</v>
      </c>
      <c r="AZ3" s="208" t="s">
        <v>66</v>
      </c>
      <c r="BA3" s="208" t="s">
        <v>67</v>
      </c>
      <c r="BB3" s="208" t="s">
        <v>68</v>
      </c>
      <c r="BC3" s="208" t="s">
        <v>187</v>
      </c>
      <c r="BD3" s="208" t="s">
        <v>188</v>
      </c>
      <c r="BE3" s="208" t="s">
        <v>189</v>
      </c>
      <c r="BF3" s="208" t="s">
        <v>82</v>
      </c>
      <c r="BG3" s="208" t="s">
        <v>125</v>
      </c>
      <c r="BH3" s="208" t="s">
        <v>70</v>
      </c>
      <c r="BI3" s="208" t="s">
        <v>191</v>
      </c>
      <c r="BJ3" s="208" t="s">
        <v>75</v>
      </c>
      <c r="BK3" s="195" t="s">
        <v>126</v>
      </c>
      <c r="BL3" s="195" t="s">
        <v>159</v>
      </c>
      <c r="BM3" s="195" t="s">
        <v>85</v>
      </c>
      <c r="BN3" s="195" t="s">
        <v>40</v>
      </c>
    </row>
    <row r="4" spans="1:67">
      <c r="A4" s="117" t="s">
        <v>160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>
        <f>SUM(B4:S4)</f>
        <v>0</v>
      </c>
      <c r="V4" s="117" t="s">
        <v>160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>
        <v>850.54999999999961</v>
      </c>
      <c r="AL4" s="130"/>
      <c r="AM4" s="130">
        <v>9.8600000000000012</v>
      </c>
      <c r="AN4" s="130">
        <v>123.82000000000002</v>
      </c>
      <c r="AO4" s="130">
        <f>SUM(W4:AN4)</f>
        <v>984.22999999999968</v>
      </c>
      <c r="AQ4" s="117" t="s">
        <v>160</v>
      </c>
      <c r="AR4" s="130">
        <f>ROUND(SUM(IFERROR(INDEX($A$3:$T$21,MATCH($AQ4,$A$3:$A$21,0),MATCH(AR$3,$A$3:$T$3,0)),0),IFERROR(INDEX($V$3:$AO$21,MATCH($AQ4,$V$3:$V$21,0),MATCH(AR$3,$V$3:$AO$3,0)),0))*AR$2,2)</f>
        <v>0</v>
      </c>
      <c r="AS4" s="130">
        <f t="shared" ref="AS4:BH19" si="0">ROUND(SUM(IFERROR(INDEX($A$3:$T$21,MATCH($AQ4,$A$3:$A$21,0),MATCH(AS$3,$A$3:$T$3,0)),0),IFERROR(INDEX($V$3:$AO$22,MATCH($AQ4,$V$3:$V$22,0),MATCH(AS$3,$V$3:$AO$3,0)),0))*AS$2,2)</f>
        <v>0</v>
      </c>
      <c r="AT4" s="130">
        <f t="shared" si="0"/>
        <v>0</v>
      </c>
      <c r="AU4" s="130">
        <f t="shared" si="0"/>
        <v>0</v>
      </c>
      <c r="AV4" s="130">
        <f t="shared" si="0"/>
        <v>0</v>
      </c>
      <c r="AW4" s="130">
        <f t="shared" si="0"/>
        <v>0</v>
      </c>
      <c r="AX4" s="130">
        <f t="shared" si="0"/>
        <v>0</v>
      </c>
      <c r="AY4" s="130">
        <f t="shared" si="0"/>
        <v>0</v>
      </c>
      <c r="AZ4" s="130">
        <f t="shared" si="0"/>
        <v>0</v>
      </c>
      <c r="BA4" s="130">
        <f t="shared" si="0"/>
        <v>0</v>
      </c>
      <c r="BB4" s="130">
        <f t="shared" si="0"/>
        <v>0</v>
      </c>
      <c r="BC4" s="130">
        <f t="shared" si="0"/>
        <v>0</v>
      </c>
      <c r="BD4" s="130">
        <f t="shared" si="0"/>
        <v>0</v>
      </c>
      <c r="BE4" s="130">
        <f t="shared" si="0"/>
        <v>0</v>
      </c>
      <c r="BF4" s="130">
        <f t="shared" si="0"/>
        <v>214.17</v>
      </c>
      <c r="BG4" s="130">
        <f t="shared" si="0"/>
        <v>0</v>
      </c>
      <c r="BH4" s="130">
        <f t="shared" si="0"/>
        <v>0.13</v>
      </c>
      <c r="BI4" s="130">
        <f t="shared" ref="BC4:BI19" si="1">ROUND(SUM(IFERROR(INDEX($A$3:$T$21,MATCH($AQ4,$A$3:$A$21,0),MATCH(BI$3,$A$3:$T$3,0)),0),IFERROR(INDEX($V$3:$AO$22,MATCH($AQ4,$V$3:$V$22,0),MATCH(BI$3,$V$3:$AO$3,0)),0))*BI$2,2)</f>
        <v>0.24</v>
      </c>
      <c r="BJ4" s="130">
        <f>SUM(AR4:BG4)</f>
        <v>214.17</v>
      </c>
      <c r="BK4" s="209">
        <f>ROUND(BJ4/SUM($BJ$4:$BJ$21),4)</f>
        <v>1E-4</v>
      </c>
      <c r="BL4" s="209">
        <f>ROUND(BK4*$BJ$2,4)</f>
        <v>1E-4</v>
      </c>
      <c r="BN4" s="133">
        <f>BL4+BM4</f>
        <v>1E-4</v>
      </c>
      <c r="BO4" s="117" t="s">
        <v>160</v>
      </c>
    </row>
    <row r="5" spans="1:67">
      <c r="A5" s="117" t="s">
        <v>161</v>
      </c>
      <c r="B5" s="130">
        <v>65941.999999999971</v>
      </c>
      <c r="C5" s="130">
        <v>146499.27998999992</v>
      </c>
      <c r="D5" s="130">
        <v>155194.57999999987</v>
      </c>
      <c r="E5" s="130">
        <v>68941.119999999995</v>
      </c>
      <c r="F5" s="130">
        <v>64520.82999999998</v>
      </c>
      <c r="G5" s="130">
        <v>25395.810000000005</v>
      </c>
      <c r="H5" s="130">
        <v>22970.859999999986</v>
      </c>
      <c r="I5" s="130">
        <v>17742.760000000002</v>
      </c>
      <c r="J5" s="130">
        <v>131683.98000000001</v>
      </c>
      <c r="K5" s="130">
        <v>49581.109999999986</v>
      </c>
      <c r="L5" s="130">
        <v>110935.82000000004</v>
      </c>
      <c r="M5" s="130">
        <v>34372.130000000005</v>
      </c>
      <c r="N5" s="130">
        <v>74022.850000000006</v>
      </c>
      <c r="O5" s="130">
        <v>108049.12000000007</v>
      </c>
      <c r="P5" s="130">
        <v>3071.9799799999996</v>
      </c>
      <c r="Q5" s="130">
        <v>94440.810000000027</v>
      </c>
      <c r="R5" s="130">
        <v>24712.38</v>
      </c>
      <c r="S5" s="130">
        <v>6830.4600000000019</v>
      </c>
      <c r="T5" s="130">
        <f t="shared" ref="T5:T21" si="2">SUM(B5:S5)</f>
        <v>1204907.8799699999</v>
      </c>
      <c r="V5" s="117" t="s">
        <v>161</v>
      </c>
      <c r="W5" s="130">
        <v>37169.130000000012</v>
      </c>
      <c r="X5" s="130">
        <v>70812.460000000006</v>
      </c>
      <c r="Y5" s="130">
        <v>84156.68</v>
      </c>
      <c r="Z5" s="130">
        <v>31082.71</v>
      </c>
      <c r="AA5" s="130">
        <v>40950.250000000022</v>
      </c>
      <c r="AB5" s="130">
        <v>138457.23000000001</v>
      </c>
      <c r="AC5" s="130">
        <v>24260.14</v>
      </c>
      <c r="AD5" s="130">
        <v>12690.079999999993</v>
      </c>
      <c r="AE5" s="130">
        <v>77306.190000000017</v>
      </c>
      <c r="AF5" s="130">
        <v>28438.140000000003</v>
      </c>
      <c r="AG5" s="130">
        <v>52727.829999999994</v>
      </c>
      <c r="AH5" s="130">
        <v>2327.42</v>
      </c>
      <c r="AI5" s="130">
        <v>11697.119999999999</v>
      </c>
      <c r="AJ5" s="130">
        <v>25331.359999999997</v>
      </c>
      <c r="AK5" s="130">
        <v>12380.060000000003</v>
      </c>
      <c r="AL5" s="130">
        <v>50157.979999999996</v>
      </c>
      <c r="AM5" s="130">
        <v>27875.260000000002</v>
      </c>
      <c r="AN5" s="130">
        <v>5057.5800000000008</v>
      </c>
      <c r="AO5" s="130">
        <f t="shared" ref="AO5:AO21" si="3">SUM(W5:AN5)</f>
        <v>732877.62000000011</v>
      </c>
      <c r="AQ5" s="117" t="s">
        <v>161</v>
      </c>
      <c r="AR5" s="130">
        <f t="shared" ref="AR5:BG21" si="4">ROUND(SUM(IFERROR(INDEX($A$3:$T$21,MATCH($AQ5,$A$3:$A$21,0),MATCH(AR$3,$A$3:$T$3,0)),0),IFERROR(INDEX($V$3:$AO$22,MATCH($AQ5,$V$3:$V$22,0),MATCH(AR$3,$V$3:$AO$3,0)),0))*AR$2,2)</f>
        <v>2763.38</v>
      </c>
      <c r="AS5" s="130">
        <f t="shared" si="0"/>
        <v>1629.84</v>
      </c>
      <c r="AT5" s="130">
        <f t="shared" si="0"/>
        <v>24916.47</v>
      </c>
      <c r="AU5" s="130">
        <f t="shared" si="0"/>
        <v>700.17</v>
      </c>
      <c r="AV5" s="130">
        <f t="shared" si="0"/>
        <v>1856.29</v>
      </c>
      <c r="AW5" s="130">
        <f t="shared" si="0"/>
        <v>2801.89</v>
      </c>
      <c r="AX5" s="130">
        <f t="shared" si="0"/>
        <v>727.36</v>
      </c>
      <c r="AY5" s="130">
        <f t="shared" si="0"/>
        <v>10971.04</v>
      </c>
      <c r="AZ5" s="130">
        <f t="shared" si="0"/>
        <v>3720.03</v>
      </c>
      <c r="BA5" s="130">
        <f t="shared" si="0"/>
        <v>499.32</v>
      </c>
      <c r="BB5" s="130">
        <f t="shared" si="0"/>
        <v>4942.6400000000003</v>
      </c>
      <c r="BC5" s="130">
        <f t="shared" si="1"/>
        <v>69.73</v>
      </c>
      <c r="BD5" s="130">
        <f t="shared" si="1"/>
        <v>351.45</v>
      </c>
      <c r="BE5" s="130">
        <f t="shared" si="1"/>
        <v>8162.89</v>
      </c>
      <c r="BF5" s="130">
        <f t="shared" si="1"/>
        <v>3890.82</v>
      </c>
      <c r="BG5" s="130">
        <f t="shared" si="1"/>
        <v>4366.88</v>
      </c>
      <c r="BH5" s="130">
        <f t="shared" si="1"/>
        <v>367.95</v>
      </c>
      <c r="BI5" s="130">
        <f t="shared" si="1"/>
        <v>22.59</v>
      </c>
      <c r="BJ5" s="130">
        <f t="shared" ref="BJ5:BJ21" si="5">SUM(AR5:BG5)</f>
        <v>72370.200000000012</v>
      </c>
      <c r="BK5" s="209">
        <f t="shared" ref="BK5:BK21" si="6">ROUND(BJ5/SUM($BJ$4:$BJ$21),4)</f>
        <v>4.5199999999999997E-2</v>
      </c>
      <c r="BL5" s="209">
        <f t="shared" ref="BL5:BL21" si="7">ROUND(BK5*$BJ$2,4)</f>
        <v>4.41E-2</v>
      </c>
      <c r="BN5" s="133">
        <f t="shared" ref="BN5:BN21" si="8">BL5+BM5</f>
        <v>4.41E-2</v>
      </c>
      <c r="BO5" s="117" t="s">
        <v>161</v>
      </c>
    </row>
    <row r="6" spans="1:67">
      <c r="A6" s="117" t="s">
        <v>162</v>
      </c>
      <c r="B6" s="130">
        <v>208957.76000000013</v>
      </c>
      <c r="C6" s="130">
        <v>1352233.48</v>
      </c>
      <c r="D6" s="130">
        <v>744993.65</v>
      </c>
      <c r="E6" s="130">
        <v>536351.15999999992</v>
      </c>
      <c r="F6" s="130">
        <v>558410.65</v>
      </c>
      <c r="G6" s="130">
        <v>198178.08000000002</v>
      </c>
      <c r="H6" s="130">
        <v>236038.12999999998</v>
      </c>
      <c r="I6" s="130">
        <v>182239.66</v>
      </c>
      <c r="J6" s="130">
        <v>421969.3299999999</v>
      </c>
      <c r="K6" s="130">
        <v>711688.54999999993</v>
      </c>
      <c r="L6" s="130">
        <v>943981.0699999996</v>
      </c>
      <c r="M6" s="130">
        <v>191655.59000000003</v>
      </c>
      <c r="N6" s="130">
        <v>85849.540000000008</v>
      </c>
      <c r="O6" s="130">
        <v>1037377.2300000007</v>
      </c>
      <c r="P6" s="130">
        <v>22884.959990000003</v>
      </c>
      <c r="Q6" s="130">
        <v>840771.65</v>
      </c>
      <c r="R6" s="130">
        <v>187854.76000000004</v>
      </c>
      <c r="S6" s="130">
        <v>69563.72000000003</v>
      </c>
      <c r="T6" s="130">
        <f t="shared" si="2"/>
        <v>8530998.9699900001</v>
      </c>
      <c r="V6" s="117" t="s">
        <v>162</v>
      </c>
      <c r="W6" s="130">
        <v>120555.91999999993</v>
      </c>
      <c r="X6" s="130">
        <v>705668.72000000067</v>
      </c>
      <c r="Y6" s="130">
        <v>329290.26000000007</v>
      </c>
      <c r="Z6" s="130">
        <v>371171.13</v>
      </c>
      <c r="AA6" s="130">
        <v>321690.64</v>
      </c>
      <c r="AB6" s="130">
        <v>612265.79999999993</v>
      </c>
      <c r="AC6" s="130">
        <v>252819.84</v>
      </c>
      <c r="AD6" s="130">
        <v>132352.35</v>
      </c>
      <c r="AE6" s="130">
        <v>285020.79999999993</v>
      </c>
      <c r="AF6" s="130">
        <v>390163.97999999981</v>
      </c>
      <c r="AG6" s="130">
        <v>486531.46999999991</v>
      </c>
      <c r="AH6" s="130">
        <v>34749.96</v>
      </c>
      <c r="AI6" s="130">
        <v>14210.670000000002</v>
      </c>
      <c r="AJ6" s="130">
        <v>139710.93000000002</v>
      </c>
      <c r="AK6" s="130">
        <v>92303.47</v>
      </c>
      <c r="AL6" s="130">
        <v>439638.8000000001</v>
      </c>
      <c r="AM6" s="130">
        <v>218261.18000000002</v>
      </c>
      <c r="AN6" s="130">
        <v>38711.07</v>
      </c>
      <c r="AO6" s="130">
        <f t="shared" si="3"/>
        <v>4985116.9899999993</v>
      </c>
      <c r="AQ6" s="117" t="s">
        <v>162</v>
      </c>
      <c r="AR6" s="130">
        <f t="shared" si="4"/>
        <v>8830.9699999999993</v>
      </c>
      <c r="AS6" s="130">
        <f t="shared" si="0"/>
        <v>15434.27</v>
      </c>
      <c r="AT6" s="130">
        <f t="shared" si="0"/>
        <v>111832.96000000001</v>
      </c>
      <c r="AU6" s="130">
        <f t="shared" si="0"/>
        <v>6352.66</v>
      </c>
      <c r="AV6" s="130">
        <f t="shared" si="0"/>
        <v>15489.78</v>
      </c>
      <c r="AW6" s="130">
        <f t="shared" si="0"/>
        <v>13858.59</v>
      </c>
      <c r="AX6" s="130">
        <f t="shared" si="0"/>
        <v>7528.41</v>
      </c>
      <c r="AY6" s="130">
        <f t="shared" si="0"/>
        <v>113410.42</v>
      </c>
      <c r="AZ6" s="130">
        <f t="shared" si="0"/>
        <v>12584.42</v>
      </c>
      <c r="BA6" s="130">
        <f t="shared" si="0"/>
        <v>7051.86</v>
      </c>
      <c r="BB6" s="130">
        <f t="shared" si="0"/>
        <v>43201.48</v>
      </c>
      <c r="BC6" s="130">
        <f t="shared" si="1"/>
        <v>430.17</v>
      </c>
      <c r="BD6" s="130">
        <f t="shared" si="1"/>
        <v>410.25</v>
      </c>
      <c r="BE6" s="130">
        <f t="shared" si="1"/>
        <v>72037.8</v>
      </c>
      <c r="BF6" s="130">
        <f t="shared" si="1"/>
        <v>29004.45</v>
      </c>
      <c r="BG6" s="130">
        <f t="shared" si="1"/>
        <v>38668.400000000001</v>
      </c>
      <c r="BH6" s="130">
        <f t="shared" si="1"/>
        <v>2881.05</v>
      </c>
      <c r="BI6" s="130">
        <f t="shared" si="1"/>
        <v>205.72</v>
      </c>
      <c r="BJ6" s="130">
        <f t="shared" si="5"/>
        <v>496126.88999999996</v>
      </c>
      <c r="BK6" s="209">
        <f>ROUND(BJ6/SUM($BJ$4:$BJ$21),4)</f>
        <v>0.30959999999999999</v>
      </c>
      <c r="BL6" s="209">
        <f>ROUND(BK6*$BJ$2,4)</f>
        <v>0.30180000000000001</v>
      </c>
      <c r="BM6" s="133">
        <v>2.53E-2</v>
      </c>
      <c r="BN6" s="210">
        <f>BL6+BM6</f>
        <v>0.3271</v>
      </c>
      <c r="BO6" s="117" t="s">
        <v>162</v>
      </c>
    </row>
    <row r="7" spans="1:67">
      <c r="A7" s="117" t="s">
        <v>163</v>
      </c>
      <c r="B7" s="130">
        <v>11017.520000000006</v>
      </c>
      <c r="C7" s="130">
        <v>46720.379999999983</v>
      </c>
      <c r="D7" s="130">
        <v>25740.969999999994</v>
      </c>
      <c r="E7" s="130">
        <v>26152.14</v>
      </c>
      <c r="F7" s="130">
        <v>22400.370000000003</v>
      </c>
      <c r="G7" s="130">
        <v>8635.4400000000023</v>
      </c>
      <c r="H7" s="130">
        <v>5599.7300000000005</v>
      </c>
      <c r="I7" s="130">
        <v>4334.0700000000006</v>
      </c>
      <c r="J7" s="130">
        <v>3423.8000000000006</v>
      </c>
      <c r="K7" s="130">
        <v>41724.200000000004</v>
      </c>
      <c r="L7" s="130">
        <v>46488.639999999992</v>
      </c>
      <c r="M7" s="130">
        <v>5013.2000000000025</v>
      </c>
      <c r="N7" s="130">
        <v>5115.96</v>
      </c>
      <c r="O7" s="130">
        <v>117107.16000000003</v>
      </c>
      <c r="P7" s="130">
        <v>1417.33005</v>
      </c>
      <c r="Q7" s="130">
        <v>31153.770000000022</v>
      </c>
      <c r="R7" s="130">
        <v>9311.5100000000039</v>
      </c>
      <c r="S7" s="130">
        <v>5201.4300000000021</v>
      </c>
      <c r="T7" s="130">
        <f t="shared" si="2"/>
        <v>416557.62005000003</v>
      </c>
      <c r="V7" s="117" t="s">
        <v>163</v>
      </c>
      <c r="W7" s="130">
        <v>3510.079999999999</v>
      </c>
      <c r="X7" s="130">
        <v>20519.51999999999</v>
      </c>
      <c r="Y7" s="130">
        <v>5643.47</v>
      </c>
      <c r="Z7" s="130">
        <v>19116.129999999997</v>
      </c>
      <c r="AA7" s="130">
        <v>14563.119999999999</v>
      </c>
      <c r="AB7" s="130">
        <v>45078.280000000006</v>
      </c>
      <c r="AC7" s="130">
        <v>5919.25</v>
      </c>
      <c r="AD7" s="130">
        <v>3100.8999999999992</v>
      </c>
      <c r="AE7" s="130">
        <v>2353.4</v>
      </c>
      <c r="AF7" s="130">
        <v>11810.650000000003</v>
      </c>
      <c r="AG7" s="130">
        <v>28678.52</v>
      </c>
      <c r="AH7" s="130">
        <v>375.24</v>
      </c>
      <c r="AI7" s="130">
        <v>2285.8099999999995</v>
      </c>
      <c r="AJ7" s="130">
        <v>16740.590000000004</v>
      </c>
      <c r="AK7" s="130">
        <v>4785.4700000000012</v>
      </c>
      <c r="AL7" s="130">
        <v>16270.380000000003</v>
      </c>
      <c r="AM7" s="130">
        <v>9937.11</v>
      </c>
      <c r="AN7" s="130">
        <v>2319.39</v>
      </c>
      <c r="AO7" s="130">
        <f t="shared" si="3"/>
        <v>213007.30999999994</v>
      </c>
      <c r="AQ7" s="117" t="s">
        <v>163</v>
      </c>
      <c r="AR7" s="130">
        <f t="shared" si="4"/>
        <v>389.34</v>
      </c>
      <c r="AS7" s="130">
        <f t="shared" si="0"/>
        <v>504.3</v>
      </c>
      <c r="AT7" s="130">
        <f t="shared" si="0"/>
        <v>3267.12</v>
      </c>
      <c r="AU7" s="130">
        <f t="shared" si="0"/>
        <v>316.88</v>
      </c>
      <c r="AV7" s="130">
        <f t="shared" si="0"/>
        <v>650.55999999999995</v>
      </c>
      <c r="AW7" s="130">
        <f t="shared" si="0"/>
        <v>918.5</v>
      </c>
      <c r="AX7" s="130">
        <f t="shared" si="0"/>
        <v>177.39</v>
      </c>
      <c r="AY7" s="130">
        <f t="shared" si="0"/>
        <v>2680.31</v>
      </c>
      <c r="AZ7" s="130">
        <f t="shared" si="0"/>
        <v>102.83</v>
      </c>
      <c r="BA7" s="130">
        <f t="shared" si="0"/>
        <v>342.62</v>
      </c>
      <c r="BB7" s="130">
        <f t="shared" si="0"/>
        <v>2270.0500000000002</v>
      </c>
      <c r="BC7" s="130">
        <f t="shared" si="1"/>
        <v>10.24</v>
      </c>
      <c r="BD7" s="130">
        <f t="shared" si="1"/>
        <v>30.35</v>
      </c>
      <c r="BE7" s="130">
        <f t="shared" si="1"/>
        <v>8191.48</v>
      </c>
      <c r="BF7" s="130">
        <f t="shared" si="1"/>
        <v>1561.87</v>
      </c>
      <c r="BG7" s="130">
        <f t="shared" si="1"/>
        <v>1432.21</v>
      </c>
      <c r="BH7" s="130">
        <f t="shared" si="1"/>
        <v>131.16999999999999</v>
      </c>
      <c r="BI7" s="130">
        <f t="shared" si="1"/>
        <v>14.29</v>
      </c>
      <c r="BJ7" s="130">
        <f t="shared" si="5"/>
        <v>22846.05</v>
      </c>
      <c r="BK7" s="209">
        <f t="shared" si="6"/>
        <v>1.43E-2</v>
      </c>
      <c r="BL7" s="209">
        <f t="shared" si="7"/>
        <v>1.3899999999999999E-2</v>
      </c>
      <c r="BN7" s="133">
        <f t="shared" si="8"/>
        <v>1.3899999999999999E-2</v>
      </c>
      <c r="BO7" s="117" t="s">
        <v>163</v>
      </c>
    </row>
    <row r="8" spans="1:67">
      <c r="A8" s="117" t="s">
        <v>164</v>
      </c>
      <c r="B8" s="130">
        <v>126628.89999999997</v>
      </c>
      <c r="C8" s="130">
        <v>533746.19000000018</v>
      </c>
      <c r="D8" s="130">
        <v>475215.58999999991</v>
      </c>
      <c r="E8" s="130">
        <v>185854.91</v>
      </c>
      <c r="F8" s="130">
        <v>294912.07999999996</v>
      </c>
      <c r="G8" s="130">
        <v>110089.67999999996</v>
      </c>
      <c r="H8" s="130">
        <v>71679.640000000014</v>
      </c>
      <c r="I8" s="130">
        <v>55440.09</v>
      </c>
      <c r="J8" s="130">
        <v>365036.4</v>
      </c>
      <c r="K8" s="130">
        <v>302510.86999999982</v>
      </c>
      <c r="L8" s="130">
        <v>503618.6700000001</v>
      </c>
      <c r="M8" s="130">
        <v>139084.08000000002</v>
      </c>
      <c r="N8" s="130">
        <v>66517.099999999977</v>
      </c>
      <c r="O8" s="130">
        <v>624066.53999999992</v>
      </c>
      <c r="P8" s="130">
        <v>11519.410069999994</v>
      </c>
      <c r="Q8" s="130">
        <v>410855.7300000001</v>
      </c>
      <c r="R8" s="130">
        <v>91927.63999999997</v>
      </c>
      <c r="S8" s="130">
        <v>59943.839999999997</v>
      </c>
      <c r="T8" s="130">
        <f t="shared" si="2"/>
        <v>4428647.3600699995</v>
      </c>
      <c r="V8" s="117" t="s">
        <v>164</v>
      </c>
      <c r="W8" s="130">
        <v>87688.78999999995</v>
      </c>
      <c r="X8" s="130">
        <v>265366.8600000001</v>
      </c>
      <c r="Y8" s="130">
        <v>265710.70000000007</v>
      </c>
      <c r="Z8" s="130">
        <v>124281.98</v>
      </c>
      <c r="AA8" s="130">
        <v>193221.15999999997</v>
      </c>
      <c r="AB8" s="130">
        <v>377059.92999999993</v>
      </c>
      <c r="AC8" s="130">
        <v>75092.470000000016</v>
      </c>
      <c r="AD8" s="130">
        <v>39301.00999999998</v>
      </c>
      <c r="AE8" s="130">
        <v>220764.19999999995</v>
      </c>
      <c r="AF8" s="130">
        <v>212062.48999999993</v>
      </c>
      <c r="AG8" s="130">
        <v>269798.01</v>
      </c>
      <c r="AH8" s="130">
        <v>17854.189999999999</v>
      </c>
      <c r="AI8" s="130">
        <v>29885.87</v>
      </c>
      <c r="AJ8" s="130">
        <v>73487.01999999999</v>
      </c>
      <c r="AK8" s="130">
        <v>45975.680000000008</v>
      </c>
      <c r="AL8" s="130">
        <v>224997.14999999988</v>
      </c>
      <c r="AM8" s="130">
        <v>169035.12000000002</v>
      </c>
      <c r="AN8" s="130">
        <v>18623.519999999997</v>
      </c>
      <c r="AO8" s="130">
        <f t="shared" si="3"/>
        <v>2710206.15</v>
      </c>
      <c r="AQ8" s="117" t="s">
        <v>164</v>
      </c>
      <c r="AR8" s="130">
        <f t="shared" si="4"/>
        <v>5743.71</v>
      </c>
      <c r="AS8" s="130">
        <f t="shared" si="0"/>
        <v>5993.35</v>
      </c>
      <c r="AT8" s="130">
        <f t="shared" si="0"/>
        <v>77130.429999999993</v>
      </c>
      <c r="AU8" s="130">
        <f t="shared" si="0"/>
        <v>2170.96</v>
      </c>
      <c r="AV8" s="130">
        <f t="shared" si="0"/>
        <v>8591.15</v>
      </c>
      <c r="AW8" s="130">
        <f t="shared" si="0"/>
        <v>8330.26</v>
      </c>
      <c r="AX8" s="130">
        <f t="shared" si="0"/>
        <v>2260.29</v>
      </c>
      <c r="AY8" s="130">
        <f t="shared" si="0"/>
        <v>34154.17</v>
      </c>
      <c r="AZ8" s="130">
        <f t="shared" si="0"/>
        <v>10427.25</v>
      </c>
      <c r="BA8" s="130">
        <f t="shared" si="0"/>
        <v>3293.27</v>
      </c>
      <c r="BB8" s="130">
        <f t="shared" si="0"/>
        <v>23357.18</v>
      </c>
      <c r="BC8" s="130">
        <f t="shared" si="1"/>
        <v>298.18</v>
      </c>
      <c r="BD8" s="130">
        <f t="shared" si="1"/>
        <v>395.25</v>
      </c>
      <c r="BE8" s="130">
        <f t="shared" si="1"/>
        <v>42690.28</v>
      </c>
      <c r="BF8" s="130">
        <f t="shared" si="1"/>
        <v>14477.26</v>
      </c>
      <c r="BG8" s="130">
        <f t="shared" si="1"/>
        <v>19202.759999999998</v>
      </c>
      <c r="BH8" s="130">
        <f t="shared" si="1"/>
        <v>2231.2600000000002</v>
      </c>
      <c r="BI8" s="130">
        <f t="shared" si="1"/>
        <v>149.28</v>
      </c>
      <c r="BJ8" s="130">
        <f t="shared" si="5"/>
        <v>258515.74999999997</v>
      </c>
      <c r="BK8" s="209">
        <f t="shared" si="6"/>
        <v>0.1613</v>
      </c>
      <c r="BL8" s="209">
        <f t="shared" si="7"/>
        <v>0.15720000000000001</v>
      </c>
      <c r="BN8" s="133">
        <f t="shared" si="8"/>
        <v>0.15720000000000001</v>
      </c>
      <c r="BO8" s="117" t="s">
        <v>164</v>
      </c>
    </row>
    <row r="9" spans="1:67">
      <c r="A9" s="117" t="s">
        <v>165</v>
      </c>
      <c r="B9" s="130">
        <v>124412.13000000002</v>
      </c>
      <c r="C9" s="130">
        <v>303869.48000000004</v>
      </c>
      <c r="D9" s="130">
        <v>277199.0400000001</v>
      </c>
      <c r="E9" s="130">
        <v>107673.93000000002</v>
      </c>
      <c r="F9" s="130">
        <v>150023.32999999999</v>
      </c>
      <c r="G9" s="130">
        <v>58425.18</v>
      </c>
      <c r="H9" s="130">
        <v>43369.49000000002</v>
      </c>
      <c r="I9" s="130">
        <v>33543.929999999993</v>
      </c>
      <c r="J9" s="130">
        <v>316882.72999999992</v>
      </c>
      <c r="K9" s="130">
        <v>166988.99</v>
      </c>
      <c r="L9" s="130">
        <v>298222.23</v>
      </c>
      <c r="M9" s="130">
        <v>97638.370000000039</v>
      </c>
      <c r="N9" s="130">
        <v>81170.459999999963</v>
      </c>
      <c r="O9" s="130">
        <v>350895.24999999988</v>
      </c>
      <c r="P9" s="130">
        <v>6729.0900099999999</v>
      </c>
      <c r="Q9" s="130">
        <v>211795.19000000003</v>
      </c>
      <c r="R9" s="130">
        <v>54675.039999999994</v>
      </c>
      <c r="S9" s="130">
        <v>50082.97</v>
      </c>
      <c r="T9" s="130">
        <f t="shared" si="2"/>
        <v>2733596.8300100002</v>
      </c>
      <c r="V9" s="117" t="s">
        <v>165</v>
      </c>
      <c r="W9" s="130">
        <v>96619.200000000026</v>
      </c>
      <c r="X9" s="130">
        <v>145146.02999999994</v>
      </c>
      <c r="Y9" s="130">
        <v>150885.74000000005</v>
      </c>
      <c r="Z9" s="130">
        <v>72434.63</v>
      </c>
      <c r="AA9" s="130">
        <v>95080.089999999953</v>
      </c>
      <c r="AB9" s="130">
        <v>242040.47</v>
      </c>
      <c r="AC9" s="130">
        <v>45527.80999999999</v>
      </c>
      <c r="AD9" s="130">
        <v>23829.650000000016</v>
      </c>
      <c r="AE9" s="130">
        <v>187109.79</v>
      </c>
      <c r="AF9" s="130">
        <v>83116.33</v>
      </c>
      <c r="AG9" s="130">
        <v>153670.54000000004</v>
      </c>
      <c r="AH9" s="130">
        <v>9426.619999999999</v>
      </c>
      <c r="AI9" s="130">
        <v>27870.030000000002</v>
      </c>
      <c r="AJ9" s="130">
        <v>49533.469999999987</v>
      </c>
      <c r="AK9" s="130">
        <v>27169.569999999989</v>
      </c>
      <c r="AL9" s="130">
        <v>110463.44999999997</v>
      </c>
      <c r="AM9" s="130">
        <v>64377.940000000039</v>
      </c>
      <c r="AN9" s="130">
        <v>10535.129999999997</v>
      </c>
      <c r="AO9" s="130">
        <f t="shared" si="3"/>
        <v>1594836.49</v>
      </c>
      <c r="AQ9" s="117" t="s">
        <v>165</v>
      </c>
      <c r="AR9" s="130">
        <f t="shared" si="4"/>
        <v>5923.64</v>
      </c>
      <c r="AS9" s="130">
        <f t="shared" si="0"/>
        <v>3367.62</v>
      </c>
      <c r="AT9" s="130">
        <f t="shared" si="0"/>
        <v>44563.63</v>
      </c>
      <c r="AU9" s="130">
        <f t="shared" si="0"/>
        <v>1260.76</v>
      </c>
      <c r="AV9" s="130">
        <f t="shared" si="0"/>
        <v>4313.82</v>
      </c>
      <c r="AW9" s="130">
        <f t="shared" si="0"/>
        <v>5137.96</v>
      </c>
      <c r="AX9" s="130">
        <f t="shared" si="0"/>
        <v>1369.02</v>
      </c>
      <c r="AY9" s="130">
        <f t="shared" si="0"/>
        <v>20683.18</v>
      </c>
      <c r="AZ9" s="130">
        <f t="shared" si="0"/>
        <v>8971.07</v>
      </c>
      <c r="BA9" s="130">
        <f t="shared" si="0"/>
        <v>1600.67</v>
      </c>
      <c r="BB9" s="130">
        <f t="shared" si="0"/>
        <v>13647.16</v>
      </c>
      <c r="BC9" s="130">
        <f t="shared" si="1"/>
        <v>203.42</v>
      </c>
      <c r="BD9" s="130">
        <f t="shared" si="1"/>
        <v>447.07</v>
      </c>
      <c r="BE9" s="130">
        <f t="shared" si="1"/>
        <v>24506.240000000002</v>
      </c>
      <c r="BF9" s="130">
        <f t="shared" si="1"/>
        <v>8535.68</v>
      </c>
      <c r="BG9" s="130">
        <f t="shared" si="1"/>
        <v>9732.2099999999991</v>
      </c>
      <c r="BH9" s="130">
        <f t="shared" si="1"/>
        <v>849.79</v>
      </c>
      <c r="BI9" s="130">
        <f t="shared" si="1"/>
        <v>115.17</v>
      </c>
      <c r="BJ9" s="130">
        <f t="shared" si="5"/>
        <v>154263.15</v>
      </c>
      <c r="BK9" s="209">
        <f t="shared" si="6"/>
        <v>9.6299999999999997E-2</v>
      </c>
      <c r="BL9" s="209">
        <f t="shared" si="7"/>
        <v>9.3899999999999997E-2</v>
      </c>
      <c r="BN9" s="133">
        <f t="shared" si="8"/>
        <v>9.3899999999999997E-2</v>
      </c>
      <c r="BO9" s="117" t="s">
        <v>165</v>
      </c>
    </row>
    <row r="10" spans="1:67">
      <c r="A10" s="117" t="s">
        <v>166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>
        <v>9341.6800100000037</v>
      </c>
      <c r="Q10" s="130"/>
      <c r="R10" s="130">
        <v>7097.7300000000005</v>
      </c>
      <c r="S10" s="130">
        <v>6089.39</v>
      </c>
      <c r="T10" s="130">
        <f t="shared" si="2"/>
        <v>22528.800010000003</v>
      </c>
      <c r="V10" s="117" t="s">
        <v>166</v>
      </c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>
        <v>69902.959999999992</v>
      </c>
      <c r="AL10" s="130"/>
      <c r="AM10" s="130">
        <v>109.47</v>
      </c>
      <c r="AN10" s="130">
        <v>4540.76</v>
      </c>
      <c r="AO10" s="130">
        <f t="shared" si="3"/>
        <v>74553.189999999988</v>
      </c>
      <c r="AQ10" s="117" t="s">
        <v>166</v>
      </c>
      <c r="AR10" s="130">
        <f t="shared" si="4"/>
        <v>0</v>
      </c>
      <c r="AS10" s="130">
        <f t="shared" si="0"/>
        <v>0</v>
      </c>
      <c r="AT10" s="130">
        <f t="shared" si="0"/>
        <v>0</v>
      </c>
      <c r="AU10" s="130">
        <f t="shared" si="0"/>
        <v>0</v>
      </c>
      <c r="AV10" s="130">
        <f t="shared" si="0"/>
        <v>0</v>
      </c>
      <c r="AW10" s="130">
        <f t="shared" si="0"/>
        <v>0</v>
      </c>
      <c r="AX10" s="130">
        <f t="shared" si="0"/>
        <v>0</v>
      </c>
      <c r="AY10" s="130">
        <f t="shared" si="0"/>
        <v>0</v>
      </c>
      <c r="AZ10" s="130">
        <f t="shared" si="0"/>
        <v>0</v>
      </c>
      <c r="BA10" s="130">
        <f t="shared" si="0"/>
        <v>0</v>
      </c>
      <c r="BB10" s="130">
        <f t="shared" si="0"/>
        <v>0</v>
      </c>
      <c r="BC10" s="130">
        <f t="shared" si="1"/>
        <v>0</v>
      </c>
      <c r="BD10" s="130">
        <f t="shared" si="1"/>
        <v>0</v>
      </c>
      <c r="BE10" s="130">
        <f t="shared" si="1"/>
        <v>0</v>
      </c>
      <c r="BF10" s="130">
        <f t="shared" si="1"/>
        <v>19953.8</v>
      </c>
      <c r="BG10" s="130">
        <f t="shared" si="1"/>
        <v>0</v>
      </c>
      <c r="BH10" s="130">
        <f t="shared" si="1"/>
        <v>1.45</v>
      </c>
      <c r="BI10" s="130">
        <f t="shared" si="1"/>
        <v>20.2</v>
      </c>
      <c r="BJ10" s="130">
        <f t="shared" si="5"/>
        <v>19953.8</v>
      </c>
      <c r="BK10" s="209">
        <f>ROUND(BJ10/SUM($BJ$4:$BJ$21),4)</f>
        <v>1.2500000000000001E-2</v>
      </c>
      <c r="BL10" s="209">
        <f>ROUND(BK10*$BJ$2,4)</f>
        <v>1.2200000000000001E-2</v>
      </c>
      <c r="BN10" s="133">
        <f>BL10+BM10-0.0001</f>
        <v>1.2100000000000001E-2</v>
      </c>
      <c r="BO10" s="117" t="s">
        <v>166</v>
      </c>
    </row>
    <row r="11" spans="1:67">
      <c r="A11" s="117" t="s">
        <v>167</v>
      </c>
      <c r="B11" s="130">
        <v>260785.88999999998</v>
      </c>
      <c r="C11" s="130">
        <v>32091.97</v>
      </c>
      <c r="D11" s="130"/>
      <c r="E11" s="130">
        <v>18746</v>
      </c>
      <c r="F11" s="130">
        <v>112381.31999999998</v>
      </c>
      <c r="G11" s="130">
        <v>59185.73000000001</v>
      </c>
      <c r="H11" s="130">
        <v>15161.15</v>
      </c>
      <c r="I11" s="130">
        <v>117839.54000000001</v>
      </c>
      <c r="J11" s="130">
        <v>113895.04000000002</v>
      </c>
      <c r="K11" s="130">
        <v>73079.39</v>
      </c>
      <c r="L11" s="130"/>
      <c r="M11" s="130">
        <v>8477.16</v>
      </c>
      <c r="N11" s="130"/>
      <c r="O11" s="130">
        <v>121510.54999999997</v>
      </c>
      <c r="P11" s="130">
        <v>266127.95006999996</v>
      </c>
      <c r="Q11" s="130">
        <v>180637.35</v>
      </c>
      <c r="R11" s="130">
        <v>472758.91000000003</v>
      </c>
      <c r="S11" s="130">
        <v>268713.92</v>
      </c>
      <c r="T11" s="130">
        <f t="shared" si="2"/>
        <v>2121391.8700700002</v>
      </c>
      <c r="V11" s="117" t="s">
        <v>167</v>
      </c>
      <c r="W11" s="130">
        <v>47029.469999999994</v>
      </c>
      <c r="X11" s="130"/>
      <c r="Y11" s="130"/>
      <c r="Z11" s="130"/>
      <c r="AA11" s="130"/>
      <c r="AB11" s="130">
        <v>56193.409999999989</v>
      </c>
      <c r="AC11" s="130"/>
      <c r="AD11" s="130">
        <v>84157.389999999985</v>
      </c>
      <c r="AE11" s="130"/>
      <c r="AF11" s="130"/>
      <c r="AG11" s="130"/>
      <c r="AH11" s="130">
        <v>1713.1799999999998</v>
      </c>
      <c r="AI11" s="130">
        <v>238.45</v>
      </c>
      <c r="AJ11" s="130">
        <v>24225.759999999998</v>
      </c>
      <c r="AK11" s="130">
        <v>855691.95</v>
      </c>
      <c r="AL11" s="130">
        <v>65975.72</v>
      </c>
      <c r="AM11" s="130">
        <v>9636.44</v>
      </c>
      <c r="AN11" s="130">
        <v>69464.26999999999</v>
      </c>
      <c r="AO11" s="130">
        <f t="shared" si="3"/>
        <v>1214326.0399999998</v>
      </c>
      <c r="AQ11" s="117" t="s">
        <v>167</v>
      </c>
      <c r="AR11" s="130">
        <f t="shared" si="4"/>
        <v>8249.4500000000007</v>
      </c>
      <c r="AS11" s="130">
        <f t="shared" si="0"/>
        <v>240.69</v>
      </c>
      <c r="AT11" s="130">
        <f t="shared" si="0"/>
        <v>0</v>
      </c>
      <c r="AU11" s="130">
        <f t="shared" si="0"/>
        <v>131.22</v>
      </c>
      <c r="AV11" s="130">
        <f t="shared" si="0"/>
        <v>1977.91</v>
      </c>
      <c r="AW11" s="130">
        <f t="shared" si="0"/>
        <v>1972.98</v>
      </c>
      <c r="AX11" s="130">
        <f t="shared" si="0"/>
        <v>233.48</v>
      </c>
      <c r="AY11" s="130">
        <f t="shared" si="0"/>
        <v>72819.89</v>
      </c>
      <c r="AZ11" s="130">
        <f t="shared" si="0"/>
        <v>2027.33</v>
      </c>
      <c r="BA11" s="130">
        <f t="shared" si="0"/>
        <v>467.71</v>
      </c>
      <c r="BB11" s="130">
        <f t="shared" si="0"/>
        <v>0</v>
      </c>
      <c r="BC11" s="130">
        <f t="shared" si="1"/>
        <v>19.36</v>
      </c>
      <c r="BD11" s="130">
        <f t="shared" si="1"/>
        <v>0.98</v>
      </c>
      <c r="BE11" s="130">
        <f t="shared" si="1"/>
        <v>8919.06</v>
      </c>
      <c r="BF11" s="130">
        <f t="shared" si="1"/>
        <v>282474.25</v>
      </c>
      <c r="BG11" s="130">
        <f t="shared" si="1"/>
        <v>7447.71</v>
      </c>
      <c r="BH11" s="130">
        <f t="shared" si="1"/>
        <v>127.2</v>
      </c>
      <c r="BI11" s="130">
        <f t="shared" si="1"/>
        <v>642.54</v>
      </c>
      <c r="BJ11" s="130">
        <f t="shared" si="5"/>
        <v>386982.02</v>
      </c>
      <c r="BK11" s="209">
        <f t="shared" si="6"/>
        <v>0.24149999999999999</v>
      </c>
      <c r="BL11" s="209">
        <f t="shared" si="7"/>
        <v>0.2354</v>
      </c>
      <c r="BN11" s="133">
        <f>BL11+BM11</f>
        <v>0.2354</v>
      </c>
      <c r="BO11" s="117" t="s">
        <v>167</v>
      </c>
    </row>
    <row r="12" spans="1:67">
      <c r="A12" s="117" t="s">
        <v>168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>
        <v>1589.9900300000002</v>
      </c>
      <c r="Q12" s="130"/>
      <c r="R12" s="130">
        <v>507.72999999999996</v>
      </c>
      <c r="S12" s="130">
        <v>575.66999999999996</v>
      </c>
      <c r="T12" s="130">
        <f t="shared" si="2"/>
        <v>2673.39003</v>
      </c>
      <c r="V12" s="117" t="s">
        <v>168</v>
      </c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>
        <v>8044.1199999999972</v>
      </c>
      <c r="AL12" s="130"/>
      <c r="AM12" s="130">
        <v>15.429999999999998</v>
      </c>
      <c r="AN12" s="130">
        <v>561.95000000000005</v>
      </c>
      <c r="AO12" s="130">
        <f t="shared" si="3"/>
        <v>8621.4999999999982</v>
      </c>
      <c r="AQ12" s="117" t="s">
        <v>168</v>
      </c>
      <c r="AR12" s="130">
        <f t="shared" si="4"/>
        <v>0</v>
      </c>
      <c r="AS12" s="130">
        <f t="shared" si="0"/>
        <v>0</v>
      </c>
      <c r="AT12" s="130">
        <f t="shared" si="0"/>
        <v>0</v>
      </c>
      <c r="AU12" s="130">
        <f t="shared" si="0"/>
        <v>0</v>
      </c>
      <c r="AV12" s="130">
        <f t="shared" si="0"/>
        <v>0</v>
      </c>
      <c r="AW12" s="130">
        <f t="shared" si="0"/>
        <v>0</v>
      </c>
      <c r="AX12" s="130">
        <f t="shared" si="0"/>
        <v>0</v>
      </c>
      <c r="AY12" s="130">
        <f t="shared" si="0"/>
        <v>0</v>
      </c>
      <c r="AZ12" s="130">
        <f t="shared" si="0"/>
        <v>0</v>
      </c>
      <c r="BA12" s="130">
        <f t="shared" si="0"/>
        <v>0</v>
      </c>
      <c r="BB12" s="130">
        <f t="shared" si="0"/>
        <v>0</v>
      </c>
      <c r="BC12" s="130">
        <f t="shared" si="1"/>
        <v>0</v>
      </c>
      <c r="BD12" s="130">
        <f t="shared" si="1"/>
        <v>0</v>
      </c>
      <c r="BE12" s="130">
        <f t="shared" si="1"/>
        <v>0</v>
      </c>
      <c r="BF12" s="130">
        <f t="shared" si="1"/>
        <v>2425.87</v>
      </c>
      <c r="BG12" s="130">
        <f t="shared" si="1"/>
        <v>0</v>
      </c>
      <c r="BH12" s="130">
        <f t="shared" si="1"/>
        <v>0.2</v>
      </c>
      <c r="BI12" s="130">
        <f t="shared" si="1"/>
        <v>2.16</v>
      </c>
      <c r="BJ12" s="130">
        <f t="shared" si="5"/>
        <v>2425.87</v>
      </c>
      <c r="BK12" s="209">
        <f t="shared" si="6"/>
        <v>1.5E-3</v>
      </c>
      <c r="BL12" s="209">
        <f t="shared" si="7"/>
        <v>1.5E-3</v>
      </c>
      <c r="BN12" s="133">
        <f t="shared" si="8"/>
        <v>1.5E-3</v>
      </c>
      <c r="BO12" s="117" t="s">
        <v>168</v>
      </c>
    </row>
    <row r="13" spans="1:67">
      <c r="A13" s="117" t="s">
        <v>169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>
        <v>-0.02</v>
      </c>
      <c r="Q13" s="130"/>
      <c r="R13" s="130">
        <v>9.9999999999999992E-2</v>
      </c>
      <c r="S13" s="130"/>
      <c r="T13" s="130">
        <f t="shared" si="2"/>
        <v>7.9999999999999988E-2</v>
      </c>
      <c r="V13" s="196" t="s">
        <v>169</v>
      </c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L13" s="130"/>
      <c r="AM13" s="130"/>
      <c r="AN13" s="130">
        <v>23.14</v>
      </c>
      <c r="AO13" s="130">
        <f t="shared" si="3"/>
        <v>23.14</v>
      </c>
      <c r="AQ13" s="117" t="s">
        <v>169</v>
      </c>
      <c r="AR13" s="130">
        <f t="shared" si="4"/>
        <v>0</v>
      </c>
      <c r="AS13" s="130">
        <f t="shared" si="0"/>
        <v>0</v>
      </c>
      <c r="AT13" s="130">
        <f t="shared" si="0"/>
        <v>0</v>
      </c>
      <c r="AU13" s="130">
        <f t="shared" si="0"/>
        <v>0</v>
      </c>
      <c r="AV13" s="130">
        <f t="shared" si="0"/>
        <v>0</v>
      </c>
      <c r="AW13" s="130">
        <f t="shared" si="0"/>
        <v>0</v>
      </c>
      <c r="AX13" s="130">
        <f t="shared" si="0"/>
        <v>0</v>
      </c>
      <c r="AY13" s="130">
        <f t="shared" si="0"/>
        <v>0</v>
      </c>
      <c r="AZ13" s="130">
        <f t="shared" si="0"/>
        <v>0</v>
      </c>
      <c r="BA13" s="130">
        <f t="shared" si="0"/>
        <v>0</v>
      </c>
      <c r="BB13" s="130">
        <f t="shared" si="0"/>
        <v>0</v>
      </c>
      <c r="BC13" s="130">
        <f t="shared" si="1"/>
        <v>0</v>
      </c>
      <c r="BD13" s="130">
        <f t="shared" si="1"/>
        <v>0</v>
      </c>
      <c r="BE13" s="130">
        <f t="shared" si="1"/>
        <v>0</v>
      </c>
      <c r="BF13" s="130">
        <f t="shared" si="1"/>
        <v>-0.01</v>
      </c>
      <c r="BG13" s="130">
        <f t="shared" si="1"/>
        <v>0</v>
      </c>
      <c r="BH13" s="130">
        <f t="shared" si="1"/>
        <v>0</v>
      </c>
      <c r="BI13" s="130">
        <f t="shared" si="1"/>
        <v>0.04</v>
      </c>
      <c r="BJ13" s="130">
        <f t="shared" si="5"/>
        <v>-0.01</v>
      </c>
      <c r="BK13" s="209">
        <f t="shared" si="6"/>
        <v>0</v>
      </c>
      <c r="BL13" s="209">
        <f t="shared" si="7"/>
        <v>0</v>
      </c>
      <c r="BN13" s="133">
        <f t="shared" si="8"/>
        <v>0</v>
      </c>
      <c r="BO13" s="117" t="s">
        <v>169</v>
      </c>
    </row>
    <row r="14" spans="1:67">
      <c r="A14" s="117" t="s">
        <v>170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>
        <v>780.20997999999997</v>
      </c>
      <c r="Q14" s="130"/>
      <c r="R14" s="130">
        <v>10.45</v>
      </c>
      <c r="S14" s="130">
        <v>21.289999999999996</v>
      </c>
      <c r="T14" s="130">
        <f t="shared" si="2"/>
        <v>811.94997999999998</v>
      </c>
      <c r="V14" s="117" t="s">
        <v>170</v>
      </c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>
        <v>3038.4000000000042</v>
      </c>
      <c r="AL14" s="130"/>
      <c r="AM14" s="130">
        <v>2.81</v>
      </c>
      <c r="AN14" s="130">
        <v>70.73</v>
      </c>
      <c r="AO14" s="130">
        <f t="shared" si="3"/>
        <v>3111.9400000000041</v>
      </c>
      <c r="AQ14" s="117" t="s">
        <v>170</v>
      </c>
      <c r="AR14" s="130">
        <f t="shared" si="4"/>
        <v>0</v>
      </c>
      <c r="AS14" s="130">
        <f t="shared" si="0"/>
        <v>0</v>
      </c>
      <c r="AT14" s="130">
        <f t="shared" si="0"/>
        <v>0</v>
      </c>
      <c r="AU14" s="130">
        <f t="shared" si="0"/>
        <v>0</v>
      </c>
      <c r="AV14" s="130">
        <f t="shared" si="0"/>
        <v>0</v>
      </c>
      <c r="AW14" s="130">
        <f t="shared" si="0"/>
        <v>0</v>
      </c>
      <c r="AX14" s="130">
        <f t="shared" si="0"/>
        <v>0</v>
      </c>
      <c r="AY14" s="130">
        <f t="shared" si="0"/>
        <v>0</v>
      </c>
      <c r="AZ14" s="130">
        <f t="shared" si="0"/>
        <v>0</v>
      </c>
      <c r="BA14" s="130">
        <f t="shared" si="0"/>
        <v>0</v>
      </c>
      <c r="BB14" s="130">
        <f t="shared" si="0"/>
        <v>0</v>
      </c>
      <c r="BC14" s="130">
        <f t="shared" si="1"/>
        <v>0</v>
      </c>
      <c r="BD14" s="130">
        <f t="shared" si="1"/>
        <v>0</v>
      </c>
      <c r="BE14" s="130">
        <f t="shared" si="1"/>
        <v>0</v>
      </c>
      <c r="BF14" s="130">
        <f t="shared" si="1"/>
        <v>961.53</v>
      </c>
      <c r="BG14" s="130">
        <f t="shared" si="1"/>
        <v>0</v>
      </c>
      <c r="BH14" s="130">
        <f t="shared" si="1"/>
        <v>0.04</v>
      </c>
      <c r="BI14" s="130">
        <f t="shared" si="1"/>
        <v>0.17</v>
      </c>
      <c r="BJ14" s="130">
        <f t="shared" si="5"/>
        <v>961.53</v>
      </c>
      <c r="BK14" s="209">
        <f t="shared" si="6"/>
        <v>5.9999999999999995E-4</v>
      </c>
      <c r="BL14" s="209">
        <f t="shared" si="7"/>
        <v>5.9999999999999995E-4</v>
      </c>
      <c r="BN14" s="133">
        <f t="shared" si="8"/>
        <v>5.9999999999999995E-4</v>
      </c>
      <c r="BO14" s="117" t="s">
        <v>170</v>
      </c>
    </row>
    <row r="15" spans="1:67">
      <c r="A15" s="117" t="s">
        <v>171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>
        <v>99.150089999999963</v>
      </c>
      <c r="Q15" s="130"/>
      <c r="R15" s="130">
        <v>93.100000000000037</v>
      </c>
      <c r="S15" s="130">
        <v>74.61</v>
      </c>
      <c r="T15" s="130">
        <f t="shared" si="2"/>
        <v>266.86009000000001</v>
      </c>
      <c r="V15" s="117" t="s">
        <v>171</v>
      </c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>
        <v>346.93</v>
      </c>
      <c r="AL15" s="130"/>
      <c r="AM15" s="130"/>
      <c r="AN15" s="130">
        <v>23.1</v>
      </c>
      <c r="AO15" s="130">
        <f t="shared" si="3"/>
        <v>370.03000000000003</v>
      </c>
      <c r="AQ15" s="117" t="s">
        <v>171</v>
      </c>
      <c r="AR15" s="130">
        <f t="shared" si="4"/>
        <v>0</v>
      </c>
      <c r="AS15" s="130">
        <f t="shared" si="0"/>
        <v>0</v>
      </c>
      <c r="AT15" s="130">
        <f t="shared" si="0"/>
        <v>0</v>
      </c>
      <c r="AU15" s="130">
        <f t="shared" si="0"/>
        <v>0</v>
      </c>
      <c r="AV15" s="130">
        <f t="shared" si="0"/>
        <v>0</v>
      </c>
      <c r="AW15" s="130">
        <f t="shared" si="0"/>
        <v>0</v>
      </c>
      <c r="AX15" s="130">
        <f t="shared" si="0"/>
        <v>0</v>
      </c>
      <c r="AY15" s="130">
        <f t="shared" si="0"/>
        <v>0</v>
      </c>
      <c r="AZ15" s="130">
        <f t="shared" si="0"/>
        <v>0</v>
      </c>
      <c r="BA15" s="130">
        <f t="shared" si="0"/>
        <v>0</v>
      </c>
      <c r="BB15" s="130">
        <f t="shared" si="0"/>
        <v>0</v>
      </c>
      <c r="BC15" s="130">
        <f t="shared" si="1"/>
        <v>0</v>
      </c>
      <c r="BD15" s="130">
        <f t="shared" si="1"/>
        <v>0</v>
      </c>
      <c r="BE15" s="130">
        <f t="shared" si="1"/>
        <v>0</v>
      </c>
      <c r="BF15" s="130">
        <f t="shared" si="1"/>
        <v>112.32</v>
      </c>
      <c r="BG15" s="130">
        <f t="shared" si="1"/>
        <v>0</v>
      </c>
      <c r="BH15" s="130">
        <f t="shared" si="1"/>
        <v>0</v>
      </c>
      <c r="BI15" s="130">
        <f t="shared" si="1"/>
        <v>0.19</v>
      </c>
      <c r="BJ15" s="130">
        <f t="shared" si="5"/>
        <v>112.32</v>
      </c>
      <c r="BK15" s="209">
        <f t="shared" si="6"/>
        <v>1E-4</v>
      </c>
      <c r="BL15" s="209">
        <f t="shared" si="7"/>
        <v>1E-4</v>
      </c>
      <c r="BN15" s="133">
        <f t="shared" si="8"/>
        <v>1E-4</v>
      </c>
      <c r="BO15" s="117" t="s">
        <v>171</v>
      </c>
    </row>
    <row r="16" spans="1:67">
      <c r="A16" s="117" t="s">
        <v>172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>
        <v>63.570010000000032</v>
      </c>
      <c r="Q16" s="130"/>
      <c r="R16" s="130">
        <v>2.5700000000000012</v>
      </c>
      <c r="S16" s="130">
        <v>13.49</v>
      </c>
      <c r="T16" s="130">
        <f t="shared" si="2"/>
        <v>79.630010000000027</v>
      </c>
      <c r="V16" s="117" t="s">
        <v>172</v>
      </c>
      <c r="AK16" s="130">
        <v>229.1399999999999</v>
      </c>
      <c r="AO16" s="130">
        <f t="shared" si="3"/>
        <v>229.1399999999999</v>
      </c>
      <c r="AQ16" s="117" t="s">
        <v>172</v>
      </c>
      <c r="AR16" s="130">
        <f t="shared" si="4"/>
        <v>0</v>
      </c>
      <c r="AS16" s="130">
        <f t="shared" si="0"/>
        <v>0</v>
      </c>
      <c r="AT16" s="130">
        <f t="shared" si="0"/>
        <v>0</v>
      </c>
      <c r="AU16" s="130">
        <f t="shared" si="0"/>
        <v>0</v>
      </c>
      <c r="AV16" s="130">
        <f t="shared" si="0"/>
        <v>0</v>
      </c>
      <c r="AW16" s="130">
        <f t="shared" si="0"/>
        <v>0</v>
      </c>
      <c r="AX16" s="130">
        <f t="shared" si="0"/>
        <v>0</v>
      </c>
      <c r="AY16" s="130">
        <f t="shared" si="0"/>
        <v>0</v>
      </c>
      <c r="AZ16" s="130">
        <f t="shared" si="0"/>
        <v>0</v>
      </c>
      <c r="BA16" s="130">
        <f t="shared" si="0"/>
        <v>0</v>
      </c>
      <c r="BB16" s="130">
        <f t="shared" si="0"/>
        <v>0</v>
      </c>
      <c r="BC16" s="130">
        <f t="shared" si="1"/>
        <v>0</v>
      </c>
      <c r="BD16" s="130">
        <f t="shared" si="1"/>
        <v>0</v>
      </c>
      <c r="BE16" s="130">
        <f t="shared" si="1"/>
        <v>0</v>
      </c>
      <c r="BF16" s="130">
        <f t="shared" si="1"/>
        <v>73.7</v>
      </c>
      <c r="BG16" s="130">
        <f t="shared" si="1"/>
        <v>0</v>
      </c>
      <c r="BH16" s="130">
        <f t="shared" si="1"/>
        <v>0</v>
      </c>
      <c r="BI16" s="130">
        <f t="shared" si="1"/>
        <v>0.03</v>
      </c>
      <c r="BJ16" s="130">
        <f t="shared" si="5"/>
        <v>73.7</v>
      </c>
      <c r="BK16" s="209">
        <f t="shared" si="6"/>
        <v>0</v>
      </c>
      <c r="BL16" s="209">
        <f t="shared" si="7"/>
        <v>0</v>
      </c>
      <c r="BN16" s="133">
        <f t="shared" si="8"/>
        <v>0</v>
      </c>
      <c r="BO16" s="117" t="s">
        <v>172</v>
      </c>
    </row>
    <row r="17" spans="1:67">
      <c r="A17" s="117" t="s">
        <v>173</v>
      </c>
      <c r="B17" s="130">
        <v>77164.97</v>
      </c>
      <c r="C17" s="130">
        <v>526644.16999999969</v>
      </c>
      <c r="D17" s="130">
        <v>320353.22000000009</v>
      </c>
      <c r="E17" s="130">
        <v>49049.139999999992</v>
      </c>
      <c r="F17" s="130">
        <v>246103.83000000007</v>
      </c>
      <c r="G17" s="130">
        <v>125375.03999999995</v>
      </c>
      <c r="H17" s="130">
        <v>99394.07</v>
      </c>
      <c r="I17" s="130">
        <v>40329.039999999994</v>
      </c>
      <c r="J17" s="130">
        <v>11677.760000000002</v>
      </c>
      <c r="K17" s="130">
        <v>183495.57999999993</v>
      </c>
      <c r="L17" s="130">
        <v>392228.41999999993</v>
      </c>
      <c r="M17" s="130">
        <v>97479.919999999984</v>
      </c>
      <c r="N17" s="130">
        <v>100560.73999999998</v>
      </c>
      <c r="O17" s="130">
        <v>345123.87</v>
      </c>
      <c r="P17" s="130">
        <v>10023.330010000003</v>
      </c>
      <c r="Q17" s="130">
        <v>420109.62999999971</v>
      </c>
      <c r="R17" s="130">
        <v>84803.610000000044</v>
      </c>
      <c r="S17" s="130">
        <v>32718.280000000002</v>
      </c>
      <c r="T17" s="130">
        <f t="shared" si="2"/>
        <v>3162634.6200099993</v>
      </c>
      <c r="V17" s="117" t="s">
        <v>173</v>
      </c>
      <c r="W17" s="130">
        <v>46514.720000000001</v>
      </c>
      <c r="X17" s="130">
        <v>316087.10999999993</v>
      </c>
      <c r="Y17" s="130">
        <v>152729.86000000002</v>
      </c>
      <c r="Z17" s="130">
        <v>35336.39</v>
      </c>
      <c r="AA17" s="130">
        <v>166113.86000000004</v>
      </c>
      <c r="AB17" s="130">
        <v>444458.49000000005</v>
      </c>
      <c r="AC17" s="130">
        <v>96244.72</v>
      </c>
      <c r="AD17" s="130">
        <v>28789.530000000017</v>
      </c>
      <c r="AE17" s="130">
        <v>7577.6999999999989</v>
      </c>
      <c r="AF17" s="130">
        <v>113863.59</v>
      </c>
      <c r="AG17" s="130">
        <v>201310.51999999996</v>
      </c>
      <c r="AH17" s="130">
        <v>27006.520000000004</v>
      </c>
      <c r="AI17" s="130">
        <v>46603.37</v>
      </c>
      <c r="AJ17" s="130">
        <v>57001.34</v>
      </c>
      <c r="AK17" s="117">
        <v>40554.429999999986</v>
      </c>
      <c r="AL17" s="130">
        <v>227795.08999999994</v>
      </c>
      <c r="AM17" s="130">
        <v>113073.29999999997</v>
      </c>
      <c r="AN17" s="130">
        <v>18373.720000000005</v>
      </c>
      <c r="AO17" s="130">
        <f t="shared" si="3"/>
        <v>2139434.2600000002</v>
      </c>
      <c r="AQ17" s="117" t="s">
        <v>173</v>
      </c>
      <c r="AR17" s="130">
        <f t="shared" si="4"/>
        <v>3314.62</v>
      </c>
      <c r="AS17" s="130">
        <f t="shared" si="0"/>
        <v>6320.48</v>
      </c>
      <c r="AT17" s="130">
        <f t="shared" si="0"/>
        <v>49247.95</v>
      </c>
      <c r="AU17" s="130">
        <f t="shared" si="0"/>
        <v>590.70000000000005</v>
      </c>
      <c r="AV17" s="130">
        <f t="shared" si="0"/>
        <v>7255.03</v>
      </c>
      <c r="AW17" s="130">
        <f t="shared" si="0"/>
        <v>9744.15</v>
      </c>
      <c r="AX17" s="130">
        <f t="shared" si="0"/>
        <v>3012.84</v>
      </c>
      <c r="AY17" s="130">
        <f t="shared" si="0"/>
        <v>24917.24</v>
      </c>
      <c r="AZ17" s="130">
        <f t="shared" si="0"/>
        <v>342.75</v>
      </c>
      <c r="BA17" s="130">
        <f t="shared" si="0"/>
        <v>1903.1</v>
      </c>
      <c r="BB17" s="130">
        <f t="shared" si="0"/>
        <v>17924.88</v>
      </c>
      <c r="BC17" s="130">
        <f t="shared" si="1"/>
        <v>236.52</v>
      </c>
      <c r="BD17" s="130">
        <f t="shared" si="1"/>
        <v>603.37</v>
      </c>
      <c r="BE17" s="130">
        <f t="shared" si="1"/>
        <v>24610.06</v>
      </c>
      <c r="BF17" s="130">
        <f t="shared" si="1"/>
        <v>12735.48</v>
      </c>
      <c r="BG17" s="130">
        <f t="shared" si="1"/>
        <v>19566.72</v>
      </c>
      <c r="BH17" s="130">
        <f t="shared" si="1"/>
        <v>1492.57</v>
      </c>
      <c r="BI17" s="130">
        <f t="shared" si="1"/>
        <v>97.07</v>
      </c>
      <c r="BJ17" s="130">
        <f t="shared" si="5"/>
        <v>182325.89</v>
      </c>
      <c r="BK17" s="209">
        <f t="shared" si="6"/>
        <v>0.1138</v>
      </c>
      <c r="BL17" s="209">
        <f t="shared" si="7"/>
        <v>0.1109</v>
      </c>
      <c r="BN17" s="133">
        <f t="shared" si="8"/>
        <v>0.1109</v>
      </c>
      <c r="BO17" s="117" t="s">
        <v>173</v>
      </c>
    </row>
    <row r="18" spans="1:67">
      <c r="A18" s="197" t="s">
        <v>174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Q18" s="130"/>
      <c r="R18" s="130"/>
      <c r="S18" s="130"/>
      <c r="T18" s="130">
        <f t="shared" si="2"/>
        <v>0</v>
      </c>
      <c r="V18" s="117" t="s">
        <v>174</v>
      </c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>
        <v>4845.3099999999995</v>
      </c>
      <c r="AL18" s="130">
        <v>14794.67</v>
      </c>
      <c r="AM18" s="130"/>
      <c r="AN18" s="130">
        <v>188180.47</v>
      </c>
      <c r="AO18" s="130">
        <f t="shared" si="3"/>
        <v>207820.45</v>
      </c>
      <c r="AQ18" s="117" t="s">
        <v>174</v>
      </c>
      <c r="AR18" s="130">
        <f t="shared" si="4"/>
        <v>0</v>
      </c>
      <c r="AS18" s="130">
        <f t="shared" si="0"/>
        <v>0</v>
      </c>
      <c r="AT18" s="130">
        <f t="shared" si="0"/>
        <v>0</v>
      </c>
      <c r="AU18" s="130">
        <f t="shared" si="0"/>
        <v>0</v>
      </c>
      <c r="AV18" s="130">
        <f t="shared" si="0"/>
        <v>0</v>
      </c>
      <c r="AW18" s="130">
        <f t="shared" si="0"/>
        <v>0</v>
      </c>
      <c r="AX18" s="130">
        <f t="shared" si="0"/>
        <v>0</v>
      </c>
      <c r="AY18" s="130">
        <f t="shared" si="0"/>
        <v>0</v>
      </c>
      <c r="AZ18" s="130">
        <f t="shared" si="0"/>
        <v>0</v>
      </c>
      <c r="BA18" s="130">
        <f t="shared" si="0"/>
        <v>0</v>
      </c>
      <c r="BB18" s="130">
        <f t="shared" si="0"/>
        <v>0</v>
      </c>
      <c r="BC18" s="130">
        <f t="shared" si="1"/>
        <v>0</v>
      </c>
      <c r="BD18" s="130">
        <f t="shared" si="1"/>
        <v>0</v>
      </c>
      <c r="BE18" s="130">
        <f t="shared" si="1"/>
        <v>0</v>
      </c>
      <c r="BF18" s="130">
        <f t="shared" si="1"/>
        <v>1220.05</v>
      </c>
      <c r="BG18" s="130">
        <f t="shared" si="1"/>
        <v>446.8</v>
      </c>
      <c r="BH18" s="130">
        <f t="shared" si="1"/>
        <v>0</v>
      </c>
      <c r="BI18" s="130">
        <f t="shared" si="1"/>
        <v>357.54</v>
      </c>
      <c r="BJ18" s="130">
        <f t="shared" si="5"/>
        <v>1666.85</v>
      </c>
      <c r="BK18" s="209">
        <f t="shared" si="6"/>
        <v>1E-3</v>
      </c>
      <c r="BL18" s="209">
        <f t="shared" si="7"/>
        <v>1E-3</v>
      </c>
      <c r="BN18" s="133">
        <f t="shared" si="8"/>
        <v>1E-3</v>
      </c>
      <c r="BO18" s="117" t="s">
        <v>174</v>
      </c>
    </row>
    <row r="19" spans="1:67">
      <c r="A19" s="197" t="s">
        <v>176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Q19" s="130"/>
      <c r="R19" s="130"/>
      <c r="S19" s="130"/>
      <c r="T19" s="130">
        <f t="shared" si="2"/>
        <v>0</v>
      </c>
      <c r="V19" s="117" t="s">
        <v>176</v>
      </c>
      <c r="W19" s="130">
        <v>71113.86</v>
      </c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>
        <v>2227.2199999999998</v>
      </c>
      <c r="AI19" s="130"/>
      <c r="AJ19" s="130">
        <v>4831.67</v>
      </c>
      <c r="AK19" s="130">
        <v>2006.0799999999997</v>
      </c>
      <c r="AL19" s="130">
        <v>25577.759999999998</v>
      </c>
      <c r="AM19" s="130"/>
      <c r="AN19" s="130">
        <v>177.02</v>
      </c>
      <c r="AO19" s="130">
        <f t="shared" si="3"/>
        <v>105933.61</v>
      </c>
      <c r="AQ19" s="117" t="s">
        <v>176</v>
      </c>
      <c r="AR19" s="130">
        <f t="shared" si="4"/>
        <v>1905.85</v>
      </c>
      <c r="AS19" s="130">
        <f t="shared" si="0"/>
        <v>0</v>
      </c>
      <c r="AT19" s="130">
        <f t="shared" si="0"/>
        <v>0</v>
      </c>
      <c r="AU19" s="130">
        <f t="shared" si="0"/>
        <v>0</v>
      </c>
      <c r="AV19" s="130">
        <f t="shared" si="0"/>
        <v>0</v>
      </c>
      <c r="AW19" s="130">
        <f t="shared" si="0"/>
        <v>0</v>
      </c>
      <c r="AX19" s="130">
        <f t="shared" si="0"/>
        <v>0</v>
      </c>
      <c r="AY19" s="130">
        <f t="shared" si="0"/>
        <v>0</v>
      </c>
      <c r="AZ19" s="130">
        <f t="shared" si="0"/>
        <v>0</v>
      </c>
      <c r="BA19" s="130">
        <f t="shared" si="0"/>
        <v>0</v>
      </c>
      <c r="BB19" s="130">
        <f t="shared" si="0"/>
        <v>0</v>
      </c>
      <c r="BC19" s="130">
        <f t="shared" si="1"/>
        <v>4.2300000000000004</v>
      </c>
      <c r="BD19" s="130">
        <f t="shared" si="1"/>
        <v>0</v>
      </c>
      <c r="BE19" s="130">
        <f t="shared" si="1"/>
        <v>295.7</v>
      </c>
      <c r="BF19" s="130">
        <f t="shared" si="1"/>
        <v>505.13</v>
      </c>
      <c r="BG19" s="130">
        <f t="shared" si="1"/>
        <v>772.45</v>
      </c>
      <c r="BH19" s="130">
        <f t="shared" si="1"/>
        <v>0</v>
      </c>
      <c r="BI19" s="130">
        <f t="shared" si="1"/>
        <v>0.34</v>
      </c>
      <c r="BJ19" s="130">
        <f t="shared" si="5"/>
        <v>3483.3599999999997</v>
      </c>
      <c r="BK19" s="209">
        <f t="shared" si="6"/>
        <v>2.2000000000000001E-3</v>
      </c>
      <c r="BL19" s="209">
        <f t="shared" si="7"/>
        <v>2.0999999999999999E-3</v>
      </c>
      <c r="BN19" s="133">
        <f t="shared" si="8"/>
        <v>2.0999999999999999E-3</v>
      </c>
      <c r="BO19" s="117" t="s">
        <v>176</v>
      </c>
    </row>
    <row r="20" spans="1:67">
      <c r="A20" s="117" t="s">
        <v>175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>
        <v>13.929999999999998</v>
      </c>
      <c r="Q20" s="130"/>
      <c r="R20" s="130">
        <v>4.93</v>
      </c>
      <c r="S20" s="130">
        <v>21.259999999999998</v>
      </c>
      <c r="T20" s="130">
        <f t="shared" si="2"/>
        <v>40.119999999999997</v>
      </c>
      <c r="V20" s="117" t="s">
        <v>175</v>
      </c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>
        <v>45.03</v>
      </c>
      <c r="AL20" s="130"/>
      <c r="AM20" s="130"/>
      <c r="AN20" s="130">
        <v>23.1</v>
      </c>
      <c r="AO20" s="130">
        <f t="shared" si="3"/>
        <v>68.13</v>
      </c>
      <c r="AQ20" s="117" t="s">
        <v>175</v>
      </c>
      <c r="AR20" s="130">
        <f t="shared" si="4"/>
        <v>0</v>
      </c>
      <c r="AS20" s="130">
        <f t="shared" si="4"/>
        <v>0</v>
      </c>
      <c r="AT20" s="130">
        <f t="shared" si="4"/>
        <v>0</v>
      </c>
      <c r="AU20" s="130">
        <f t="shared" si="4"/>
        <v>0</v>
      </c>
      <c r="AV20" s="130">
        <f t="shared" si="4"/>
        <v>0</v>
      </c>
      <c r="AW20" s="130">
        <f t="shared" si="4"/>
        <v>0</v>
      </c>
      <c r="AX20" s="130">
        <f t="shared" si="4"/>
        <v>0</v>
      </c>
      <c r="AY20" s="130">
        <f t="shared" si="4"/>
        <v>0</v>
      </c>
      <c r="AZ20" s="130">
        <f t="shared" si="4"/>
        <v>0</v>
      </c>
      <c r="BA20" s="130">
        <f t="shared" si="4"/>
        <v>0</v>
      </c>
      <c r="BB20" s="130">
        <f t="shared" si="4"/>
        <v>0</v>
      </c>
      <c r="BC20" s="130">
        <f t="shared" si="4"/>
        <v>0</v>
      </c>
      <c r="BD20" s="130">
        <f t="shared" si="4"/>
        <v>0</v>
      </c>
      <c r="BE20" s="130">
        <f t="shared" si="4"/>
        <v>0</v>
      </c>
      <c r="BF20" s="130">
        <f t="shared" si="4"/>
        <v>14.85</v>
      </c>
      <c r="BG20" s="130">
        <f t="shared" si="4"/>
        <v>0</v>
      </c>
      <c r="BH20" s="130">
        <f t="shared" ref="BC20:BI21" si="9">ROUND(SUM(IFERROR(INDEX($A$3:$T$21,MATCH($AQ20,$A$3:$A$21,0),MATCH(BH$3,$A$3:$T$3,0)),0),IFERROR(INDEX($V$3:$AO$22,MATCH($AQ20,$V$3:$V$22,0),MATCH(BH$3,$V$3:$AO$3,0)),0))*BH$2,2)</f>
        <v>0</v>
      </c>
      <c r="BI20" s="130">
        <f t="shared" si="9"/>
        <v>0.08</v>
      </c>
      <c r="BJ20" s="130">
        <f t="shared" si="5"/>
        <v>14.85</v>
      </c>
      <c r="BK20" s="209">
        <f t="shared" si="6"/>
        <v>0</v>
      </c>
      <c r="BL20" s="209">
        <f t="shared" si="7"/>
        <v>0</v>
      </c>
      <c r="BN20" s="133">
        <f t="shared" si="8"/>
        <v>0</v>
      </c>
      <c r="BO20" s="117" t="s">
        <v>175</v>
      </c>
    </row>
    <row r="21" spans="1:67">
      <c r="A21" s="117" t="s">
        <v>177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>
        <v>11.700049999999999</v>
      </c>
      <c r="Q21" s="130"/>
      <c r="R21" s="130">
        <v>3.4800000000000009</v>
      </c>
      <c r="S21" s="130">
        <v>9.2800000000000011</v>
      </c>
      <c r="T21" s="130">
        <f t="shared" si="2"/>
        <v>24.460050000000003</v>
      </c>
      <c r="V21" s="117" t="s">
        <v>177</v>
      </c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>
        <v>32.20000000000001</v>
      </c>
      <c r="AL21" s="130"/>
      <c r="AM21" s="130"/>
      <c r="AN21" s="130">
        <v>6.72</v>
      </c>
      <c r="AO21" s="130">
        <f t="shared" si="3"/>
        <v>38.920000000000009</v>
      </c>
      <c r="AQ21" s="117" t="s">
        <v>177</v>
      </c>
      <c r="AR21" s="130">
        <f t="shared" si="4"/>
        <v>0</v>
      </c>
      <c r="AS21" s="130">
        <f t="shared" si="4"/>
        <v>0</v>
      </c>
      <c r="AT21" s="130">
        <f t="shared" si="4"/>
        <v>0</v>
      </c>
      <c r="AU21" s="130">
        <f t="shared" si="4"/>
        <v>0</v>
      </c>
      <c r="AV21" s="130">
        <f t="shared" si="4"/>
        <v>0</v>
      </c>
      <c r="AW21" s="130">
        <f t="shared" si="4"/>
        <v>0</v>
      </c>
      <c r="AX21" s="130">
        <f t="shared" si="4"/>
        <v>0</v>
      </c>
      <c r="AY21" s="130">
        <f t="shared" si="4"/>
        <v>0</v>
      </c>
      <c r="AZ21" s="130">
        <f t="shared" si="4"/>
        <v>0</v>
      </c>
      <c r="BA21" s="130">
        <f t="shared" si="4"/>
        <v>0</v>
      </c>
      <c r="BB21" s="130">
        <f t="shared" si="4"/>
        <v>0</v>
      </c>
      <c r="BC21" s="130">
        <f t="shared" si="9"/>
        <v>0</v>
      </c>
      <c r="BD21" s="130">
        <f t="shared" si="9"/>
        <v>0</v>
      </c>
      <c r="BE21" s="130">
        <f t="shared" si="9"/>
        <v>0</v>
      </c>
      <c r="BF21" s="130">
        <f t="shared" si="9"/>
        <v>11.05</v>
      </c>
      <c r="BG21" s="130">
        <f t="shared" si="9"/>
        <v>0</v>
      </c>
      <c r="BH21" s="130">
        <f t="shared" si="9"/>
        <v>0</v>
      </c>
      <c r="BI21" s="130">
        <f t="shared" si="9"/>
        <v>0.03</v>
      </c>
      <c r="BJ21" s="130">
        <f t="shared" si="5"/>
        <v>11.05</v>
      </c>
      <c r="BK21" s="209">
        <f t="shared" si="6"/>
        <v>0</v>
      </c>
      <c r="BL21" s="209">
        <f t="shared" si="7"/>
        <v>0</v>
      </c>
      <c r="BN21" s="133">
        <f t="shared" si="8"/>
        <v>0</v>
      </c>
      <c r="BO21" s="117" t="s">
        <v>177</v>
      </c>
    </row>
    <row r="22" spans="1:67">
      <c r="A22" s="136" t="s">
        <v>75</v>
      </c>
      <c r="B22" s="211">
        <f t="shared" ref="B22:R22" si="10">SUM(B4:B21)</f>
        <v>874909.17000000016</v>
      </c>
      <c r="C22" s="211">
        <f t="shared" si="10"/>
        <v>2941804.9499899996</v>
      </c>
      <c r="D22" s="211">
        <f t="shared" si="10"/>
        <v>1998697.0499999998</v>
      </c>
      <c r="E22" s="211">
        <f t="shared" si="10"/>
        <v>992768.4</v>
      </c>
      <c r="F22" s="211">
        <f t="shared" si="10"/>
        <v>1448752.4100000001</v>
      </c>
      <c r="G22" s="211">
        <f t="shared" si="10"/>
        <v>585284.96</v>
      </c>
      <c r="H22" s="211">
        <f t="shared" si="10"/>
        <v>494213.07</v>
      </c>
      <c r="I22" s="211">
        <f t="shared" si="10"/>
        <v>451469.09</v>
      </c>
      <c r="J22" s="211">
        <f t="shared" si="10"/>
        <v>1364569.04</v>
      </c>
      <c r="K22" s="211">
        <f t="shared" si="10"/>
        <v>1529068.6899999995</v>
      </c>
      <c r="L22" s="211">
        <f t="shared" si="10"/>
        <v>2295474.8499999996</v>
      </c>
      <c r="M22" s="211">
        <f t="shared" si="10"/>
        <v>573720.45000000007</v>
      </c>
      <c r="N22" s="211">
        <f t="shared" si="10"/>
        <v>413236.64999999991</v>
      </c>
      <c r="O22" s="211">
        <f t="shared" si="10"/>
        <v>2704129.7200000007</v>
      </c>
      <c r="P22" s="211">
        <f>SUM(P4:P21)</f>
        <v>333674.26034999988</v>
      </c>
      <c r="Q22" s="211">
        <f t="shared" si="10"/>
        <v>2189764.13</v>
      </c>
      <c r="R22" s="211">
        <f t="shared" si="10"/>
        <v>933763.93999999983</v>
      </c>
      <c r="S22" s="211">
        <f>SUM(S4:S21)</f>
        <v>499859.61000000004</v>
      </c>
      <c r="T22" s="211">
        <f>SUM(B22:S22)</f>
        <v>22625160.440339997</v>
      </c>
      <c r="V22" s="136" t="s">
        <v>75</v>
      </c>
      <c r="W22" s="137">
        <f t="shared" ref="W22:AN22" si="11">SUM(W4:W21)</f>
        <v>510201.16999999981</v>
      </c>
      <c r="X22" s="137">
        <f t="shared" si="11"/>
        <v>1523600.7000000007</v>
      </c>
      <c r="Y22" s="137">
        <f t="shared" si="11"/>
        <v>988416.71000000008</v>
      </c>
      <c r="Z22" s="137">
        <f t="shared" si="11"/>
        <v>653422.97000000009</v>
      </c>
      <c r="AA22" s="137">
        <f t="shared" si="11"/>
        <v>831619.11999999988</v>
      </c>
      <c r="AB22" s="137">
        <f t="shared" si="11"/>
        <v>1915553.6099999996</v>
      </c>
      <c r="AC22" s="137">
        <f t="shared" si="11"/>
        <v>499864.23</v>
      </c>
      <c r="AD22" s="137">
        <f t="shared" si="11"/>
        <v>324220.91000000003</v>
      </c>
      <c r="AE22" s="137">
        <f t="shared" si="11"/>
        <v>780132.07999999984</v>
      </c>
      <c r="AF22" s="137">
        <f t="shared" si="11"/>
        <v>839455.1799999997</v>
      </c>
      <c r="AG22" s="137">
        <f t="shared" si="11"/>
        <v>1192716.8899999999</v>
      </c>
      <c r="AH22" s="137">
        <f t="shared" si="11"/>
        <v>95680.349999999991</v>
      </c>
      <c r="AI22" s="137">
        <f t="shared" si="11"/>
        <v>132791.32</v>
      </c>
      <c r="AJ22" s="137">
        <f t="shared" si="11"/>
        <v>390862.13999999996</v>
      </c>
      <c r="AK22" s="137">
        <f t="shared" si="11"/>
        <v>1168201.3499999999</v>
      </c>
      <c r="AL22" s="137">
        <f t="shared" si="11"/>
        <v>1175670.9999999998</v>
      </c>
      <c r="AM22" s="137">
        <f t="shared" si="11"/>
        <v>612333.92000000004</v>
      </c>
      <c r="AN22" s="137">
        <f t="shared" si="11"/>
        <v>356815.49</v>
      </c>
      <c r="AO22" s="137">
        <f>SUM(AO4:AO21)</f>
        <v>13991559.139999997</v>
      </c>
      <c r="AQ22" s="125" t="s">
        <v>75</v>
      </c>
      <c r="AR22" s="199">
        <f>SUM(AR4:AR21)</f>
        <v>37120.959999999999</v>
      </c>
      <c r="AS22" s="199">
        <f t="shared" ref="AS22:BN22" si="12">SUM(AS4:AS21)</f>
        <v>33490.550000000003</v>
      </c>
      <c r="AT22" s="199">
        <f t="shared" si="12"/>
        <v>310958.56</v>
      </c>
      <c r="AU22" s="199">
        <f t="shared" si="12"/>
        <v>11523.35</v>
      </c>
      <c r="AV22" s="199">
        <f t="shared" si="12"/>
        <v>40134.54</v>
      </c>
      <c r="AW22" s="199">
        <f t="shared" si="12"/>
        <v>42764.33</v>
      </c>
      <c r="AX22" s="199">
        <f t="shared" si="12"/>
        <v>15308.79</v>
      </c>
      <c r="AY22" s="199">
        <f t="shared" si="12"/>
        <v>279636.25</v>
      </c>
      <c r="AZ22" s="199">
        <f t="shared" si="12"/>
        <v>38175.680000000008</v>
      </c>
      <c r="BA22" s="199">
        <f t="shared" si="12"/>
        <v>15158.55</v>
      </c>
      <c r="BB22" s="199">
        <f t="shared" si="12"/>
        <v>105343.39000000001</v>
      </c>
      <c r="BC22" s="199">
        <f t="shared" si="12"/>
        <v>1271.8499999999999</v>
      </c>
      <c r="BD22" s="199">
        <f t="shared" si="12"/>
        <v>2238.7200000000003</v>
      </c>
      <c r="BE22" s="199">
        <f t="shared" si="12"/>
        <v>189413.51</v>
      </c>
      <c r="BF22" s="199">
        <f t="shared" si="12"/>
        <v>378172.26999999996</v>
      </c>
      <c r="BG22" s="199">
        <f t="shared" si="12"/>
        <v>101636.14</v>
      </c>
      <c r="BH22" s="199">
        <f>SUM(BH4:BH21)</f>
        <v>8082.8099999999995</v>
      </c>
      <c r="BI22" s="199">
        <f>SUM(BI4:BI21)</f>
        <v>1627.6799999999998</v>
      </c>
      <c r="BJ22" s="199">
        <f t="shared" si="12"/>
        <v>1602347.4400000009</v>
      </c>
      <c r="BK22" s="212">
        <f t="shared" si="12"/>
        <v>1</v>
      </c>
      <c r="BL22" s="212">
        <f t="shared" si="12"/>
        <v>0.9748</v>
      </c>
      <c r="BN22" s="212">
        <f t="shared" si="12"/>
        <v>0.99999999999999989</v>
      </c>
    </row>
    <row r="24" spans="1:67">
      <c r="BF24" s="117">
        <f>BF11/BF22</f>
        <v>0.74694596195538088</v>
      </c>
      <c r="BN24" s="133">
        <f>BN11+BN18+BN19</f>
        <v>0.23849999999999999</v>
      </c>
      <c r="BO24" s="117" t="s">
        <v>192</v>
      </c>
    </row>
  </sheetData>
  <pageMargins left="0.75" right="0.75" top="1" bottom="1" header="0.5" footer="0.5"/>
  <pageSetup scale="41" fitToWidth="3" orientation="landscape" r:id="rId1"/>
  <headerFooter alignWithMargins="0">
    <oddHeader>&amp;RKY PSC Case No. 2016-00162,
Attachment C to Staff Post Hearing Supp. DR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sqref="A1:G1"/>
    </sheetView>
  </sheetViews>
  <sheetFormatPr defaultRowHeight="14.4"/>
  <cols>
    <col min="2" max="2" width="19" customWidth="1"/>
    <col min="4" max="4" width="12.109375" customWidth="1"/>
    <col min="5" max="5" width="12" customWidth="1"/>
    <col min="7" max="7" width="13.88671875" customWidth="1"/>
    <col min="258" max="258" width="19" customWidth="1"/>
    <col min="260" max="260" width="12.109375" customWidth="1"/>
    <col min="261" max="261" width="12" customWidth="1"/>
    <col min="514" max="514" width="19" customWidth="1"/>
    <col min="516" max="516" width="12.109375" customWidth="1"/>
    <col min="517" max="517" width="12" customWidth="1"/>
    <col min="770" max="770" width="19" customWidth="1"/>
    <col min="772" max="772" width="12.109375" customWidth="1"/>
    <col min="773" max="773" width="12" customWidth="1"/>
    <col min="1026" max="1026" width="19" customWidth="1"/>
    <col min="1028" max="1028" width="12.109375" customWidth="1"/>
    <col min="1029" max="1029" width="12" customWidth="1"/>
    <col min="1282" max="1282" width="19" customWidth="1"/>
    <col min="1284" max="1284" width="12.109375" customWidth="1"/>
    <col min="1285" max="1285" width="12" customWidth="1"/>
    <col min="1538" max="1538" width="19" customWidth="1"/>
    <col min="1540" max="1540" width="12.109375" customWidth="1"/>
    <col min="1541" max="1541" width="12" customWidth="1"/>
    <col min="1794" max="1794" width="19" customWidth="1"/>
    <col min="1796" max="1796" width="12.109375" customWidth="1"/>
    <col min="1797" max="1797" width="12" customWidth="1"/>
    <col min="2050" max="2050" width="19" customWidth="1"/>
    <col min="2052" max="2052" width="12.109375" customWidth="1"/>
    <col min="2053" max="2053" width="12" customWidth="1"/>
    <col min="2306" max="2306" width="19" customWidth="1"/>
    <col min="2308" max="2308" width="12.109375" customWidth="1"/>
    <col min="2309" max="2309" width="12" customWidth="1"/>
    <col min="2562" max="2562" width="19" customWidth="1"/>
    <col min="2564" max="2564" width="12.109375" customWidth="1"/>
    <col min="2565" max="2565" width="12" customWidth="1"/>
    <col min="2818" max="2818" width="19" customWidth="1"/>
    <col min="2820" max="2820" width="12.109375" customWidth="1"/>
    <col min="2821" max="2821" width="12" customWidth="1"/>
    <col min="3074" max="3074" width="19" customWidth="1"/>
    <col min="3076" max="3076" width="12.109375" customWidth="1"/>
    <col min="3077" max="3077" width="12" customWidth="1"/>
    <col min="3330" max="3330" width="19" customWidth="1"/>
    <col min="3332" max="3332" width="12.109375" customWidth="1"/>
    <col min="3333" max="3333" width="12" customWidth="1"/>
    <col min="3586" max="3586" width="19" customWidth="1"/>
    <col min="3588" max="3588" width="12.109375" customWidth="1"/>
    <col min="3589" max="3589" width="12" customWidth="1"/>
    <col min="3842" max="3842" width="19" customWidth="1"/>
    <col min="3844" max="3844" width="12.109375" customWidth="1"/>
    <col min="3845" max="3845" width="12" customWidth="1"/>
    <col min="4098" max="4098" width="19" customWidth="1"/>
    <col min="4100" max="4100" width="12.109375" customWidth="1"/>
    <col min="4101" max="4101" width="12" customWidth="1"/>
    <col min="4354" max="4354" width="19" customWidth="1"/>
    <col min="4356" max="4356" width="12.109375" customWidth="1"/>
    <col min="4357" max="4357" width="12" customWidth="1"/>
    <col min="4610" max="4610" width="19" customWidth="1"/>
    <col min="4612" max="4612" width="12.109375" customWidth="1"/>
    <col min="4613" max="4613" width="12" customWidth="1"/>
    <col min="4866" max="4866" width="19" customWidth="1"/>
    <col min="4868" max="4868" width="12.109375" customWidth="1"/>
    <col min="4869" max="4869" width="12" customWidth="1"/>
    <col min="5122" max="5122" width="19" customWidth="1"/>
    <col min="5124" max="5124" width="12.109375" customWidth="1"/>
    <col min="5125" max="5125" width="12" customWidth="1"/>
    <col min="5378" max="5378" width="19" customWidth="1"/>
    <col min="5380" max="5380" width="12.109375" customWidth="1"/>
    <col min="5381" max="5381" width="12" customWidth="1"/>
    <col min="5634" max="5634" width="19" customWidth="1"/>
    <col min="5636" max="5636" width="12.109375" customWidth="1"/>
    <col min="5637" max="5637" width="12" customWidth="1"/>
    <col min="5890" max="5890" width="19" customWidth="1"/>
    <col min="5892" max="5892" width="12.109375" customWidth="1"/>
    <col min="5893" max="5893" width="12" customWidth="1"/>
    <col min="6146" max="6146" width="19" customWidth="1"/>
    <col min="6148" max="6148" width="12.109375" customWidth="1"/>
    <col min="6149" max="6149" width="12" customWidth="1"/>
    <col min="6402" max="6402" width="19" customWidth="1"/>
    <col min="6404" max="6404" width="12.109375" customWidth="1"/>
    <col min="6405" max="6405" width="12" customWidth="1"/>
    <col min="6658" max="6658" width="19" customWidth="1"/>
    <col min="6660" max="6660" width="12.109375" customWidth="1"/>
    <col min="6661" max="6661" width="12" customWidth="1"/>
    <col min="6914" max="6914" width="19" customWidth="1"/>
    <col min="6916" max="6916" width="12.109375" customWidth="1"/>
    <col min="6917" max="6917" width="12" customWidth="1"/>
    <col min="7170" max="7170" width="19" customWidth="1"/>
    <col min="7172" max="7172" width="12.109375" customWidth="1"/>
    <col min="7173" max="7173" width="12" customWidth="1"/>
    <col min="7426" max="7426" width="19" customWidth="1"/>
    <col min="7428" max="7428" width="12.109375" customWidth="1"/>
    <col min="7429" max="7429" width="12" customWidth="1"/>
    <col min="7682" max="7682" width="19" customWidth="1"/>
    <col min="7684" max="7684" width="12.109375" customWidth="1"/>
    <col min="7685" max="7685" width="12" customWidth="1"/>
    <col min="7938" max="7938" width="19" customWidth="1"/>
    <col min="7940" max="7940" width="12.109375" customWidth="1"/>
    <col min="7941" max="7941" width="12" customWidth="1"/>
    <col min="8194" max="8194" width="19" customWidth="1"/>
    <col min="8196" max="8196" width="12.109375" customWidth="1"/>
    <col min="8197" max="8197" width="12" customWidth="1"/>
    <col min="8450" max="8450" width="19" customWidth="1"/>
    <col min="8452" max="8452" width="12.109375" customWidth="1"/>
    <col min="8453" max="8453" width="12" customWidth="1"/>
    <col min="8706" max="8706" width="19" customWidth="1"/>
    <col min="8708" max="8708" width="12.109375" customWidth="1"/>
    <col min="8709" max="8709" width="12" customWidth="1"/>
    <col min="8962" max="8962" width="19" customWidth="1"/>
    <col min="8964" max="8964" width="12.109375" customWidth="1"/>
    <col min="8965" max="8965" width="12" customWidth="1"/>
    <col min="9218" max="9218" width="19" customWidth="1"/>
    <col min="9220" max="9220" width="12.109375" customWidth="1"/>
    <col min="9221" max="9221" width="12" customWidth="1"/>
    <col min="9474" max="9474" width="19" customWidth="1"/>
    <col min="9476" max="9476" width="12.109375" customWidth="1"/>
    <col min="9477" max="9477" width="12" customWidth="1"/>
    <col min="9730" max="9730" width="19" customWidth="1"/>
    <col min="9732" max="9732" width="12.109375" customWidth="1"/>
    <col min="9733" max="9733" width="12" customWidth="1"/>
    <col min="9986" max="9986" width="19" customWidth="1"/>
    <col min="9988" max="9988" width="12.109375" customWidth="1"/>
    <col min="9989" max="9989" width="12" customWidth="1"/>
    <col min="10242" max="10242" width="19" customWidth="1"/>
    <col min="10244" max="10244" width="12.109375" customWidth="1"/>
    <col min="10245" max="10245" width="12" customWidth="1"/>
    <col min="10498" max="10498" width="19" customWidth="1"/>
    <col min="10500" max="10500" width="12.109375" customWidth="1"/>
    <col min="10501" max="10501" width="12" customWidth="1"/>
    <col min="10754" max="10754" width="19" customWidth="1"/>
    <col min="10756" max="10756" width="12.109375" customWidth="1"/>
    <col min="10757" max="10757" width="12" customWidth="1"/>
    <col min="11010" max="11010" width="19" customWidth="1"/>
    <col min="11012" max="11012" width="12.109375" customWidth="1"/>
    <col min="11013" max="11013" width="12" customWidth="1"/>
    <col min="11266" max="11266" width="19" customWidth="1"/>
    <col min="11268" max="11268" width="12.109375" customWidth="1"/>
    <col min="11269" max="11269" width="12" customWidth="1"/>
    <col min="11522" max="11522" width="19" customWidth="1"/>
    <col min="11524" max="11524" width="12.109375" customWidth="1"/>
    <col min="11525" max="11525" width="12" customWidth="1"/>
    <col min="11778" max="11778" width="19" customWidth="1"/>
    <col min="11780" max="11780" width="12.109375" customWidth="1"/>
    <col min="11781" max="11781" width="12" customWidth="1"/>
    <col min="12034" max="12034" width="19" customWidth="1"/>
    <col min="12036" max="12036" width="12.109375" customWidth="1"/>
    <col min="12037" max="12037" width="12" customWidth="1"/>
    <col min="12290" max="12290" width="19" customWidth="1"/>
    <col min="12292" max="12292" width="12.109375" customWidth="1"/>
    <col min="12293" max="12293" width="12" customWidth="1"/>
    <col min="12546" max="12546" width="19" customWidth="1"/>
    <col min="12548" max="12548" width="12.109375" customWidth="1"/>
    <col min="12549" max="12549" width="12" customWidth="1"/>
    <col min="12802" max="12802" width="19" customWidth="1"/>
    <col min="12804" max="12804" width="12.109375" customWidth="1"/>
    <col min="12805" max="12805" width="12" customWidth="1"/>
    <col min="13058" max="13058" width="19" customWidth="1"/>
    <col min="13060" max="13060" width="12.109375" customWidth="1"/>
    <col min="13061" max="13061" width="12" customWidth="1"/>
    <col min="13314" max="13314" width="19" customWidth="1"/>
    <col min="13316" max="13316" width="12.109375" customWidth="1"/>
    <col min="13317" max="13317" width="12" customWidth="1"/>
    <col min="13570" max="13570" width="19" customWidth="1"/>
    <col min="13572" max="13572" width="12.109375" customWidth="1"/>
    <col min="13573" max="13573" width="12" customWidth="1"/>
    <col min="13826" max="13826" width="19" customWidth="1"/>
    <col min="13828" max="13828" width="12.109375" customWidth="1"/>
    <col min="13829" max="13829" width="12" customWidth="1"/>
    <col min="14082" max="14082" width="19" customWidth="1"/>
    <col min="14084" max="14084" width="12.109375" customWidth="1"/>
    <col min="14085" max="14085" width="12" customWidth="1"/>
    <col min="14338" max="14338" width="19" customWidth="1"/>
    <col min="14340" max="14340" width="12.109375" customWidth="1"/>
    <col min="14341" max="14341" width="12" customWidth="1"/>
    <col min="14594" max="14594" width="19" customWidth="1"/>
    <col min="14596" max="14596" width="12.109375" customWidth="1"/>
    <col min="14597" max="14597" width="12" customWidth="1"/>
    <col min="14850" max="14850" width="19" customWidth="1"/>
    <col min="14852" max="14852" width="12.109375" customWidth="1"/>
    <col min="14853" max="14853" width="12" customWidth="1"/>
    <col min="15106" max="15106" width="19" customWidth="1"/>
    <col min="15108" max="15108" width="12.109375" customWidth="1"/>
    <col min="15109" max="15109" width="12" customWidth="1"/>
    <col min="15362" max="15362" width="19" customWidth="1"/>
    <col min="15364" max="15364" width="12.109375" customWidth="1"/>
    <col min="15365" max="15365" width="12" customWidth="1"/>
    <col min="15618" max="15618" width="19" customWidth="1"/>
    <col min="15620" max="15620" width="12.109375" customWidth="1"/>
    <col min="15621" max="15621" width="12" customWidth="1"/>
    <col min="15874" max="15874" width="19" customWidth="1"/>
    <col min="15876" max="15876" width="12.109375" customWidth="1"/>
    <col min="15877" max="15877" width="12" customWidth="1"/>
    <col min="16130" max="16130" width="19" customWidth="1"/>
    <col min="16132" max="16132" width="12.109375" customWidth="1"/>
    <col min="16133" max="16133" width="12" customWidth="1"/>
  </cols>
  <sheetData>
    <row r="1" spans="1:7" ht="19.2">
      <c r="A1" s="225" t="s">
        <v>149</v>
      </c>
      <c r="B1" s="225"/>
      <c r="C1" s="225"/>
      <c r="D1" s="225"/>
      <c r="E1" s="225"/>
      <c r="F1" s="225"/>
      <c r="G1" s="225"/>
    </row>
    <row r="2" spans="1:7" ht="15">
      <c r="A2" s="160"/>
      <c r="B2" s="160"/>
      <c r="C2" s="160"/>
      <c r="D2" s="160"/>
      <c r="E2" s="160"/>
      <c r="F2" s="160"/>
      <c r="G2" s="160"/>
    </row>
    <row r="3" spans="1:7" ht="15">
      <c r="A3" s="224" t="s">
        <v>150</v>
      </c>
      <c r="B3" s="224"/>
      <c r="C3" s="161"/>
      <c r="D3" s="224" t="s">
        <v>151</v>
      </c>
      <c r="E3" s="224"/>
      <c r="F3" s="160"/>
      <c r="G3" s="160"/>
    </row>
    <row r="4" spans="1:7" ht="15" customHeight="1">
      <c r="A4" s="224" t="s">
        <v>179</v>
      </c>
      <c r="B4" s="224"/>
      <c r="C4" s="161"/>
      <c r="D4" s="224" t="s">
        <v>193</v>
      </c>
      <c r="E4" s="224"/>
      <c r="F4" s="160"/>
      <c r="G4" s="160"/>
    </row>
    <row r="5" spans="1:7" ht="15">
      <c r="A5" s="162"/>
      <c r="B5" s="162"/>
      <c r="C5" s="160"/>
      <c r="D5" s="162"/>
      <c r="E5" s="162"/>
      <c r="F5" s="160"/>
      <c r="G5" s="160"/>
    </row>
    <row r="6" spans="1:7">
      <c r="A6" s="161" t="s">
        <v>72</v>
      </c>
      <c r="B6" s="163" t="s">
        <v>71</v>
      </c>
      <c r="C6" s="226"/>
      <c r="D6" s="161" t="s">
        <v>72</v>
      </c>
      <c r="E6" s="163" t="s">
        <v>71</v>
      </c>
      <c r="F6" s="227"/>
      <c r="G6" s="163" t="s">
        <v>6</v>
      </c>
    </row>
    <row r="7" spans="1:7">
      <c r="A7" s="228" t="s">
        <v>147</v>
      </c>
      <c r="B7" s="229">
        <v>0</v>
      </c>
      <c r="C7" s="227"/>
      <c r="D7" s="228" t="s">
        <v>147</v>
      </c>
      <c r="E7" s="229">
        <v>0</v>
      </c>
      <c r="F7" s="230"/>
      <c r="G7" s="231">
        <f t="shared" ref="G7:G23" si="0">E7-B7</f>
        <v>0</v>
      </c>
    </row>
    <row r="8" spans="1:7">
      <c r="A8" s="232" t="s">
        <v>10</v>
      </c>
      <c r="B8" s="233">
        <v>1E-4</v>
      </c>
      <c r="C8" s="227"/>
      <c r="D8" s="234" t="s">
        <v>10</v>
      </c>
      <c r="E8" s="229">
        <v>0</v>
      </c>
      <c r="F8" s="230"/>
      <c r="G8" s="231">
        <f t="shared" si="0"/>
        <v>-1E-4</v>
      </c>
    </row>
    <row r="9" spans="1:7">
      <c r="A9" s="232" t="s">
        <v>12</v>
      </c>
      <c r="B9" s="233">
        <v>4.41E-2</v>
      </c>
      <c r="C9" s="227"/>
      <c r="D9" s="234" t="s">
        <v>12</v>
      </c>
      <c r="E9" s="233">
        <v>4.9500000000000002E-2</v>
      </c>
      <c r="F9" s="235"/>
      <c r="G9" s="231">
        <f t="shared" si="0"/>
        <v>5.400000000000002E-3</v>
      </c>
    </row>
    <row r="10" spans="1:7">
      <c r="A10" s="232" t="s">
        <v>13</v>
      </c>
      <c r="B10" s="233">
        <v>0.3271</v>
      </c>
      <c r="C10" s="227"/>
      <c r="D10" s="234" t="s">
        <v>13</v>
      </c>
      <c r="E10" s="233">
        <v>0.4037</v>
      </c>
      <c r="F10" s="235"/>
      <c r="G10" s="236">
        <f t="shared" si="0"/>
        <v>7.6600000000000001E-2</v>
      </c>
    </row>
    <row r="11" spans="1:7">
      <c r="A11" s="232" t="s">
        <v>14</v>
      </c>
      <c r="B11" s="233">
        <v>1.3899999999999999E-2</v>
      </c>
      <c r="C11" s="227"/>
      <c r="D11" s="234" t="s">
        <v>14</v>
      </c>
      <c r="E11" s="233">
        <f>[2]Allocation!FR6</f>
        <v>1.5699999999999999E-2</v>
      </c>
      <c r="F11" s="235"/>
      <c r="G11" s="231">
        <f t="shared" si="0"/>
        <v>1.7999999999999995E-3</v>
      </c>
    </row>
    <row r="12" spans="1:7">
      <c r="A12" s="232" t="s">
        <v>15</v>
      </c>
      <c r="B12" s="233">
        <v>0.15720000000000001</v>
      </c>
      <c r="C12" s="227"/>
      <c r="D12" s="234" t="s">
        <v>15</v>
      </c>
      <c r="E12" s="233">
        <f>[2]Allocation!FR7</f>
        <v>0.18770000000000001</v>
      </c>
      <c r="F12" s="235"/>
      <c r="G12" s="236">
        <f t="shared" si="0"/>
        <v>3.0499999999999999E-2</v>
      </c>
    </row>
    <row r="13" spans="1:7">
      <c r="A13" s="232" t="s">
        <v>16</v>
      </c>
      <c r="B13" s="233">
        <v>9.3899999999999997E-2</v>
      </c>
      <c r="C13" s="227"/>
      <c r="D13" s="234" t="s">
        <v>16</v>
      </c>
      <c r="E13" s="233">
        <f>[2]Allocation!FR8</f>
        <v>0.1099</v>
      </c>
      <c r="F13" s="235"/>
      <c r="G13" s="236">
        <f t="shared" si="0"/>
        <v>1.6E-2</v>
      </c>
    </row>
    <row r="14" spans="1:7">
      <c r="A14" s="232" t="s">
        <v>20</v>
      </c>
      <c r="B14" s="233">
        <v>1.2100000000000001E-2</v>
      </c>
      <c r="C14" s="227"/>
      <c r="D14" s="234" t="s">
        <v>20</v>
      </c>
      <c r="E14" s="233">
        <f>[2]Allocation!FR9</f>
        <v>2.0000000000000001E-4</v>
      </c>
      <c r="F14" s="235"/>
      <c r="G14" s="236">
        <f t="shared" si="0"/>
        <v>-1.1900000000000001E-2</v>
      </c>
    </row>
    <row r="15" spans="1:7">
      <c r="A15" s="237" t="s">
        <v>21</v>
      </c>
      <c r="B15" s="233">
        <v>0.23849999999999999</v>
      </c>
      <c r="C15" s="238"/>
      <c r="D15" s="234" t="s">
        <v>21</v>
      </c>
      <c r="E15" s="233">
        <f>[2]Allocation!FR10</f>
        <v>0.10580000000000001</v>
      </c>
      <c r="F15" s="239"/>
      <c r="G15" s="236">
        <f t="shared" si="0"/>
        <v>-0.13269999999999998</v>
      </c>
    </row>
    <row r="16" spans="1:7">
      <c r="A16" s="237" t="s">
        <v>22</v>
      </c>
      <c r="B16" s="229">
        <v>1.5E-3</v>
      </c>
      <c r="C16" s="238"/>
      <c r="D16" s="240" t="s">
        <v>22</v>
      </c>
      <c r="E16" s="229">
        <v>0</v>
      </c>
      <c r="F16" s="239"/>
      <c r="G16" s="231">
        <f t="shared" si="0"/>
        <v>-1.5E-3</v>
      </c>
    </row>
    <row r="17" spans="1:7">
      <c r="A17" s="237" t="s">
        <v>23</v>
      </c>
      <c r="B17" s="229">
        <v>0</v>
      </c>
      <c r="C17" s="238"/>
      <c r="D17" s="240" t="s">
        <v>23</v>
      </c>
      <c r="E17" s="229">
        <v>0</v>
      </c>
      <c r="F17" s="239"/>
      <c r="G17" s="231">
        <f t="shared" si="0"/>
        <v>0</v>
      </c>
    </row>
    <row r="18" spans="1:7">
      <c r="A18" s="237" t="s">
        <v>26</v>
      </c>
      <c r="B18" s="229">
        <v>5.9999999999999995E-4</v>
      </c>
      <c r="C18" s="238"/>
      <c r="D18" s="240" t="s">
        <v>26</v>
      </c>
      <c r="E18" s="229">
        <v>0</v>
      </c>
      <c r="F18" s="239"/>
      <c r="G18" s="231">
        <f t="shared" si="0"/>
        <v>-5.9999999999999995E-4</v>
      </c>
    </row>
    <row r="19" spans="1:7">
      <c r="A19" s="237" t="s">
        <v>29</v>
      </c>
      <c r="B19" s="229">
        <v>1E-4</v>
      </c>
      <c r="C19" s="238"/>
      <c r="D19" s="240" t="s">
        <v>29</v>
      </c>
      <c r="E19" s="229">
        <v>0</v>
      </c>
      <c r="F19" s="239"/>
      <c r="G19" s="231">
        <f t="shared" si="0"/>
        <v>-1E-4</v>
      </c>
    </row>
    <row r="20" spans="1:7">
      <c r="A20" s="237" t="s">
        <v>30</v>
      </c>
      <c r="B20" s="229">
        <v>0</v>
      </c>
      <c r="C20" s="238"/>
      <c r="D20" s="240" t="s">
        <v>30</v>
      </c>
      <c r="E20" s="229">
        <v>0</v>
      </c>
      <c r="F20" s="241"/>
      <c r="G20" s="231">
        <f t="shared" si="0"/>
        <v>0</v>
      </c>
    </row>
    <row r="21" spans="1:7">
      <c r="A21" s="237" t="s">
        <v>31</v>
      </c>
      <c r="B21" s="229">
        <v>0.1109</v>
      </c>
      <c r="C21" s="238"/>
      <c r="D21" s="240" t="s">
        <v>31</v>
      </c>
      <c r="E21" s="229">
        <f>[2]Allocation!FR16</f>
        <v>0.1275</v>
      </c>
      <c r="F21" s="241"/>
      <c r="G21" s="236">
        <f t="shared" si="0"/>
        <v>1.6600000000000004E-2</v>
      </c>
    </row>
    <row r="22" spans="1:7">
      <c r="A22" s="232" t="s">
        <v>37</v>
      </c>
      <c r="B22" s="229">
        <v>0</v>
      </c>
      <c r="C22" s="227"/>
      <c r="D22" s="240" t="s">
        <v>37</v>
      </c>
      <c r="E22" s="229">
        <v>0</v>
      </c>
      <c r="F22" s="230"/>
      <c r="G22" s="231">
        <f t="shared" si="0"/>
        <v>0</v>
      </c>
    </row>
    <row r="23" spans="1:7">
      <c r="A23" s="232" t="s">
        <v>38</v>
      </c>
      <c r="B23" s="229">
        <v>0</v>
      </c>
      <c r="C23" s="227"/>
      <c r="D23" s="240" t="s">
        <v>38</v>
      </c>
      <c r="E23" s="229">
        <v>0</v>
      </c>
      <c r="F23" s="230"/>
      <c r="G23" s="231">
        <f t="shared" si="0"/>
        <v>0</v>
      </c>
    </row>
    <row r="24" spans="1:7" ht="15.6" thickBot="1">
      <c r="A24" s="242" t="s">
        <v>40</v>
      </c>
      <c r="B24" s="243">
        <f>SUM(B7:B23)</f>
        <v>1</v>
      </c>
      <c r="C24" s="160"/>
      <c r="D24" s="244" t="s">
        <v>40</v>
      </c>
      <c r="E24" s="245">
        <f>SUM(E7:E23)</f>
        <v>1</v>
      </c>
      <c r="F24" s="160"/>
      <c r="G24" s="246">
        <f>SUM(G7:G23)</f>
        <v>6.9388939039072284E-18</v>
      </c>
    </row>
    <row r="25" spans="1:7" ht="15.6" thickTop="1">
      <c r="A25" s="160"/>
      <c r="B25" s="160"/>
      <c r="C25" s="160"/>
      <c r="D25" s="234"/>
      <c r="E25" s="247"/>
      <c r="F25" s="235"/>
      <c r="G25" s="248"/>
    </row>
    <row r="26" spans="1:7" ht="15">
      <c r="A26" s="160"/>
      <c r="B26" s="160"/>
      <c r="C26" s="160"/>
      <c r="D26" s="234"/>
      <c r="E26" s="247"/>
      <c r="F26" s="235"/>
      <c r="G26" s="248"/>
    </row>
    <row r="27" spans="1:7" ht="15">
      <c r="A27" s="249" t="s">
        <v>41</v>
      </c>
      <c r="B27" s="235" t="s">
        <v>194</v>
      </c>
      <c r="C27" s="160"/>
      <c r="D27" s="234"/>
      <c r="E27" s="247"/>
      <c r="F27" s="235"/>
      <c r="G27" s="248"/>
    </row>
    <row r="28" spans="1:7" ht="15">
      <c r="A28" s="249"/>
      <c r="B28" s="235" t="s">
        <v>43</v>
      </c>
      <c r="C28" s="160"/>
      <c r="D28" s="234"/>
      <c r="E28" s="247"/>
      <c r="F28" s="235"/>
      <c r="G28" s="248"/>
    </row>
    <row r="29" spans="1:7" ht="15">
      <c r="A29" s="249"/>
      <c r="B29" s="235" t="s">
        <v>44</v>
      </c>
      <c r="C29" s="160"/>
      <c r="D29" s="227"/>
      <c r="E29" s="227"/>
      <c r="F29" s="235"/>
      <c r="G29" s="248"/>
    </row>
    <row r="30" spans="1:7" ht="15">
      <c r="A30" s="249" t="s">
        <v>41</v>
      </c>
      <c r="B30" s="235" t="s">
        <v>155</v>
      </c>
      <c r="C30" s="160"/>
      <c r="D30" s="227"/>
      <c r="E30" s="227"/>
      <c r="F30" s="235"/>
      <c r="G30" s="248"/>
    </row>
    <row r="31" spans="1:7">
      <c r="A31" s="249"/>
      <c r="B31" s="235" t="s">
        <v>46</v>
      </c>
      <c r="C31" s="235"/>
      <c r="D31" s="250"/>
      <c r="E31" s="250"/>
      <c r="F31" s="235"/>
      <c r="G31" s="248"/>
    </row>
    <row r="32" spans="1:7">
      <c r="A32" s="249" t="s">
        <v>41</v>
      </c>
      <c r="B32" s="235" t="s">
        <v>47</v>
      </c>
      <c r="C32" s="235"/>
      <c r="D32" s="235"/>
      <c r="E32" s="251"/>
      <c r="F32" s="235"/>
      <c r="G32" s="248"/>
    </row>
    <row r="33" spans="1:7">
      <c r="A33" s="249"/>
      <c r="B33" s="235" t="s">
        <v>48</v>
      </c>
      <c r="C33" s="239"/>
      <c r="D33" s="235"/>
      <c r="E33" s="251"/>
      <c r="F33" s="235"/>
      <c r="G33" s="252"/>
    </row>
    <row r="34" spans="1:7">
      <c r="A34" s="249" t="s">
        <v>41</v>
      </c>
      <c r="B34" s="235" t="s">
        <v>49</v>
      </c>
      <c r="C34" s="239"/>
      <c r="D34" s="235"/>
      <c r="E34" s="251"/>
      <c r="F34" s="239"/>
      <c r="G34" s="252"/>
    </row>
    <row r="35" spans="1:7">
      <c r="A35" s="249"/>
      <c r="B35" s="235" t="s">
        <v>50</v>
      </c>
      <c r="C35" s="235"/>
      <c r="D35" s="235"/>
      <c r="E35" s="251"/>
      <c r="F35" s="239"/>
      <c r="G35" s="248"/>
    </row>
    <row r="36" spans="1:7">
      <c r="A36" s="253" t="s">
        <v>41</v>
      </c>
      <c r="B36" s="239" t="s">
        <v>156</v>
      </c>
      <c r="C36" s="235"/>
      <c r="D36" s="235"/>
      <c r="E36" s="251"/>
      <c r="F36" s="239"/>
      <c r="G36" s="248"/>
    </row>
    <row r="37" spans="1:7">
      <c r="A37" s="254"/>
      <c r="B37" s="239" t="s">
        <v>157</v>
      </c>
      <c r="C37" s="235"/>
      <c r="D37" s="235"/>
      <c r="E37" s="251"/>
      <c r="F37" s="239"/>
      <c r="G37" s="248"/>
    </row>
    <row r="38" spans="1:7">
      <c r="A38" s="253" t="s">
        <v>41</v>
      </c>
      <c r="B38" s="239" t="s">
        <v>117</v>
      </c>
      <c r="C38" s="235"/>
      <c r="D38" s="235"/>
      <c r="E38" s="251"/>
      <c r="F38" s="239"/>
      <c r="G38" s="248"/>
    </row>
    <row r="39" spans="1:7">
      <c r="A39" s="254"/>
      <c r="B39" s="239" t="s">
        <v>118</v>
      </c>
      <c r="C39" s="235"/>
      <c r="D39" s="235"/>
      <c r="E39" s="251"/>
      <c r="F39" s="235"/>
      <c r="G39" s="248"/>
    </row>
  </sheetData>
  <mergeCells count="5">
    <mergeCell ref="A1:G1"/>
    <mergeCell ref="A3:B3"/>
    <mergeCell ref="D3:E3"/>
    <mergeCell ref="A4:B4"/>
    <mergeCell ref="D4:E4"/>
  </mergeCells>
  <pageMargins left="0.7" right="0.7" top="0.75" bottom="0.75" header="0.3" footer="0.3"/>
  <pageSetup orientation="portrait" verticalDpi="0" r:id="rId1"/>
  <headerFooter>
    <oddHeader>&amp;RKY PSC Case No. 2016-00162,
Attachment C to Staff Post Hearing Supp. DR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9"/>
  <sheetViews>
    <sheetView zoomScaleNormal="100" workbookViewId="0"/>
  </sheetViews>
  <sheetFormatPr defaultRowHeight="14.4"/>
  <cols>
    <col min="1" max="1" width="13.6640625" bestFit="1" customWidth="1"/>
    <col min="2" max="2" width="12.88671875" bestFit="1" customWidth="1"/>
    <col min="3" max="3" width="13.6640625" bestFit="1" customWidth="1"/>
    <col min="4" max="4" width="14.5546875" bestFit="1" customWidth="1"/>
    <col min="5" max="5" width="10.6640625" bestFit="1" customWidth="1"/>
    <col min="6" max="6" width="12" bestFit="1" customWidth="1"/>
    <col min="7" max="7" width="12.88671875" bestFit="1" customWidth="1"/>
    <col min="8" max="9" width="13.21875" bestFit="1" customWidth="1"/>
    <col min="10" max="10" width="12.5546875" bestFit="1" customWidth="1"/>
    <col min="11" max="11" width="15.109375" bestFit="1" customWidth="1"/>
    <col min="12" max="13" width="13.21875" bestFit="1" customWidth="1"/>
    <col min="14" max="14" width="14.5546875" bestFit="1" customWidth="1"/>
    <col min="15" max="15" width="12" bestFit="1" customWidth="1"/>
    <col min="16" max="16" width="12.33203125" bestFit="1" customWidth="1"/>
    <col min="17" max="17" width="14.5546875" bestFit="1" customWidth="1"/>
    <col min="18" max="18" width="12.33203125" bestFit="1" customWidth="1"/>
    <col min="19" max="19" width="11.5546875" bestFit="1" customWidth="1"/>
    <col min="20" max="20" width="14.21875" bestFit="1" customWidth="1"/>
    <col min="21" max="21" width="13.21875" bestFit="1" customWidth="1"/>
    <col min="22" max="22" width="12.33203125" bestFit="1" customWidth="1"/>
    <col min="23" max="23" width="16.77734375" bestFit="1" customWidth="1"/>
  </cols>
  <sheetData>
    <row r="3" spans="1:23" ht="15">
      <c r="A3" s="255" t="s">
        <v>72</v>
      </c>
      <c r="B3" s="255" t="s">
        <v>124</v>
      </c>
      <c r="C3" s="255" t="s">
        <v>184</v>
      </c>
      <c r="D3" s="255" t="s">
        <v>137</v>
      </c>
      <c r="E3" s="255" t="s">
        <v>195</v>
      </c>
      <c r="F3" s="255" t="s">
        <v>196</v>
      </c>
      <c r="G3" s="255" t="s">
        <v>185</v>
      </c>
      <c r="H3" s="255" t="s">
        <v>63</v>
      </c>
      <c r="I3" s="255" t="s">
        <v>64</v>
      </c>
      <c r="J3" s="255" t="s">
        <v>186</v>
      </c>
      <c r="K3" s="255" t="s">
        <v>65</v>
      </c>
      <c r="L3" s="255" t="s">
        <v>66</v>
      </c>
      <c r="M3" s="255" t="s">
        <v>67</v>
      </c>
      <c r="N3" s="255" t="s">
        <v>68</v>
      </c>
      <c r="O3" s="255" t="s">
        <v>187</v>
      </c>
      <c r="P3" s="255" t="s">
        <v>188</v>
      </c>
      <c r="Q3" s="255" t="s">
        <v>189</v>
      </c>
      <c r="R3" s="255" t="s">
        <v>197</v>
      </c>
      <c r="S3" s="255" t="s">
        <v>198</v>
      </c>
      <c r="T3" s="255" t="s">
        <v>125</v>
      </c>
      <c r="U3" s="255" t="s">
        <v>190</v>
      </c>
      <c r="V3" s="255" t="s">
        <v>191</v>
      </c>
      <c r="W3" s="255" t="s">
        <v>75</v>
      </c>
    </row>
    <row r="4" spans="1:23">
      <c r="A4" t="s">
        <v>161</v>
      </c>
      <c r="B4" s="256">
        <v>3020.58</v>
      </c>
      <c r="C4" s="256">
        <v>2218.11</v>
      </c>
      <c r="D4" s="256">
        <v>26835.39</v>
      </c>
      <c r="E4" s="256">
        <v>30.38</v>
      </c>
      <c r="F4" s="256">
        <v>45.72</v>
      </c>
      <c r="G4" s="256">
        <v>639.37</v>
      </c>
      <c r="H4" s="256">
        <v>998.57</v>
      </c>
      <c r="I4" s="256">
        <v>833.62</v>
      </c>
      <c r="J4" s="256">
        <v>672.6</v>
      </c>
      <c r="K4" s="256">
        <v>11656.32</v>
      </c>
      <c r="L4" s="256">
        <v>4000.32</v>
      </c>
      <c r="M4" s="256">
        <v>452.27</v>
      </c>
      <c r="N4" s="256">
        <v>5616.35</v>
      </c>
      <c r="O4" s="256">
        <v>184.73</v>
      </c>
      <c r="P4" s="256">
        <v>558.41999999999996</v>
      </c>
      <c r="Q4" s="256">
        <v>6867.28</v>
      </c>
      <c r="R4" s="256">
        <v>298.83999999999997</v>
      </c>
      <c r="S4" s="256">
        <v>250.46</v>
      </c>
      <c r="T4" s="256">
        <v>4992.45</v>
      </c>
      <c r="U4" s="256">
        <v>827.23</v>
      </c>
      <c r="V4" s="256">
        <v>28.19</v>
      </c>
      <c r="W4" s="256">
        <v>71027.199999999997</v>
      </c>
    </row>
    <row r="5" spans="1:23">
      <c r="A5" t="s">
        <v>162</v>
      </c>
      <c r="B5" s="256">
        <v>11049.59</v>
      </c>
      <c r="C5" s="256">
        <v>19437.2</v>
      </c>
      <c r="D5" s="256">
        <v>148992.89000000001</v>
      </c>
      <c r="E5" s="256">
        <v>268.62</v>
      </c>
      <c r="F5" s="256">
        <v>410.43</v>
      </c>
      <c r="G5" s="256">
        <v>7577.32</v>
      </c>
      <c r="H5" s="256">
        <v>9216.98</v>
      </c>
      <c r="I5" s="256">
        <v>6958.2</v>
      </c>
      <c r="J5" s="256">
        <v>6006.93</v>
      </c>
      <c r="K5" s="256">
        <v>119273.8</v>
      </c>
      <c r="L5" s="256">
        <v>11185.89</v>
      </c>
      <c r="M5" s="256">
        <v>7125.56</v>
      </c>
      <c r="N5" s="256">
        <v>54145.08</v>
      </c>
      <c r="O5" s="256">
        <v>1004.62</v>
      </c>
      <c r="P5" s="256">
        <v>896.68</v>
      </c>
      <c r="Q5" s="256">
        <v>69541.08</v>
      </c>
      <c r="R5" s="256">
        <v>2709.25</v>
      </c>
      <c r="S5" s="256">
        <v>2285.19</v>
      </c>
      <c r="T5" s="256">
        <v>45721.08</v>
      </c>
      <c r="U5" s="256">
        <v>6420.21</v>
      </c>
      <c r="V5" s="256">
        <v>393.12</v>
      </c>
      <c r="W5" s="256">
        <v>530619.72000000009</v>
      </c>
    </row>
    <row r="6" spans="1:23">
      <c r="A6" t="s">
        <v>163</v>
      </c>
      <c r="B6" s="256">
        <v>374.39</v>
      </c>
      <c r="C6" s="256">
        <v>705.36</v>
      </c>
      <c r="D6" s="256">
        <v>5397.59</v>
      </c>
      <c r="E6" s="256">
        <v>11.29</v>
      </c>
      <c r="F6" s="256">
        <v>30.03</v>
      </c>
      <c r="G6" s="256">
        <v>361.5</v>
      </c>
      <c r="H6" s="256">
        <v>327</v>
      </c>
      <c r="I6" s="256">
        <v>289.29000000000002</v>
      </c>
      <c r="J6" s="256">
        <v>152.36000000000001</v>
      </c>
      <c r="K6" s="256">
        <v>2847.3</v>
      </c>
      <c r="L6" s="256">
        <v>32.75</v>
      </c>
      <c r="M6" s="256">
        <v>377.41</v>
      </c>
      <c r="N6" s="256">
        <v>2708.75</v>
      </c>
      <c r="O6" s="256">
        <v>29.86</v>
      </c>
      <c r="P6" s="256">
        <v>70.83</v>
      </c>
      <c r="Q6" s="256">
        <v>6545.4</v>
      </c>
      <c r="R6" s="256">
        <v>110.05</v>
      </c>
      <c r="S6" s="256">
        <v>92.42</v>
      </c>
      <c r="T6" s="256">
        <v>1677.62</v>
      </c>
      <c r="U6" s="256">
        <v>298.45</v>
      </c>
      <c r="V6" s="256">
        <v>18.82</v>
      </c>
      <c r="W6" s="256">
        <v>22458.469999999998</v>
      </c>
    </row>
    <row r="7" spans="1:23">
      <c r="A7" t="s">
        <v>164</v>
      </c>
      <c r="B7" s="256">
        <v>6914.88</v>
      </c>
      <c r="C7" s="256">
        <v>7952.45</v>
      </c>
      <c r="D7" s="256">
        <v>97034.41</v>
      </c>
      <c r="E7" s="256">
        <v>149.19999999999999</v>
      </c>
      <c r="F7" s="256">
        <v>358.47</v>
      </c>
      <c r="G7" s="256">
        <v>2585.08</v>
      </c>
      <c r="H7" s="256">
        <v>4265.8100000000004</v>
      </c>
      <c r="I7" s="256">
        <v>3820.36</v>
      </c>
      <c r="J7" s="256">
        <v>1960.6</v>
      </c>
      <c r="K7" s="256">
        <v>36571.53</v>
      </c>
      <c r="L7" s="256">
        <v>9255.6</v>
      </c>
      <c r="M7" s="256">
        <v>2783.78</v>
      </c>
      <c r="N7" s="256">
        <v>29651.68</v>
      </c>
      <c r="O7" s="256">
        <v>762.37</v>
      </c>
      <c r="P7" s="256">
        <v>928.03</v>
      </c>
      <c r="Q7" s="256">
        <v>36445.050000000003</v>
      </c>
      <c r="R7" s="256">
        <v>1449.4</v>
      </c>
      <c r="S7" s="256">
        <v>1250.33</v>
      </c>
      <c r="T7" s="256">
        <v>21764.51</v>
      </c>
      <c r="U7" s="256">
        <v>3051.67</v>
      </c>
      <c r="V7" s="256">
        <v>373.27</v>
      </c>
      <c r="W7" s="256">
        <v>269328.48</v>
      </c>
    </row>
    <row r="8" spans="1:23">
      <c r="A8" t="s">
        <v>165</v>
      </c>
      <c r="B8" s="256">
        <v>5797.28</v>
      </c>
      <c r="C8" s="256">
        <v>4573.09</v>
      </c>
      <c r="D8" s="256">
        <v>57269.05</v>
      </c>
      <c r="E8" s="256">
        <v>88.42</v>
      </c>
      <c r="F8" s="256">
        <v>352.42</v>
      </c>
      <c r="G8" s="256">
        <v>1526.41</v>
      </c>
      <c r="H8" s="256">
        <v>2256.83</v>
      </c>
      <c r="I8" s="256">
        <v>2039.37</v>
      </c>
      <c r="J8" s="256">
        <v>1186.05</v>
      </c>
      <c r="K8" s="256">
        <v>22188.97</v>
      </c>
      <c r="L8" s="256">
        <v>8110.17</v>
      </c>
      <c r="M8" s="256">
        <v>1590.3</v>
      </c>
      <c r="N8" s="256">
        <v>14544.39</v>
      </c>
      <c r="O8" s="256">
        <v>477.29</v>
      </c>
      <c r="P8" s="256">
        <v>433.81</v>
      </c>
      <c r="Q8" s="256">
        <v>20007.36</v>
      </c>
      <c r="R8" s="256">
        <v>741.49</v>
      </c>
      <c r="S8" s="256">
        <v>624.30999999999995</v>
      </c>
      <c r="T8" s="256">
        <v>11667.16</v>
      </c>
      <c r="U8" s="256">
        <v>1835.82</v>
      </c>
      <c r="V8" s="256">
        <v>316.97000000000003</v>
      </c>
      <c r="W8" s="256">
        <v>157626.96</v>
      </c>
    </row>
    <row r="9" spans="1:23">
      <c r="A9" t="s">
        <v>166</v>
      </c>
      <c r="B9" s="256">
        <v>0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  <c r="O9" s="256">
        <v>0</v>
      </c>
      <c r="P9" s="256">
        <v>0</v>
      </c>
      <c r="Q9" s="256">
        <v>0</v>
      </c>
      <c r="R9" s="256">
        <v>0</v>
      </c>
      <c r="S9" s="256">
        <v>0</v>
      </c>
      <c r="T9" s="256">
        <v>29.06</v>
      </c>
      <c r="U9" s="256">
        <v>233.26</v>
      </c>
      <c r="V9" s="256">
        <v>8.66</v>
      </c>
      <c r="W9" s="256">
        <v>270.98</v>
      </c>
    </row>
    <row r="10" spans="1:23">
      <c r="A10" t="s">
        <v>167</v>
      </c>
      <c r="B10" s="256">
        <v>13295.32</v>
      </c>
      <c r="C10" s="256">
        <v>681.79</v>
      </c>
      <c r="D10" s="256">
        <v>0</v>
      </c>
      <c r="E10" s="256">
        <v>38.17</v>
      </c>
      <c r="F10" s="256">
        <v>293.41000000000003</v>
      </c>
      <c r="G10" s="256">
        <v>753.3</v>
      </c>
      <c r="H10" s="256">
        <v>4995.46</v>
      </c>
      <c r="I10" s="256">
        <v>3680.74</v>
      </c>
      <c r="J10" s="256">
        <v>1004.7</v>
      </c>
      <c r="K10" s="256">
        <v>77489.09</v>
      </c>
      <c r="L10" s="256">
        <v>7414.15</v>
      </c>
      <c r="M10" s="256">
        <v>1829.69</v>
      </c>
      <c r="N10" s="256">
        <v>0</v>
      </c>
      <c r="O10" s="256">
        <v>85.35</v>
      </c>
      <c r="P10" s="256">
        <v>14</v>
      </c>
      <c r="Q10" s="256">
        <v>11311.27</v>
      </c>
      <c r="R10" s="256">
        <v>1836.15</v>
      </c>
      <c r="S10" s="256">
        <v>1922.36</v>
      </c>
      <c r="T10" s="256">
        <v>10156.58</v>
      </c>
      <c r="U10" s="256">
        <v>14256.32</v>
      </c>
      <c r="V10" s="256">
        <v>785.41</v>
      </c>
      <c r="W10" s="256">
        <v>151843.26</v>
      </c>
    </row>
    <row r="11" spans="1:23">
      <c r="A11" t="s">
        <v>168</v>
      </c>
      <c r="B11" s="256">
        <v>0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2.2200000000000002</v>
      </c>
      <c r="U11" s="256">
        <v>17.63</v>
      </c>
      <c r="V11" s="256">
        <v>0.77</v>
      </c>
      <c r="W11" s="256">
        <v>20.619999999999997</v>
      </c>
    </row>
    <row r="12" spans="1:23">
      <c r="A12" t="s">
        <v>169</v>
      </c>
      <c r="B12" s="256">
        <v>0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56">
        <v>0</v>
      </c>
      <c r="V12" s="256">
        <v>0</v>
      </c>
      <c r="W12" s="256">
        <v>0</v>
      </c>
    </row>
    <row r="13" spans="1:23">
      <c r="A13" t="s">
        <v>170</v>
      </c>
      <c r="B13" s="256">
        <v>0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0.09</v>
      </c>
      <c r="U13" s="256">
        <v>0.26</v>
      </c>
      <c r="V13" s="256">
        <v>0.03</v>
      </c>
      <c r="W13" s="256">
        <v>0.38</v>
      </c>
    </row>
    <row r="14" spans="1:23">
      <c r="A14" t="s">
        <v>171</v>
      </c>
      <c r="B14" s="256">
        <v>0</v>
      </c>
      <c r="C14" s="256">
        <v>0</v>
      </c>
      <c r="D14" s="256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0.26</v>
      </c>
      <c r="U14" s="256">
        <v>2.7</v>
      </c>
      <c r="V14" s="256">
        <v>0.1</v>
      </c>
      <c r="W14" s="256">
        <v>3.06</v>
      </c>
    </row>
    <row r="15" spans="1:23">
      <c r="A15" t="s">
        <v>172</v>
      </c>
      <c r="B15" s="256">
        <v>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6">
        <v>0</v>
      </c>
      <c r="Q15" s="256">
        <v>0</v>
      </c>
      <c r="R15" s="256">
        <v>0</v>
      </c>
      <c r="S15" s="256">
        <v>0</v>
      </c>
      <c r="T15" s="256">
        <v>0.09</v>
      </c>
      <c r="U15" s="256">
        <v>0.91</v>
      </c>
      <c r="V15" s="256">
        <v>0</v>
      </c>
      <c r="W15" s="256">
        <v>1</v>
      </c>
    </row>
    <row r="16" spans="1:23">
      <c r="A16" t="s">
        <v>173</v>
      </c>
      <c r="B16" s="256">
        <v>3349.11</v>
      </c>
      <c r="C16" s="256">
        <v>7635.45</v>
      </c>
      <c r="D16" s="256">
        <v>61066.18</v>
      </c>
      <c r="E16" s="256">
        <v>120.1</v>
      </c>
      <c r="F16" s="256">
        <v>741</v>
      </c>
      <c r="G16" s="256">
        <v>699.02</v>
      </c>
      <c r="H16" s="256">
        <v>3477.45</v>
      </c>
      <c r="I16" s="256">
        <v>3454.71</v>
      </c>
      <c r="J16" s="256">
        <v>2626.77</v>
      </c>
      <c r="K16" s="256">
        <v>26570.74</v>
      </c>
      <c r="L16" s="256">
        <v>174.61</v>
      </c>
      <c r="M16" s="256">
        <v>1869.33</v>
      </c>
      <c r="N16" s="256">
        <v>22741.61</v>
      </c>
      <c r="O16" s="256">
        <v>603.54</v>
      </c>
      <c r="P16" s="256">
        <v>681.01</v>
      </c>
      <c r="Q16" s="256">
        <v>18782.29</v>
      </c>
      <c r="R16" s="256">
        <v>1187.9100000000001</v>
      </c>
      <c r="S16" s="256">
        <v>994.12</v>
      </c>
      <c r="T16" s="256">
        <v>23247.07</v>
      </c>
      <c r="U16" s="256">
        <v>2772.65</v>
      </c>
      <c r="V16" s="256">
        <v>103.67</v>
      </c>
      <c r="W16" s="256">
        <v>182898.34000000005</v>
      </c>
    </row>
    <row r="17" spans="1:23">
      <c r="A17" t="s">
        <v>175</v>
      </c>
      <c r="B17" s="256">
        <v>0</v>
      </c>
      <c r="C17" s="256">
        <v>0</v>
      </c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0.09</v>
      </c>
      <c r="U17" s="256">
        <v>0.09</v>
      </c>
      <c r="V17" s="256">
        <v>0.03</v>
      </c>
      <c r="W17" s="256">
        <v>0.21</v>
      </c>
    </row>
    <row r="18" spans="1:23">
      <c r="A18" t="s">
        <v>177</v>
      </c>
      <c r="B18" s="256">
        <v>0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0.09</v>
      </c>
      <c r="U18" s="256">
        <v>0.08</v>
      </c>
      <c r="V18" s="256">
        <v>0.03</v>
      </c>
      <c r="W18" s="256">
        <v>0.19999999999999998</v>
      </c>
    </row>
    <row r="19" spans="1:23" ht="15">
      <c r="A19" s="255" t="s">
        <v>75</v>
      </c>
      <c r="B19" s="257">
        <v>43801.149999999994</v>
      </c>
      <c r="C19" s="257">
        <v>43203.450000000004</v>
      </c>
      <c r="D19" s="257">
        <v>396595.51</v>
      </c>
      <c r="E19" s="257">
        <v>706.18</v>
      </c>
      <c r="F19" s="257">
        <v>2231.48</v>
      </c>
      <c r="G19" s="257">
        <v>14142</v>
      </c>
      <c r="H19" s="257">
        <v>25538.100000000002</v>
      </c>
      <c r="I19" s="257">
        <v>21076.29</v>
      </c>
      <c r="J19" s="257">
        <v>13610.01</v>
      </c>
      <c r="K19" s="257">
        <v>296597.75</v>
      </c>
      <c r="L19" s="257">
        <v>40173.49</v>
      </c>
      <c r="M19" s="257">
        <v>16028.34</v>
      </c>
      <c r="N19" s="257">
        <v>129407.86</v>
      </c>
      <c r="O19" s="257">
        <v>3147.7599999999998</v>
      </c>
      <c r="P19" s="257">
        <v>3582.7799999999997</v>
      </c>
      <c r="Q19" s="257">
        <v>169499.72999999998</v>
      </c>
      <c r="R19" s="257">
        <v>8333.09</v>
      </c>
      <c r="S19" s="257">
        <v>7419.19</v>
      </c>
      <c r="T19" s="257">
        <v>119258.37</v>
      </c>
      <c r="U19" s="257">
        <v>29717.280000000002</v>
      </c>
      <c r="V19" s="257">
        <v>2029.07</v>
      </c>
      <c r="W19" s="257">
        <v>1386098.8800000001</v>
      </c>
    </row>
  </sheetData>
  <pageMargins left="0.7" right="0.7" top="0.75" bottom="0.75" header="0.3" footer="0.3"/>
  <pageSetup orientation="portrait" verticalDpi="0" r:id="rId1"/>
  <headerFooter>
    <oddHeader>&amp;RKY PSC Case No. 2016-00162,
Attachment C to Staff Post Hearing Supp. DR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MX Allocation 2nd 2011</vt:lpstr>
      <vt:lpstr>Worksheet 2nd 2011</vt:lpstr>
      <vt:lpstr>MX Allocation 1st 2012</vt:lpstr>
      <vt:lpstr>Worksheet 1st 2012</vt:lpstr>
      <vt:lpstr>MX Allocation 2nd 2012</vt:lpstr>
      <vt:lpstr>Worksheet 2nd 2012</vt:lpstr>
      <vt:lpstr>MX Allocation 1st 2013</vt:lpstr>
      <vt:lpstr>Worksheet 1st 2013</vt:lpstr>
      <vt:lpstr>MX Allocation 2nd 2013</vt:lpstr>
      <vt:lpstr>Worksheet 2nd 2013</vt:lpstr>
      <vt:lpstr>MX Allocation 1st 2014</vt:lpstr>
      <vt:lpstr>Worksheet 1st 2014</vt:lpstr>
      <vt:lpstr>MX Allocation 2nd 2014</vt:lpstr>
      <vt:lpstr>Worksheet 2nd 2014</vt:lpstr>
      <vt:lpstr>MX Allocation 1st 2015</vt:lpstr>
      <vt:lpstr>Worksheet 1st 2015</vt:lpstr>
      <vt:lpstr>MX Allocation July 2015</vt:lpstr>
      <vt:lpstr>Worksheet July 2015</vt:lpstr>
      <vt:lpstr>MX Allocation 2nd 2015</vt:lpstr>
      <vt:lpstr>Worksheet 2nd 2015</vt:lpstr>
      <vt:lpstr>MX Allocation 1st 2016</vt:lpstr>
      <vt:lpstr>Worksheet 1st 2016</vt:lpstr>
      <vt:lpstr>MX Allocation 2nd 2016</vt:lpstr>
      <vt:lpstr>Worksheet 2nd 2016</vt:lpstr>
      <vt:lpstr>'MX Allocation 1st 2016'!Print_Area</vt:lpstr>
      <vt:lpstr>'Worksheet 2nd 2016'!Print_Titles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 \ Austin \ Matthew</dc:creator>
  <cp:lastModifiedBy>Paynter \ Colin \ Bartholomew</cp:lastModifiedBy>
  <cp:lastPrinted>2016-11-30T20:30:43Z</cp:lastPrinted>
  <dcterms:created xsi:type="dcterms:W3CDTF">2016-08-09T16:16:33Z</dcterms:created>
  <dcterms:modified xsi:type="dcterms:W3CDTF">2016-12-01T16:03:20Z</dcterms:modified>
</cp:coreProperties>
</file>