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2120" windowHeight="8790" activeTab="0"/>
  </bookViews>
  <sheets>
    <sheet name="Page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<sst xmlns="http://schemas.openxmlformats.org/spreadsheetml/2006/main" count="30" uniqueCount="21">
  <si>
    <t>Common Stock</t>
  </si>
  <si>
    <t>Common Stock Equity</t>
  </si>
  <si>
    <t>Long Term Debt</t>
  </si>
  <si>
    <t>Retained Earnings</t>
  </si>
  <si>
    <t>Total Common Equity</t>
  </si>
  <si>
    <t>Amount</t>
  </si>
  <si>
    <t>Outstanding</t>
  </si>
  <si>
    <t>Ratios</t>
  </si>
  <si>
    <t>Investor-provided Capitalization</t>
  </si>
  <si>
    <t>Additional Paid in Capital</t>
  </si>
  <si>
    <t>Columbia Gas of Kentucky, Inc.</t>
  </si>
  <si>
    <t>Total Permanent Capital</t>
  </si>
  <si>
    <t>Total Capital Employed</t>
  </si>
  <si>
    <r>
      <t xml:space="preserve">Short Term Debt </t>
    </r>
    <r>
      <rPr>
        <vertAlign val="superscript"/>
        <sz val="10"/>
        <rFont val="Arial"/>
        <family val="2"/>
      </rPr>
      <t>(1)</t>
    </r>
  </si>
  <si>
    <t>Source of information: Company provided data</t>
  </si>
  <si>
    <r>
      <rPr>
        <sz val="10"/>
        <rFont val="Arial"/>
        <family val="2"/>
      </rPr>
      <t>Note:  (1)</t>
    </r>
    <r>
      <rPr>
        <sz val="10"/>
        <rFont val="Arial"/>
        <family val="2"/>
      </rPr>
      <t xml:space="preserve"> Thirteen month average.</t>
    </r>
  </si>
  <si>
    <t>Actual at February 29, 2016 and Projected at August 31, 2016 and December 31, 2017</t>
  </si>
  <si>
    <t>Actual at February 29, 2016</t>
  </si>
  <si>
    <t>Projected at August 31, 2016</t>
  </si>
  <si>
    <t>Thirteen-month Average December 31, 2017</t>
  </si>
  <si>
    <t>Projected at Dec.31, 2017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</si>
</sst>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* #,##0.0_);_(* \(#,##0.0\);_(* &quot;-&quot;??_);_(@_)"/>
    <numFmt numFmtId="167" formatCode="_(* #,##0.00000_);_(* \(#,##0.00000\);_(* &quot;-&quot;?????_);_(@_)"/>
    <numFmt numFmtId="168" formatCode="0.000000000000000%"/>
    <numFmt numFmtId="169" formatCode="0.0%"/>
    <numFmt numFmtId="170" formatCode="0.0000%"/>
  </numFmts>
  <fonts count="45">
    <font>
      <sz val="12"/>
      <name val="Arial"/>
      <family val="0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vertAlign val="superscript"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inden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2" fontId="2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41" fontId="2" fillId="0" borderId="10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2" fontId="2" fillId="0" borderId="12" xfId="0" applyNumberFormat="1" applyFont="1" applyBorder="1" applyAlignment="1">
      <alignment/>
    </xf>
    <xf numFmtId="42" fontId="2" fillId="0" borderId="0" xfId="0" applyNumberFormat="1" applyFont="1" applyBorder="1" applyAlignment="1">
      <alignment/>
    </xf>
    <xf numFmtId="42" fontId="4" fillId="0" borderId="0" xfId="0" applyNumberFormat="1" applyFont="1" applyAlignment="1">
      <alignment/>
    </xf>
    <xf numFmtId="0" fontId="8" fillId="0" borderId="0" xfId="0" applyFont="1" applyAlignment="1" quotePrefix="1">
      <alignment horizontal="left"/>
    </xf>
    <xf numFmtId="0" fontId="2" fillId="0" borderId="0" xfId="0" applyFont="1" applyBorder="1" applyAlignment="1" quotePrefix="1">
      <alignment horizontal="left" indent="1"/>
    </xf>
    <xf numFmtId="0" fontId="2" fillId="0" borderId="0" xfId="0" applyFont="1" applyBorder="1" applyAlignment="1" quotePrefix="1">
      <alignment horizontal="left" indent="2"/>
    </xf>
    <xf numFmtId="0" fontId="2" fillId="0" borderId="0" xfId="0" applyFont="1" applyBorder="1" applyAlignment="1" quotePrefix="1">
      <alignment horizontal="left"/>
    </xf>
    <xf numFmtId="0" fontId="2" fillId="0" borderId="0" xfId="0" applyFont="1" applyBorder="1" applyAlignment="1">
      <alignment horizontal="center"/>
    </xf>
    <xf numFmtId="41" fontId="2" fillId="0" borderId="0" xfId="0" applyNumberFormat="1" applyFont="1" applyBorder="1" applyAlignment="1">
      <alignment/>
    </xf>
    <xf numFmtId="0" fontId="9" fillId="0" borderId="0" xfId="0" applyFont="1" applyBorder="1" applyAlignment="1" quotePrefix="1">
      <alignment horizontal="center"/>
    </xf>
    <xf numFmtId="0" fontId="2" fillId="0" borderId="0" xfId="0" applyFont="1" applyFill="1" applyBorder="1" applyAlignment="1" quotePrefix="1">
      <alignment horizontal="left"/>
    </xf>
    <xf numFmtId="42" fontId="2" fillId="0" borderId="10" xfId="0" applyNumberFormat="1" applyFont="1" applyBorder="1" applyAlignment="1">
      <alignment/>
    </xf>
    <xf numFmtId="0" fontId="10" fillId="0" borderId="0" xfId="0" applyFont="1" applyAlignment="1" quotePrefix="1">
      <alignment horizontal="left"/>
    </xf>
    <xf numFmtId="10" fontId="2" fillId="0" borderId="0" xfId="0" applyNumberFormat="1" applyFont="1" applyAlignment="1">
      <alignment/>
    </xf>
    <xf numFmtId="10" fontId="2" fillId="0" borderId="10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10" fontId="2" fillId="0" borderId="12" xfId="0" applyNumberFormat="1" applyFont="1" applyBorder="1" applyAlignment="1">
      <alignment/>
    </xf>
    <xf numFmtId="0" fontId="2" fillId="0" borderId="10" xfId="0" applyFont="1" applyBorder="1" applyAlignment="1" quotePrefix="1">
      <alignment horizontal="center" wrapText="1"/>
    </xf>
    <xf numFmtId="0" fontId="2" fillId="0" borderId="10" xfId="0" applyFont="1" applyBorder="1" applyAlignment="1">
      <alignment horizontal="center" wrapText="1"/>
    </xf>
    <xf numFmtId="0" fontId="5" fillId="0" borderId="0" xfId="0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0" fontId="9" fillId="0" borderId="0" xfId="0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h06p1&amp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</sheetNames>
    <sheetDataSet>
      <sheetData sheetId="0">
        <row r="17">
          <cell r="G17">
            <v>87585000</v>
          </cell>
        </row>
        <row r="22">
          <cell r="G22">
            <v>114375000</v>
          </cell>
        </row>
      </sheetData>
      <sheetData sheetId="1">
        <row r="18">
          <cell r="G18">
            <v>114698846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workbookViewId="0" topLeftCell="A1">
      <selection activeCell="A1" sqref="A1:Q1"/>
    </sheetView>
  </sheetViews>
  <sheetFormatPr defaultColWidth="8.77734375" defaultRowHeight="15"/>
  <cols>
    <col min="1" max="1" width="19.10546875" style="3" bestFit="1" customWidth="1"/>
    <col min="2" max="2" width="2.77734375" style="3" customWidth="1"/>
    <col min="3" max="3" width="11.21484375" style="3" customWidth="1"/>
    <col min="4" max="4" width="2.77734375" style="3" customWidth="1"/>
    <col min="5" max="5" width="6.77734375" style="3" customWidth="1"/>
    <col min="6" max="6" width="2.77734375" style="3" customWidth="1"/>
    <col min="7" max="7" width="11.21484375" style="3" customWidth="1"/>
    <col min="8" max="8" width="2.77734375" style="3" customWidth="1"/>
    <col min="9" max="9" width="6.77734375" style="3" customWidth="1"/>
    <col min="10" max="10" width="2.77734375" style="3" customWidth="1"/>
    <col min="11" max="11" width="11.21484375" style="3" customWidth="1"/>
    <col min="12" max="12" width="2.77734375" style="3" customWidth="1"/>
    <col min="13" max="13" width="6.77734375" style="3" customWidth="1"/>
    <col min="14" max="14" width="2.77734375" style="3" customWidth="1"/>
    <col min="15" max="15" width="11.4453125" style="3" customWidth="1"/>
    <col min="16" max="16" width="2.77734375" style="3" customWidth="1"/>
    <col min="17" max="17" width="6.77734375" style="3" customWidth="1"/>
    <col min="18" max="16384" width="8.77734375" style="3" customWidth="1"/>
  </cols>
  <sheetData>
    <row r="1" spans="1:17" ht="12.75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2.75">
      <c r="A2" s="32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2.75">
      <c r="A3" s="33" t="s">
        <v>16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6" ht="12.75">
      <c r="A4" s="21"/>
      <c r="B4" s="21"/>
      <c r="C4" s="21"/>
      <c r="D4" s="21"/>
      <c r="E4" s="21"/>
      <c r="F4" s="21"/>
    </row>
    <row r="5" spans="1:6" ht="12.75">
      <c r="A5" s="21"/>
      <c r="B5" s="21"/>
      <c r="C5" s="21"/>
      <c r="D5" s="21"/>
      <c r="E5" s="21"/>
      <c r="F5" s="21"/>
    </row>
    <row r="6" spans="1:17" ht="24.75" customHeight="1">
      <c r="A6" s="4"/>
      <c r="C6" s="34" t="s">
        <v>17</v>
      </c>
      <c r="D6" s="35"/>
      <c r="E6" s="35"/>
      <c r="G6" s="29" t="s">
        <v>18</v>
      </c>
      <c r="H6" s="30"/>
      <c r="I6" s="30"/>
      <c r="K6" s="29" t="s">
        <v>20</v>
      </c>
      <c r="L6" s="36"/>
      <c r="M6" s="36"/>
      <c r="O6" s="29" t="s">
        <v>19</v>
      </c>
      <c r="P6" s="30"/>
      <c r="Q6" s="30"/>
    </row>
    <row r="7" spans="1:15" ht="12.75">
      <c r="A7" s="4"/>
      <c r="C7" s="6" t="s">
        <v>5</v>
      </c>
      <c r="D7" s="6"/>
      <c r="E7" s="6"/>
      <c r="G7" s="6" t="s">
        <v>5</v>
      </c>
      <c r="K7" s="6" t="s">
        <v>5</v>
      </c>
      <c r="O7" s="6" t="s">
        <v>5</v>
      </c>
    </row>
    <row r="8" spans="1:17" ht="12.75">
      <c r="A8" s="14"/>
      <c r="C8" s="7" t="s">
        <v>6</v>
      </c>
      <c r="D8" s="19"/>
      <c r="E8" s="7" t="s">
        <v>7</v>
      </c>
      <c r="G8" s="7" t="s">
        <v>6</v>
      </c>
      <c r="I8" s="7" t="s">
        <v>7</v>
      </c>
      <c r="K8" s="7" t="s">
        <v>6</v>
      </c>
      <c r="M8" s="7" t="s">
        <v>7</v>
      </c>
      <c r="O8" s="7" t="s">
        <v>6</v>
      </c>
      <c r="Q8" s="7" t="s">
        <v>7</v>
      </c>
    </row>
    <row r="9" spans="1:15" ht="12.75">
      <c r="A9" s="14"/>
      <c r="C9" s="5"/>
      <c r="D9" s="5"/>
      <c r="E9" s="5"/>
      <c r="G9" s="5"/>
      <c r="K9" s="5"/>
      <c r="O9" s="5"/>
    </row>
    <row r="10" spans="1:17" ht="15" customHeight="1">
      <c r="A10" s="1" t="s">
        <v>2</v>
      </c>
      <c r="C10" s="23">
        <f>'[1]Page 1'!$G$17</f>
        <v>87585000</v>
      </c>
      <c r="D10" s="13"/>
      <c r="E10" s="25">
        <f>ROUND(C10/C$22,4)</f>
        <v>0.42</v>
      </c>
      <c r="G10" s="23">
        <f>'[1]Page 1'!$G$17</f>
        <v>87585000</v>
      </c>
      <c r="H10" s="24"/>
      <c r="I10" s="25">
        <f>ROUND(G10/G$22,4)</f>
        <v>0.4151</v>
      </c>
      <c r="K10" s="23">
        <f>'[1]Page 1'!$G$22</f>
        <v>114375000</v>
      </c>
      <c r="L10" s="24"/>
      <c r="M10" s="25">
        <f>ROUND(K10/K$22,4)</f>
        <v>0.4528</v>
      </c>
      <c r="O10" s="23">
        <f>'[1]Page 2'!$G$18</f>
        <v>114698846</v>
      </c>
      <c r="P10" s="24"/>
      <c r="Q10" s="25">
        <f>ROUNDDOWN(O10/O$22,4)</f>
        <v>0.4632</v>
      </c>
    </row>
    <row r="11" spans="3:17" ht="15" customHeight="1">
      <c r="C11" s="9"/>
      <c r="D11" s="9"/>
      <c r="E11" s="25"/>
      <c r="G11" s="9"/>
      <c r="I11" s="25"/>
      <c r="K11" s="9"/>
      <c r="M11" s="25"/>
      <c r="O11" s="9"/>
      <c r="Q11" s="25"/>
    </row>
    <row r="12" spans="1:17" ht="15" customHeight="1">
      <c r="A12" s="1" t="s">
        <v>1</v>
      </c>
      <c r="C12" s="9"/>
      <c r="D12" s="9"/>
      <c r="E12" s="25"/>
      <c r="G12" s="9"/>
      <c r="I12" s="25"/>
      <c r="K12" s="9"/>
      <c r="M12" s="25"/>
      <c r="O12" s="9"/>
      <c r="Q12" s="25"/>
    </row>
    <row r="13" spans="1:17" ht="15" customHeight="1">
      <c r="A13" s="16" t="s">
        <v>0</v>
      </c>
      <c r="C13" s="9">
        <v>23806000</v>
      </c>
      <c r="D13" s="9"/>
      <c r="E13" s="25"/>
      <c r="G13" s="9">
        <f>C13</f>
        <v>23806000</v>
      </c>
      <c r="I13" s="25"/>
      <c r="K13" s="9">
        <f>C13</f>
        <v>23806000</v>
      </c>
      <c r="M13" s="25"/>
      <c r="O13" s="9">
        <f>C13</f>
        <v>23806000</v>
      </c>
      <c r="Q13" s="25"/>
    </row>
    <row r="14" spans="1:17" ht="15" customHeight="1">
      <c r="A14" s="2" t="s">
        <v>9</v>
      </c>
      <c r="C14" s="9">
        <v>6519000</v>
      </c>
      <c r="D14" s="9"/>
      <c r="E14" s="25"/>
      <c r="G14" s="9">
        <f>C14</f>
        <v>6519000</v>
      </c>
      <c r="I14" s="25"/>
      <c r="K14" s="9">
        <f>C14</f>
        <v>6519000</v>
      </c>
      <c r="M14" s="25"/>
      <c r="O14" s="9">
        <f>C14</f>
        <v>6519000</v>
      </c>
      <c r="Q14" s="25"/>
    </row>
    <row r="15" spans="1:17" ht="15" customHeight="1">
      <c r="A15" s="2" t="s">
        <v>3</v>
      </c>
      <c r="C15" s="9">
        <v>90292000</v>
      </c>
      <c r="D15" s="9"/>
      <c r="E15" s="25"/>
      <c r="G15" s="20">
        <v>87289000</v>
      </c>
      <c r="I15" s="25"/>
      <c r="K15" s="20">
        <v>104758000</v>
      </c>
      <c r="M15" s="25"/>
      <c r="O15" s="20">
        <v>99453000</v>
      </c>
      <c r="Q15" s="25"/>
    </row>
    <row r="16" spans="1:17" ht="15" customHeight="1">
      <c r="A16" s="17" t="s">
        <v>4</v>
      </c>
      <c r="C16" s="11">
        <f>SUM(C13:C15)</f>
        <v>120617000</v>
      </c>
      <c r="D16" s="20"/>
      <c r="E16" s="26">
        <f>ROUND(C16/C$22,4)</f>
        <v>0.5783</v>
      </c>
      <c r="G16" s="11">
        <f>SUM(G13:G15)</f>
        <v>117614000</v>
      </c>
      <c r="H16" s="24"/>
      <c r="I16" s="26">
        <f>ROUND(G16/G$22,4)</f>
        <v>0.5575</v>
      </c>
      <c r="K16" s="11">
        <f>SUM(K13:K15)</f>
        <v>135083000</v>
      </c>
      <c r="L16" s="24"/>
      <c r="M16" s="26">
        <f>ROUND(K16/K$22,4)</f>
        <v>0.5348</v>
      </c>
      <c r="O16" s="11">
        <f>SUM(O13:O15)</f>
        <v>129778000</v>
      </c>
      <c r="P16" s="24"/>
      <c r="Q16" s="26">
        <f>ROUND(O16/O$22,4)</f>
        <v>0.5242</v>
      </c>
    </row>
    <row r="17" spans="3:17" ht="15" customHeight="1">
      <c r="C17" s="8"/>
      <c r="D17" s="8"/>
      <c r="E17" s="25"/>
      <c r="G17" s="8"/>
      <c r="I17" s="25"/>
      <c r="K17" s="8"/>
      <c r="M17" s="25"/>
      <c r="O17" s="8"/>
      <c r="Q17" s="25"/>
    </row>
    <row r="18" spans="1:17" ht="15" customHeight="1">
      <c r="A18" s="22" t="s">
        <v>11</v>
      </c>
      <c r="C18" s="20">
        <f>SUM(C10,C16)</f>
        <v>208202000</v>
      </c>
      <c r="D18" s="13"/>
      <c r="E18" s="27">
        <f>SUM(E10,E16)</f>
        <v>0.9983</v>
      </c>
      <c r="G18" s="20">
        <f>SUM(G10,G16)</f>
        <v>205199000</v>
      </c>
      <c r="I18" s="27">
        <f>SUM(I10,I16)</f>
        <v>0.9726</v>
      </c>
      <c r="K18" s="20">
        <f>SUM(K10,K16)</f>
        <v>249458000</v>
      </c>
      <c r="M18" s="27">
        <f>SUM(M10,M16)</f>
        <v>0.9876</v>
      </c>
      <c r="O18" s="20">
        <f>SUM(O10,O16)</f>
        <v>244476846</v>
      </c>
      <c r="Q18" s="27">
        <f>SUM(Q10,Q16)</f>
        <v>0.9874</v>
      </c>
    </row>
    <row r="19" spans="5:17" ht="15" customHeight="1">
      <c r="E19" s="25"/>
      <c r="I19" s="25"/>
      <c r="M19" s="25"/>
      <c r="Q19" s="25"/>
    </row>
    <row r="20" spans="1:17" ht="15" customHeight="1">
      <c r="A20" s="18" t="s">
        <v>13</v>
      </c>
      <c r="C20" s="10">
        <f>4596000/13</f>
        <v>353538.46153846156</v>
      </c>
      <c r="E20" s="26">
        <f>ROUND(C20/C$22,4)</f>
        <v>0.0017</v>
      </c>
      <c r="G20" s="10">
        <v>5779000</v>
      </c>
      <c r="I20" s="26">
        <f>ROUND(G20/G$22,4)</f>
        <v>0.0274</v>
      </c>
      <c r="K20" s="10">
        <v>3114231</v>
      </c>
      <c r="M20" s="26">
        <f>ROUND(K20/K$22,5)</f>
        <v>0.01233</v>
      </c>
      <c r="O20" s="10">
        <v>3114231</v>
      </c>
      <c r="Q20" s="26">
        <f>ROUND(O20/O$22,4)</f>
        <v>0.0126</v>
      </c>
    </row>
    <row r="21" spans="5:17" ht="15" customHeight="1">
      <c r="E21" s="25"/>
      <c r="I21" s="25"/>
      <c r="M21" s="25"/>
      <c r="Q21" s="25"/>
    </row>
    <row r="22" spans="1:17" ht="15" customHeight="1" thickBot="1">
      <c r="A22" s="3" t="s">
        <v>12</v>
      </c>
      <c r="C22" s="12">
        <f>SUM(C18:C20)</f>
        <v>208555538.46153846</v>
      </c>
      <c r="E22" s="28">
        <f>SUM(E18,E20)</f>
        <v>1</v>
      </c>
      <c r="G22" s="12">
        <f>SUM(G18:G20)</f>
        <v>210978000</v>
      </c>
      <c r="I22" s="28">
        <f>SUM(I18,I20)</f>
        <v>1</v>
      </c>
      <c r="K22" s="12">
        <f>SUM(K18:K20)</f>
        <v>252572231</v>
      </c>
      <c r="M22" s="28">
        <f>SUM(M18,M20)</f>
        <v>0.99993</v>
      </c>
      <c r="O22" s="12">
        <f>SUM(O18:O20)</f>
        <v>247591077</v>
      </c>
      <c r="Q22" s="28">
        <f>SUM(Q18,Q20)</f>
        <v>1</v>
      </c>
    </row>
    <row r="23" spans="3:9" ht="15" customHeight="1" thickTop="1">
      <c r="C23" s="13"/>
      <c r="E23" s="27"/>
      <c r="G23" s="13"/>
      <c r="I23" s="27"/>
    </row>
    <row r="24" ht="15" customHeight="1"/>
    <row r="25" ht="15" customHeight="1">
      <c r="A25" s="15" t="s">
        <v>15</v>
      </c>
    </row>
    <row r="26" ht="15" customHeight="1"/>
    <row r="27" ht="15" customHeight="1">
      <c r="A27" s="3" t="s">
        <v>14</v>
      </c>
    </row>
    <row r="28" ht="15" customHeight="1"/>
    <row r="29" ht="15" customHeight="1"/>
  </sheetData>
  <sheetProtection/>
  <mergeCells count="7">
    <mergeCell ref="O6:Q6"/>
    <mergeCell ref="A1:Q1"/>
    <mergeCell ref="A2:Q2"/>
    <mergeCell ref="A3:Q3"/>
    <mergeCell ref="C6:E6"/>
    <mergeCell ref="G6:I6"/>
    <mergeCell ref="K6:M6"/>
  </mergeCells>
  <printOptions/>
  <pageMargins left="1" right="0.5" top="1.75" bottom="0.25" header="0.5" footer="0.5"/>
  <pageSetup fitToHeight="1" fitToWidth="1" horizontalDpi="600" verticalDpi="600" orientation="portrait" scale="65" r:id="rId1"/>
  <headerFooter alignWithMargins="0">
    <oddHeader>&amp;RAttachment PRM-5
Page 1 of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 Moul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R. Moul</dc:creator>
  <cp:keywords/>
  <dc:description/>
  <cp:lastModifiedBy>Paul</cp:lastModifiedBy>
  <cp:lastPrinted>2013-02-21T16:25:28Z</cp:lastPrinted>
  <dcterms:created xsi:type="dcterms:W3CDTF">2005-08-31T16:17:42Z</dcterms:created>
  <dcterms:modified xsi:type="dcterms:W3CDTF">2016-07-14T18:52:08Z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{36D7EE3B-98A0-45D8-AEE6-E3440ED07592}</vt:lpwstr>
  </property>
</Properties>
</file>