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CKY\Rate Case - 2016\Data Requests\AG - First Round\AG 1-30 (Moul) notified\"/>
    </mc:Choice>
  </mc:AlternateContent>
  <bookViews>
    <workbookView xWindow="0" yWindow="45" windowWidth="15195" windowHeight="8445" tabRatio="910"/>
  </bookViews>
  <sheets>
    <sheet name="sheet1" sheetId="1" r:id="rId1"/>
    <sheet name="PSC 1-003 Attach B, pg 1 of 2" sheetId="2" state="hidden" r:id="rId2"/>
    <sheet name="PSC 1-003 Attach B, pg 2 of 2" sheetId="4" state="hidden" r:id="rId3"/>
  </sheets>
  <definedNames>
    <definedName name="_xlnm.Print_Area" localSheetId="0">sheet1!$A$1:$N$35</definedName>
  </definedNames>
  <calcPr calcId="152511"/>
</workbook>
</file>

<file path=xl/calcChain.xml><?xml version="1.0" encoding="utf-8"?>
<calcChain xmlns="http://schemas.openxmlformats.org/spreadsheetml/2006/main">
  <c r="M21" i="1" l="1"/>
  <c r="E21" i="4" l="1"/>
  <c r="F43" i="4"/>
  <c r="E43" i="4"/>
  <c r="F19" i="4"/>
  <c r="E19" i="4"/>
  <c r="E45" i="4"/>
  <c r="E47" i="4"/>
  <c r="E31" i="1"/>
  <c r="G31" i="1"/>
  <c r="H21" i="1" s="1"/>
  <c r="I31" i="1"/>
  <c r="J27" i="1" s="1"/>
  <c r="K31" i="1"/>
  <c r="L27" i="1" s="1"/>
  <c r="M31" i="1"/>
  <c r="C31" i="1"/>
  <c r="D23" i="1" s="1"/>
  <c r="E23" i="4"/>
  <c r="E25" i="4"/>
  <c r="E27" i="4"/>
  <c r="E29" i="4"/>
  <c r="E31" i="4"/>
  <c r="E33" i="4"/>
  <c r="E35" i="4"/>
  <c r="E37" i="4"/>
  <c r="E39" i="4"/>
  <c r="E41" i="4"/>
  <c r="G45" i="4"/>
  <c r="G47" i="4"/>
  <c r="K45" i="4"/>
  <c r="K47" i="4"/>
  <c r="K45" i="2"/>
  <c r="K47" i="2"/>
  <c r="K49" i="2"/>
  <c r="F45" i="2"/>
  <c r="F47" i="2"/>
  <c r="E19" i="2"/>
  <c r="E21" i="2"/>
  <c r="E45" i="2"/>
  <c r="E47" i="2"/>
  <c r="E23" i="2"/>
  <c r="E25" i="2"/>
  <c r="E27" i="2"/>
  <c r="E29" i="2"/>
  <c r="E31" i="2"/>
  <c r="E33" i="2"/>
  <c r="E35" i="2"/>
  <c r="E37" i="2"/>
  <c r="E39" i="2"/>
  <c r="E41" i="2"/>
  <c r="E43" i="2"/>
  <c r="F51" i="2"/>
  <c r="E51" i="2"/>
  <c r="G45" i="2"/>
  <c r="G47" i="2"/>
  <c r="K51" i="2"/>
  <c r="G51" i="2"/>
  <c r="F45" i="4"/>
  <c r="F47" i="4"/>
  <c r="F49" i="4"/>
  <c r="F49" i="2"/>
  <c r="G49" i="2"/>
  <c r="G49" i="4"/>
  <c r="K51" i="4"/>
  <c r="G51" i="4"/>
  <c r="F51" i="4"/>
  <c r="K49" i="4"/>
  <c r="E49" i="4"/>
  <c r="E51" i="4"/>
  <c r="E49" i="2"/>
  <c r="H27" i="1" l="1"/>
  <c r="N27" i="1"/>
  <c r="N21" i="1"/>
  <c r="N23" i="1"/>
  <c r="F27" i="1"/>
  <c r="F23" i="1"/>
  <c r="J21" i="1"/>
  <c r="L23" i="1"/>
  <c r="J23" i="1"/>
  <c r="L21" i="1"/>
  <c r="F21" i="1"/>
  <c r="D27" i="1"/>
  <c r="H23" i="1"/>
  <c r="H31" i="1" s="1"/>
  <c r="D21" i="1"/>
  <c r="D31" i="1" s="1"/>
  <c r="N31" i="1" l="1"/>
  <c r="F31" i="1"/>
  <c r="L31" i="1"/>
  <c r="J31" i="1"/>
</calcChain>
</file>

<file path=xl/sharedStrings.xml><?xml version="1.0" encoding="utf-8"?>
<sst xmlns="http://schemas.openxmlformats.org/spreadsheetml/2006/main" count="174" uniqueCount="87">
  <si>
    <t>Columbia Gas of Kentucky, Inc.</t>
  </si>
  <si>
    <t>Comparative Capital Structures (Excluding JDIC)</t>
  </si>
  <si>
    <t>For the Periods as Shown</t>
  </si>
  <si>
    <t>December 31</t>
  </si>
  <si>
    <t>December 31,</t>
  </si>
  <si>
    <t>Line</t>
  </si>
  <si>
    <t>No.</t>
  </si>
  <si>
    <t>Type of Capital</t>
  </si>
  <si>
    <t>Amount</t>
  </si>
  <si>
    <t>Ratio</t>
  </si>
  <si>
    <t>1.</t>
  </si>
  <si>
    <t>2.</t>
  </si>
  <si>
    <t>Short-Term Debt</t>
  </si>
  <si>
    <t>3.</t>
  </si>
  <si>
    <t>Preferred &amp; Preference Stock</t>
  </si>
  <si>
    <t>4.</t>
  </si>
  <si>
    <t>Common Equity</t>
  </si>
  <si>
    <t>5.</t>
  </si>
  <si>
    <t>Other (Itemize by type)</t>
  </si>
  <si>
    <t>6.</t>
  </si>
  <si>
    <t>Total Capitalization</t>
  </si>
  <si>
    <t>Instructions:</t>
  </si>
  <si>
    <t>Total</t>
  </si>
  <si>
    <t>Long-Term</t>
  </si>
  <si>
    <t>Short-Term</t>
  </si>
  <si>
    <t>Preferred</t>
  </si>
  <si>
    <t>Common</t>
  </si>
  <si>
    <t>Retained</t>
  </si>
  <si>
    <t>Total Common</t>
  </si>
  <si>
    <t>Item</t>
  </si>
  <si>
    <t>Capital</t>
  </si>
  <si>
    <t>Debt</t>
  </si>
  <si>
    <t>Stock</t>
  </si>
  <si>
    <t>Earnings</t>
  </si>
  <si>
    <t>Equity</t>
  </si>
  <si>
    <t>(a)</t>
  </si>
  <si>
    <t>(b)</t>
  </si>
  <si>
    <t>(c)</t>
  </si>
  <si>
    <t>(d)</t>
  </si>
  <si>
    <t>(e)</t>
  </si>
  <si>
    <t>(f)</t>
  </si>
  <si>
    <t>(g)</t>
  </si>
  <si>
    <t>(h)</t>
  </si>
  <si>
    <t>7.</t>
  </si>
  <si>
    <t>8.</t>
  </si>
  <si>
    <t>9.</t>
  </si>
  <si>
    <t>10</t>
  </si>
  <si>
    <t>11.</t>
  </si>
  <si>
    <t>12.</t>
  </si>
  <si>
    <t>13.</t>
  </si>
  <si>
    <t>14.</t>
  </si>
  <si>
    <t xml:space="preserve">    Total (L1 through L13)</t>
  </si>
  <si>
    <t>15.</t>
  </si>
  <si>
    <t>Average balance (L14 / 13)</t>
  </si>
  <si>
    <t>16.</t>
  </si>
  <si>
    <t>Average capitalization ratios</t>
  </si>
  <si>
    <t>17.</t>
  </si>
  <si>
    <t>End-of-period capitalization ratios</t>
  </si>
  <si>
    <t>1.  If applicable, provide an additional schedule in the above format excluding common equity in subsidiaries from the total</t>
  </si>
  <si>
    <t xml:space="preserve">     company capital structure.  Show the amount of common equity excluded.</t>
  </si>
  <si>
    <t>2.  Include premium class of stock</t>
  </si>
  <si>
    <t>"000 Omitted"</t>
  </si>
  <si>
    <t>NiSource Inc.</t>
  </si>
  <si>
    <t>Case No.  2013-00167</t>
  </si>
  <si>
    <t>Page 2 of 2</t>
  </si>
  <si>
    <t>Calculation of Average Test Period Capital Structure (Forecasted Period)</t>
  </si>
  <si>
    <t>13 Months Ended December 31, 2014</t>
  </si>
  <si>
    <t>Jaunary 31, 2014</t>
  </si>
  <si>
    <t>November 31, 2014</t>
  </si>
  <si>
    <t>Calculation of Average  Capital Structure (Latest Actual Annual Period)</t>
  </si>
  <si>
    <t>Ended December 31, 2012</t>
  </si>
  <si>
    <t>Jaunary 31, 2012</t>
  </si>
  <si>
    <t>November 31, 2012</t>
  </si>
  <si>
    <t>December 31, 2011</t>
  </si>
  <si>
    <t xml:space="preserve"> </t>
  </si>
  <si>
    <t>Page 1 of 2</t>
  </si>
  <si>
    <t>Witness:  Paul Moul</t>
  </si>
  <si>
    <t>CKY 2013 Rate Case PSC DR Set 1 No. 003 Attachment B</t>
  </si>
  <si>
    <t>Schedule 3b</t>
  </si>
  <si>
    <t xml:space="preserve">                                                                         Columbia Gas of Kentucky, Inc.</t>
  </si>
  <si>
    <t>Case No.  2016-00162</t>
  </si>
  <si>
    <t xml:space="preserve">        Columbia Gas of Kentucky, Inc.</t>
  </si>
  <si>
    <t>Page 1 of 1</t>
  </si>
  <si>
    <t>KY PSC Case No. 2016-00162, Attachment A to AG 1-30</t>
  </si>
  <si>
    <t>Long-Term Debt  [1]</t>
  </si>
  <si>
    <t>[1]</t>
  </si>
  <si>
    <t>Long-Term Debt balances include the current portion of Long-Term Debt.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</si>
</sst>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mmm\ d\,\ yyyy"/>
  </numFmts>
  <fonts count="4" x14ac:knownFonts="1">
    <font>
      <sz val="10"/>
      <name val="Arial"/>
    </font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Continuous"/>
    </xf>
    <xf numFmtId="0" fontId="0" fillId="0" borderId="3" xfId="0" applyBorder="1"/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Continuous"/>
    </xf>
    <xf numFmtId="0" fontId="0" fillId="0" borderId="15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3" xfId="0" quotePrefix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9" xfId="0" applyBorder="1"/>
    <xf numFmtId="6" fontId="0" fillId="0" borderId="0" xfId="0" applyNumberFormat="1" applyFill="1"/>
    <xf numFmtId="10" fontId="1" fillId="0" borderId="16" xfId="2" applyNumberFormat="1" applyBorder="1"/>
    <xf numFmtId="6" fontId="0" fillId="0" borderId="0" xfId="0" applyNumberFormat="1"/>
    <xf numFmtId="0" fontId="0" fillId="0" borderId="22" xfId="0" applyFill="1" applyBorder="1"/>
    <xf numFmtId="44" fontId="1" fillId="0" borderId="22" xfId="1" applyBorder="1"/>
    <xf numFmtId="0" fontId="0" fillId="0" borderId="16" xfId="0" applyFill="1" applyBorder="1"/>
    <xf numFmtId="0" fontId="0" fillId="0" borderId="16" xfId="0" applyBorder="1"/>
    <xf numFmtId="44" fontId="1" fillId="0" borderId="16" xfId="1" applyBorder="1"/>
    <xf numFmtId="0" fontId="0" fillId="0" borderId="24" xfId="0" quotePrefix="1" applyBorder="1" applyAlignment="1">
      <alignment horizontal="center"/>
    </xf>
    <xf numFmtId="0" fontId="0" fillId="0" borderId="25" xfId="0" applyBorder="1"/>
    <xf numFmtId="0" fontId="0" fillId="0" borderId="26" xfId="0" applyBorder="1"/>
    <xf numFmtId="6" fontId="0" fillId="0" borderId="28" xfId="0" applyNumberFormat="1" applyFill="1" applyBorder="1"/>
    <xf numFmtId="10" fontId="0" fillId="0" borderId="28" xfId="0" applyNumberFormat="1" applyFill="1" applyBorder="1"/>
    <xf numFmtId="10" fontId="0" fillId="0" borderId="28" xfId="0" applyNumberFormat="1" applyBorder="1"/>
    <xf numFmtId="6" fontId="0" fillId="0" borderId="28" xfId="0" applyNumberFormat="1" applyBorder="1"/>
    <xf numFmtId="164" fontId="1" fillId="0" borderId="28" xfId="1" applyNumberFormat="1" applyBorder="1"/>
    <xf numFmtId="0" fontId="0" fillId="0" borderId="30" xfId="0" applyBorder="1"/>
    <xf numFmtId="0" fontId="0" fillId="0" borderId="31" xfId="0" applyBorder="1"/>
    <xf numFmtId="0" fontId="0" fillId="0" borderId="3" xfId="0" applyBorder="1" applyAlignment="1">
      <alignment horizontal="centerContinuous"/>
    </xf>
    <xf numFmtId="6" fontId="0" fillId="0" borderId="16" xfId="0" applyNumberFormat="1" applyFill="1" applyBorder="1"/>
    <xf numFmtId="0" fontId="0" fillId="0" borderId="23" xfId="0" applyFill="1" applyBorder="1"/>
    <xf numFmtId="42" fontId="0" fillId="0" borderId="16" xfId="0" applyNumberFormat="1" applyBorder="1"/>
    <xf numFmtId="42" fontId="0" fillId="0" borderId="16" xfId="0" applyNumberFormat="1" applyFill="1" applyBorder="1"/>
    <xf numFmtId="0" fontId="0" fillId="0" borderId="29" xfId="0" applyBorder="1" applyAlignment="1">
      <alignment horizontal="centerContinuous"/>
    </xf>
    <xf numFmtId="0" fontId="0" fillId="0" borderId="32" xfId="0" applyBorder="1" applyAlignment="1">
      <alignment horizontal="centerContinuous"/>
    </xf>
    <xf numFmtId="0" fontId="3" fillId="0" borderId="16" xfId="0" quotePrefix="1" applyFont="1" applyBorder="1" applyAlignment="1">
      <alignment horizontal="center"/>
    </xf>
    <xf numFmtId="0" fontId="0" fillId="0" borderId="18" xfId="0" applyBorder="1" applyAlignment="1">
      <alignment horizontal="center"/>
    </xf>
    <xf numFmtId="165" fontId="3" fillId="0" borderId="15" xfId="0" applyNumberFormat="1" applyFont="1" applyBorder="1" applyAlignment="1">
      <alignment horizontal="left"/>
    </xf>
    <xf numFmtId="6" fontId="0" fillId="0" borderId="16" xfId="0" applyNumberFormat="1" applyBorder="1"/>
    <xf numFmtId="6" fontId="0" fillId="0" borderId="11" xfId="0" applyNumberFormat="1" applyBorder="1"/>
    <xf numFmtId="6" fontId="0" fillId="0" borderId="12" xfId="0" applyNumberFormat="1" applyBorder="1"/>
    <xf numFmtId="165" fontId="3" fillId="0" borderId="15" xfId="0" quotePrefix="1" applyNumberFormat="1" applyFont="1" applyBorder="1" applyAlignment="1">
      <alignment horizontal="left"/>
    </xf>
    <xf numFmtId="6" fontId="0" fillId="0" borderId="17" xfId="0" applyNumberFormat="1" applyBorder="1"/>
    <xf numFmtId="10" fontId="0" fillId="0" borderId="16" xfId="0" applyNumberFormat="1" applyBorder="1" applyAlignment="1">
      <alignment horizontal="center"/>
    </xf>
    <xf numFmtId="10" fontId="1" fillId="0" borderId="16" xfId="2" applyNumberFormat="1" applyBorder="1" applyAlignment="1">
      <alignment horizontal="center"/>
    </xf>
    <xf numFmtId="10" fontId="1" fillId="0" borderId="17" xfId="2" applyNumberFormat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0" xfId="0" quotePrefix="1" applyBorder="1"/>
    <xf numFmtId="0" fontId="0" fillId="0" borderId="33" xfId="0" applyBorder="1"/>
    <xf numFmtId="0" fontId="0" fillId="0" borderId="34" xfId="0" applyBorder="1"/>
    <xf numFmtId="164" fontId="1" fillId="0" borderId="22" xfId="1" applyNumberFormat="1" applyFill="1" applyBorder="1"/>
    <xf numFmtId="164" fontId="1" fillId="0" borderId="16" xfId="1" applyNumberFormat="1" applyFill="1" applyBorder="1"/>
    <xf numFmtId="37" fontId="0" fillId="0" borderId="16" xfId="0" applyNumberFormat="1" applyFill="1" applyBorder="1"/>
    <xf numFmtId="0" fontId="3" fillId="0" borderId="4" xfId="0" applyFont="1" applyBorder="1" applyAlignment="1">
      <alignment horizontal="centerContinuous"/>
    </xf>
    <xf numFmtId="0" fontId="3" fillId="0" borderId="26" xfId="0" applyFont="1" applyBorder="1"/>
    <xf numFmtId="0" fontId="0" fillId="0" borderId="21" xfId="0" applyFill="1" applyBorder="1"/>
    <xf numFmtId="0" fontId="3" fillId="0" borderId="4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0" fillId="0" borderId="5" xfId="0" applyFill="1" applyBorder="1" applyAlignment="1">
      <alignment horizontal="centerContinuous"/>
    </xf>
    <xf numFmtId="6" fontId="0" fillId="0" borderId="11" xfId="0" applyNumberFormat="1" applyFill="1" applyBorder="1"/>
    <xf numFmtId="6" fontId="0" fillId="0" borderId="12" xfId="0" applyNumberFormat="1" applyFill="1" applyBorder="1"/>
    <xf numFmtId="37" fontId="0" fillId="0" borderId="22" xfId="0" applyNumberFormat="1" applyFill="1" applyBorder="1"/>
    <xf numFmtId="6" fontId="0" fillId="0" borderId="17" xfId="0" applyNumberFormat="1" applyFill="1" applyBorder="1"/>
    <xf numFmtId="0" fontId="0" fillId="0" borderId="0" xfId="0" applyAlignment="1">
      <alignment horizontal="right"/>
    </xf>
    <xf numFmtId="10" fontId="1" fillId="0" borderId="14" xfId="2" applyNumberFormat="1" applyBorder="1"/>
    <xf numFmtId="6" fontId="0" fillId="0" borderId="27" xfId="0" applyNumberFormat="1" applyFill="1" applyBorder="1"/>
    <xf numFmtId="0" fontId="2" fillId="0" borderId="0" xfId="0" applyFont="1" applyBorder="1" applyAlignment="1">
      <alignment horizontal="center"/>
    </xf>
    <xf numFmtId="0" fontId="0" fillId="0" borderId="14" xfId="0" applyBorder="1" applyAlignment="1">
      <alignment horizontal="left"/>
    </xf>
    <xf numFmtId="164" fontId="1" fillId="0" borderId="16" xfId="1" applyNumberFormat="1" applyBorder="1"/>
    <xf numFmtId="0" fontId="0" fillId="0" borderId="0" xfId="0" applyAlignment="1">
      <alignment horizontal="center"/>
    </xf>
    <xf numFmtId="0" fontId="3" fillId="0" borderId="0" xfId="0" applyFont="1"/>
    <xf numFmtId="0" fontId="3" fillId="0" borderId="34" xfId="0" applyFont="1" applyBorder="1"/>
    <xf numFmtId="164" fontId="1" fillId="0" borderId="0" xfId="1" applyNumberFormat="1" applyFill="1" applyBorder="1"/>
    <xf numFmtId="10" fontId="1" fillId="0" borderId="5" xfId="1" applyNumberFormat="1" applyFill="1" applyBorder="1"/>
    <xf numFmtId="10" fontId="0" fillId="0" borderId="17" xfId="0" applyNumberFormat="1" applyFill="1" applyBorder="1"/>
    <xf numFmtId="0" fontId="0" fillId="0" borderId="17" xfId="0" applyFill="1" applyBorder="1"/>
    <xf numFmtId="44" fontId="1" fillId="0" borderId="23" xfId="1" applyBorder="1"/>
    <xf numFmtId="44" fontId="1" fillId="0" borderId="17" xfId="1" applyBorder="1"/>
    <xf numFmtId="10" fontId="1" fillId="0" borderId="36" xfId="1" applyNumberFormat="1" applyBorder="1"/>
    <xf numFmtId="15" fontId="0" fillId="0" borderId="10" xfId="0" quotePrefix="1" applyNumberFormat="1" applyFill="1" applyBorder="1" applyAlignment="1">
      <alignment horizontal="center"/>
    </xf>
    <xf numFmtId="15" fontId="0" fillId="0" borderId="8" xfId="0" quotePrefix="1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3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15" fontId="0" fillId="0" borderId="10" xfId="0" quotePrefix="1" applyNumberFormat="1" applyBorder="1" applyAlignment="1">
      <alignment horizontal="center"/>
    </xf>
    <xf numFmtId="15" fontId="0" fillId="0" borderId="8" xfId="0" quotePrefix="1" applyNumberFormat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0" xfId="0" quotePrefix="1" applyFill="1" applyBorder="1" applyAlignment="1">
      <alignment horizontal="center"/>
    </xf>
    <xf numFmtId="0" fontId="0" fillId="0" borderId="3" xfId="0" quotePrefix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34"/>
  <sheetViews>
    <sheetView tabSelected="1" zoomScaleNormal="100" zoomScaleSheetLayoutView="100" workbookViewId="0">
      <selection activeCell="B3" sqref="B3"/>
    </sheetView>
  </sheetViews>
  <sheetFormatPr defaultRowHeight="12.75" x14ac:dyDescent="0.2"/>
  <cols>
    <col min="1" max="1" width="11.5703125" customWidth="1"/>
    <col min="2" max="2" width="30" bestFit="1" customWidth="1"/>
    <col min="3" max="3" width="13.42578125" bestFit="1" customWidth="1"/>
    <col min="4" max="4" width="8.28515625" bestFit="1" customWidth="1"/>
    <col min="5" max="5" width="12.7109375" bestFit="1" customWidth="1"/>
    <col min="6" max="6" width="8.28515625" bestFit="1" customWidth="1"/>
    <col min="7" max="7" width="12.7109375" bestFit="1" customWidth="1"/>
    <col min="8" max="8" width="8.28515625" bestFit="1" customWidth="1"/>
    <col min="9" max="9" width="13.42578125" bestFit="1" customWidth="1"/>
    <col min="10" max="10" width="8.28515625" bestFit="1" customWidth="1"/>
    <col min="11" max="11" width="13.42578125" bestFit="1" customWidth="1"/>
    <col min="12" max="12" width="8.28515625" bestFit="1" customWidth="1"/>
    <col min="13" max="13" width="13.42578125" bestFit="1" customWidth="1"/>
    <col min="14" max="14" width="9.5703125" customWidth="1"/>
  </cols>
  <sheetData>
    <row r="1" spans="1:15" x14ac:dyDescent="0.2">
      <c r="J1" s="105" t="s">
        <v>74</v>
      </c>
      <c r="K1" s="105"/>
      <c r="L1" s="105"/>
      <c r="M1" s="105"/>
      <c r="N1" s="105"/>
    </row>
    <row r="2" spans="1:15" x14ac:dyDescent="0.2">
      <c r="J2" s="105" t="s">
        <v>83</v>
      </c>
      <c r="K2" s="105"/>
      <c r="L2" s="105"/>
      <c r="M2" s="105"/>
      <c r="N2" s="105"/>
    </row>
    <row r="3" spans="1:15" x14ac:dyDescent="0.2">
      <c r="J3" s="87"/>
      <c r="K3" s="87"/>
      <c r="L3" s="105" t="s">
        <v>82</v>
      </c>
      <c r="M3" s="105"/>
      <c r="N3" s="105"/>
    </row>
    <row r="4" spans="1:15" x14ac:dyDescent="0.2">
      <c r="L4" t="s">
        <v>74</v>
      </c>
      <c r="M4" s="105" t="s">
        <v>74</v>
      </c>
      <c r="N4" s="105"/>
    </row>
    <row r="5" spans="1:15" ht="15.75" customHeight="1" x14ac:dyDescent="0.2">
      <c r="L5" s="105" t="s">
        <v>74</v>
      </c>
      <c r="M5" s="105"/>
      <c r="N5" s="105"/>
    </row>
    <row r="6" spans="1:15" ht="9.9499999999999993" customHeight="1" thickBot="1" x14ac:dyDescent="0.25"/>
    <row r="7" spans="1:15" ht="9.9499999999999993" customHeight="1" thickTop="1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2"/>
      <c r="N7" s="4"/>
      <c r="O7" s="8"/>
    </row>
    <row r="8" spans="1:15" x14ac:dyDescent="0.2">
      <c r="A8" s="108" t="s">
        <v>81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10"/>
      <c r="O8" s="8"/>
    </row>
    <row r="9" spans="1:15" x14ac:dyDescent="0.2">
      <c r="A9" s="5"/>
      <c r="B9" s="8"/>
      <c r="C9" s="8"/>
      <c r="D9" s="6"/>
      <c r="E9" s="6"/>
      <c r="F9" s="6"/>
      <c r="G9" s="6"/>
      <c r="H9" s="6"/>
      <c r="I9" s="6"/>
      <c r="J9" s="6"/>
      <c r="K9" s="6"/>
      <c r="L9" s="6"/>
      <c r="M9" s="116"/>
      <c r="N9" s="117"/>
      <c r="O9" s="8"/>
    </row>
    <row r="10" spans="1:15" x14ac:dyDescent="0.2">
      <c r="A10" s="111" t="s">
        <v>80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3"/>
      <c r="O10" s="8"/>
    </row>
    <row r="11" spans="1:15" ht="9.9499999999999993" customHeight="1" x14ac:dyDescent="0.2">
      <c r="A11" s="5"/>
      <c r="B11" s="8"/>
      <c r="C11" s="8"/>
      <c r="D11" s="6"/>
      <c r="E11" s="6"/>
      <c r="F11" s="6"/>
      <c r="G11" s="6"/>
      <c r="H11" s="6"/>
      <c r="I11" s="6"/>
      <c r="J11" s="6"/>
      <c r="K11" s="6"/>
      <c r="L11" s="6"/>
      <c r="M11" s="8"/>
      <c r="N11" s="9"/>
      <c r="O11" s="8"/>
    </row>
    <row r="12" spans="1:15" x14ac:dyDescent="0.2">
      <c r="A12" s="108" t="s">
        <v>1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10"/>
      <c r="O12" s="8"/>
    </row>
    <row r="13" spans="1:15" x14ac:dyDescent="0.2">
      <c r="A13" s="108" t="s">
        <v>2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10"/>
      <c r="O13" s="8"/>
    </row>
    <row r="14" spans="1:15" x14ac:dyDescent="0.2">
      <c r="A14" s="5"/>
      <c r="B14" s="6"/>
      <c r="C14" s="81"/>
      <c r="D14" s="81"/>
      <c r="E14" s="81"/>
      <c r="F14" s="81"/>
      <c r="G14" s="81"/>
      <c r="H14" s="81"/>
      <c r="I14" s="6"/>
      <c r="J14" s="6"/>
      <c r="K14" s="6"/>
      <c r="L14" s="6"/>
      <c r="M14" s="6"/>
      <c r="N14" s="7"/>
      <c r="O14" s="8"/>
    </row>
    <row r="15" spans="1:15" ht="1.5" customHeight="1" thickBot="1" x14ac:dyDescent="0.25">
      <c r="A15" s="10"/>
      <c r="B15" s="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95"/>
    </row>
    <row r="16" spans="1:15" ht="16.5" customHeight="1" thickTop="1" x14ac:dyDescent="0.2">
      <c r="A16" s="11"/>
      <c r="B16" s="2"/>
      <c r="C16" s="118" t="s">
        <v>3</v>
      </c>
      <c r="D16" s="119"/>
      <c r="E16" s="103" t="s">
        <v>3</v>
      </c>
      <c r="F16" s="104"/>
      <c r="G16" s="103" t="s">
        <v>3</v>
      </c>
      <c r="H16" s="104"/>
      <c r="I16" s="103" t="s">
        <v>3</v>
      </c>
      <c r="J16" s="104"/>
      <c r="K16" s="103" t="s">
        <v>3</v>
      </c>
      <c r="L16" s="104"/>
      <c r="M16" s="122" t="s">
        <v>4</v>
      </c>
      <c r="N16" s="123"/>
      <c r="O16" s="8"/>
    </row>
    <row r="17" spans="1:15" x14ac:dyDescent="0.2">
      <c r="A17" s="12"/>
      <c r="B17" s="90" t="s">
        <v>0</v>
      </c>
      <c r="C17" s="106">
        <v>2010</v>
      </c>
      <c r="D17" s="107"/>
      <c r="E17" s="114">
        <v>2011</v>
      </c>
      <c r="F17" s="115"/>
      <c r="G17" s="114">
        <v>2012</v>
      </c>
      <c r="H17" s="115"/>
      <c r="I17" s="114">
        <v>2013</v>
      </c>
      <c r="J17" s="115"/>
      <c r="K17" s="114">
        <v>2014</v>
      </c>
      <c r="L17" s="115"/>
      <c r="M17" s="120">
        <v>2015</v>
      </c>
      <c r="N17" s="121"/>
      <c r="O17" s="8"/>
    </row>
    <row r="18" spans="1:15" x14ac:dyDescent="0.2">
      <c r="A18" s="12" t="s">
        <v>5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8"/>
    </row>
    <row r="19" spans="1:15" x14ac:dyDescent="0.2">
      <c r="A19" s="18" t="s">
        <v>6</v>
      </c>
      <c r="B19" s="91" t="s">
        <v>7</v>
      </c>
      <c r="C19" s="22" t="s">
        <v>8</v>
      </c>
      <c r="D19" s="22" t="s">
        <v>9</v>
      </c>
      <c r="E19" s="22" t="s">
        <v>8</v>
      </c>
      <c r="F19" s="22" t="s">
        <v>9</v>
      </c>
      <c r="G19" s="22" t="s">
        <v>8</v>
      </c>
      <c r="H19" s="22" t="s">
        <v>9</v>
      </c>
      <c r="I19" s="22" t="s">
        <v>8</v>
      </c>
      <c r="J19" s="22" t="s">
        <v>9</v>
      </c>
      <c r="K19" s="22" t="s">
        <v>8</v>
      </c>
      <c r="L19" s="22" t="s">
        <v>9</v>
      </c>
      <c r="M19" s="22" t="s">
        <v>8</v>
      </c>
      <c r="N19" s="23" t="s">
        <v>9</v>
      </c>
      <c r="O19" s="8"/>
    </row>
    <row r="20" spans="1:15" ht="9.9499999999999993" customHeight="1" x14ac:dyDescent="0.2">
      <c r="A20" s="24"/>
      <c r="B20" s="25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8"/>
    </row>
    <row r="21" spans="1:15" x14ac:dyDescent="0.2">
      <c r="A21" s="30" t="s">
        <v>10</v>
      </c>
      <c r="B21" s="31" t="s">
        <v>84</v>
      </c>
      <c r="C21" s="92">
        <v>82055000</v>
      </c>
      <c r="D21" s="88">
        <f>C21/C$31</f>
        <v>0.47858848598049819</v>
      </c>
      <c r="E21" s="62">
        <v>82055000</v>
      </c>
      <c r="F21" s="35">
        <f>E21/E$31</f>
        <v>0.47596662902863363</v>
      </c>
      <c r="G21" s="96">
        <v>82055000</v>
      </c>
      <c r="H21" s="35">
        <f>G21/G$31</f>
        <v>0.47181836197694282</v>
      </c>
      <c r="I21" s="96">
        <v>93335000</v>
      </c>
      <c r="J21" s="35">
        <f>I21/I$31</f>
        <v>0.48180148276748608</v>
      </c>
      <c r="K21" s="96">
        <v>98335000</v>
      </c>
      <c r="L21" s="35">
        <f>K21/K$31</f>
        <v>0.47087274840548632</v>
      </c>
      <c r="M21" s="75">
        <f>87585000+10750000</f>
        <v>98335000</v>
      </c>
      <c r="N21" s="97">
        <f>M21/M$31</f>
        <v>0.4621910973285242</v>
      </c>
      <c r="O21" s="8"/>
    </row>
    <row r="22" spans="1:15" ht="9.9499999999999993" customHeight="1" x14ac:dyDescent="0.2">
      <c r="A22" s="24"/>
      <c r="B22" s="25"/>
      <c r="C22" s="28"/>
      <c r="D22" s="25"/>
      <c r="E22" s="28"/>
      <c r="F22" s="28"/>
      <c r="G22" s="74"/>
      <c r="H22" s="28"/>
      <c r="I22" s="37"/>
      <c r="J22" s="28"/>
      <c r="K22" s="37"/>
      <c r="L22" s="28"/>
      <c r="M22" s="37"/>
      <c r="N22" s="54"/>
      <c r="O22" s="8"/>
    </row>
    <row r="23" spans="1:15" x14ac:dyDescent="0.2">
      <c r="A23" s="30" t="s">
        <v>11</v>
      </c>
      <c r="B23" s="31" t="s">
        <v>12</v>
      </c>
      <c r="C23" s="55">
        <v>0</v>
      </c>
      <c r="D23" s="88">
        <f>C23/C$31</f>
        <v>0</v>
      </c>
      <c r="E23" s="56">
        <v>0</v>
      </c>
      <c r="F23" s="35">
        <f>E23/E$31</f>
        <v>0</v>
      </c>
      <c r="G23" s="56">
        <v>0</v>
      </c>
      <c r="H23" s="35">
        <f>G23/G$31</f>
        <v>0</v>
      </c>
      <c r="I23" s="56">
        <v>0</v>
      </c>
      <c r="J23" s="35">
        <f>I23/I$31</f>
        <v>0</v>
      </c>
      <c r="K23" s="56">
        <v>0</v>
      </c>
      <c r="L23" s="35">
        <f>K23/K$31</f>
        <v>0</v>
      </c>
      <c r="M23" s="56">
        <v>0</v>
      </c>
      <c r="N23" s="98">
        <f>M23/M31</f>
        <v>0</v>
      </c>
      <c r="O23" s="8"/>
    </row>
    <row r="24" spans="1:15" ht="9.9499999999999993" customHeight="1" x14ac:dyDescent="0.2">
      <c r="A24" s="24"/>
      <c r="B24" s="25"/>
      <c r="C24" s="28"/>
      <c r="D24" s="25"/>
      <c r="E24" s="38"/>
      <c r="F24" s="37"/>
      <c r="G24" s="74"/>
      <c r="H24" s="37"/>
      <c r="I24" s="37"/>
      <c r="J24" s="28"/>
      <c r="K24" s="37"/>
      <c r="L24" s="28"/>
      <c r="M24" s="37"/>
      <c r="N24" s="54"/>
      <c r="O24" s="8"/>
    </row>
    <row r="25" spans="1:15" x14ac:dyDescent="0.2">
      <c r="A25" s="30" t="s">
        <v>13</v>
      </c>
      <c r="B25" s="31" t="s">
        <v>14</v>
      </c>
      <c r="C25" s="40"/>
      <c r="D25" s="31"/>
      <c r="E25" s="41"/>
      <c r="F25" s="39"/>
      <c r="G25" s="75"/>
      <c r="H25" s="39"/>
      <c r="I25" s="39"/>
      <c r="J25" s="40"/>
      <c r="K25" s="39"/>
      <c r="L25" s="40"/>
      <c r="M25" s="39"/>
      <c r="N25" s="99"/>
      <c r="O25" s="8"/>
    </row>
    <row r="26" spans="1:15" ht="9.9499999999999993" customHeight="1" x14ac:dyDescent="0.2">
      <c r="A26" s="24"/>
      <c r="B26" s="25"/>
      <c r="C26" s="28"/>
      <c r="D26" s="25"/>
      <c r="E26" s="38"/>
      <c r="F26" s="37"/>
      <c r="G26" s="74"/>
      <c r="H26" s="37"/>
      <c r="I26" s="37"/>
      <c r="J26" s="28"/>
      <c r="K26" s="37"/>
      <c r="L26" s="28"/>
      <c r="M26" s="37"/>
      <c r="N26" s="54"/>
      <c r="O26" s="8"/>
    </row>
    <row r="27" spans="1:15" x14ac:dyDescent="0.2">
      <c r="A27" s="30" t="s">
        <v>15</v>
      </c>
      <c r="B27" s="31" t="s">
        <v>16</v>
      </c>
      <c r="C27" s="92">
        <v>89397098</v>
      </c>
      <c r="D27" s="88">
        <f>C27/C$31</f>
        <v>0.52141151401950181</v>
      </c>
      <c r="E27" s="62">
        <v>90341540</v>
      </c>
      <c r="F27" s="35">
        <f>E27/E$31</f>
        <v>0.52403337097136637</v>
      </c>
      <c r="G27" s="96">
        <v>91857265</v>
      </c>
      <c r="H27" s="35">
        <f>G27/G$31</f>
        <v>0.52818163802305718</v>
      </c>
      <c r="I27" s="96">
        <v>100385865</v>
      </c>
      <c r="J27" s="35">
        <f>I27/I$31</f>
        <v>0.51819851723251387</v>
      </c>
      <c r="K27" s="96">
        <v>110500615</v>
      </c>
      <c r="L27" s="35">
        <f>K27/K$31</f>
        <v>0.52912725159451368</v>
      </c>
      <c r="M27" s="75">
        <v>114423317</v>
      </c>
      <c r="N27" s="97">
        <f>M27/M31</f>
        <v>0.53780890267147585</v>
      </c>
      <c r="O27" s="8"/>
    </row>
    <row r="28" spans="1:15" ht="9.9499999999999993" customHeight="1" x14ac:dyDescent="0.2">
      <c r="A28" s="24"/>
      <c r="B28" s="25"/>
      <c r="C28" s="38"/>
      <c r="D28" s="25"/>
      <c r="E28" s="37"/>
      <c r="F28" s="37"/>
      <c r="G28" s="37"/>
      <c r="H28" s="37"/>
      <c r="I28" s="37"/>
      <c r="J28" s="28"/>
      <c r="K28" s="28"/>
      <c r="L28" s="28"/>
      <c r="M28" s="38"/>
      <c r="N28" s="100"/>
      <c r="O28" s="8"/>
    </row>
    <row r="29" spans="1:15" x14ac:dyDescent="0.2">
      <c r="A29" s="30" t="s">
        <v>17</v>
      </c>
      <c r="B29" s="31" t="s">
        <v>18</v>
      </c>
      <c r="C29" s="41"/>
      <c r="D29" s="31"/>
      <c r="E29" s="39"/>
      <c r="F29" s="39"/>
      <c r="G29" s="39"/>
      <c r="H29" s="39"/>
      <c r="I29" s="39"/>
      <c r="J29" s="40"/>
      <c r="K29" s="40"/>
      <c r="L29" s="40"/>
      <c r="M29" s="41"/>
      <c r="N29" s="101"/>
      <c r="O29" s="8"/>
    </row>
    <row r="30" spans="1:15" ht="9.9499999999999993" customHeight="1" x14ac:dyDescent="0.2">
      <c r="A30" s="24"/>
      <c r="B30" s="25"/>
      <c r="C30" s="38"/>
      <c r="D30" s="28"/>
      <c r="E30" s="79"/>
      <c r="F30" s="37"/>
      <c r="G30" s="37"/>
      <c r="H30" s="37"/>
      <c r="I30" s="37"/>
      <c r="J30" s="28"/>
      <c r="K30" s="28"/>
      <c r="L30" s="28"/>
      <c r="M30" s="38"/>
      <c r="N30" s="100"/>
      <c r="O30" s="8"/>
    </row>
    <row r="31" spans="1:15" ht="13.5" thickBot="1" x14ac:dyDescent="0.25">
      <c r="A31" s="42" t="s">
        <v>19</v>
      </c>
      <c r="B31" s="43" t="s">
        <v>20</v>
      </c>
      <c r="C31" s="49">
        <f>C21+C23+C27</f>
        <v>171452098</v>
      </c>
      <c r="D31" s="47">
        <f>D21+D23+D27</f>
        <v>1</v>
      </c>
      <c r="E31" s="89">
        <f t="shared" ref="E31:N31" si="0">E21+E23+E27</f>
        <v>172396540</v>
      </c>
      <c r="F31" s="46">
        <f t="shared" si="0"/>
        <v>1</v>
      </c>
      <c r="G31" s="45">
        <f t="shared" si="0"/>
        <v>173912265</v>
      </c>
      <c r="H31" s="46">
        <f t="shared" si="0"/>
        <v>1</v>
      </c>
      <c r="I31" s="45">
        <f t="shared" si="0"/>
        <v>193720865</v>
      </c>
      <c r="J31" s="47">
        <f t="shared" si="0"/>
        <v>1</v>
      </c>
      <c r="K31" s="48">
        <f t="shared" si="0"/>
        <v>208835615</v>
      </c>
      <c r="L31" s="47">
        <f t="shared" si="0"/>
        <v>1</v>
      </c>
      <c r="M31" s="49">
        <f t="shared" si="0"/>
        <v>212758317</v>
      </c>
      <c r="N31" s="102">
        <f t="shared" si="0"/>
        <v>1</v>
      </c>
      <c r="O31" s="8"/>
    </row>
    <row r="32" spans="1:15" ht="13.5" thickTop="1" x14ac:dyDescent="0.2"/>
    <row r="33" spans="1:2" x14ac:dyDescent="0.2">
      <c r="A33" s="93" t="s">
        <v>85</v>
      </c>
      <c r="B33" s="94" t="s">
        <v>86</v>
      </c>
    </row>
    <row r="34" spans="1:2" x14ac:dyDescent="0.2">
      <c r="B34" s="94"/>
    </row>
  </sheetData>
  <mergeCells count="22">
    <mergeCell ref="G16:H16"/>
    <mergeCell ref="C17:D17"/>
    <mergeCell ref="A8:N8"/>
    <mergeCell ref="A10:N10"/>
    <mergeCell ref="A12:N12"/>
    <mergeCell ref="A13:N13"/>
    <mergeCell ref="E17:F17"/>
    <mergeCell ref="G17:H17"/>
    <mergeCell ref="K17:L17"/>
    <mergeCell ref="E16:F16"/>
    <mergeCell ref="M9:N9"/>
    <mergeCell ref="I17:J17"/>
    <mergeCell ref="C16:D16"/>
    <mergeCell ref="M17:N17"/>
    <mergeCell ref="M16:N16"/>
    <mergeCell ref="K16:L16"/>
    <mergeCell ref="I16:J16"/>
    <mergeCell ref="J2:N2"/>
    <mergeCell ref="J1:N1"/>
    <mergeCell ref="M4:N4"/>
    <mergeCell ref="L5:N5"/>
    <mergeCell ref="L3:N3"/>
  </mergeCells>
  <phoneticPr fontId="0" type="noConversion"/>
  <printOptions horizontalCentered="1"/>
  <pageMargins left="0.25" right="0.25" top="1" bottom="0.25" header="0" footer="0.25"/>
  <pageSetup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57"/>
  <sheetViews>
    <sheetView zoomScale="75" workbookViewId="0"/>
  </sheetViews>
  <sheetFormatPr defaultRowHeight="12.75" x14ac:dyDescent="0.2"/>
  <cols>
    <col min="1" max="1" width="10.7109375" customWidth="1"/>
    <col min="2" max="2" width="20.140625" customWidth="1"/>
    <col min="3" max="4" width="13.7109375" customWidth="1"/>
    <col min="5" max="5" width="16.28515625" bestFit="1" customWidth="1"/>
    <col min="6" max="6" width="16" bestFit="1" customWidth="1"/>
    <col min="7" max="10" width="14.7109375" customWidth="1"/>
    <col min="11" max="11" width="15.5703125" bestFit="1" customWidth="1"/>
  </cols>
  <sheetData>
    <row r="1" spans="1:11" x14ac:dyDescent="0.2">
      <c r="G1" s="125" t="s">
        <v>77</v>
      </c>
      <c r="H1" s="105"/>
      <c r="I1" s="105"/>
      <c r="J1" s="105"/>
      <c r="K1" s="105"/>
    </row>
    <row r="2" spans="1:11" x14ac:dyDescent="0.2">
      <c r="I2" t="s">
        <v>74</v>
      </c>
      <c r="J2" s="125" t="s">
        <v>75</v>
      </c>
      <c r="K2" s="105"/>
    </row>
    <row r="3" spans="1:11" x14ac:dyDescent="0.2">
      <c r="I3" s="105" t="s">
        <v>76</v>
      </c>
      <c r="J3" s="105"/>
      <c r="K3" s="105"/>
    </row>
    <row r="4" spans="1:11" ht="9.9499999999999993" customHeight="1" thickBot="1" x14ac:dyDescent="0.25"/>
    <row r="5" spans="1:11" ht="9.9499999999999993" customHeight="1" thickTop="1" x14ac:dyDescent="0.2">
      <c r="A5" s="1"/>
      <c r="B5" s="2"/>
      <c r="C5" s="2"/>
      <c r="D5" s="2"/>
      <c r="E5" s="3"/>
      <c r="F5" s="3"/>
      <c r="G5" s="3"/>
      <c r="H5" s="3"/>
      <c r="I5" s="3"/>
      <c r="J5" s="3"/>
      <c r="K5" s="52"/>
    </row>
    <row r="6" spans="1:11" x14ac:dyDescent="0.2">
      <c r="A6" s="77" t="s">
        <v>79</v>
      </c>
      <c r="B6" s="6"/>
      <c r="C6" s="6"/>
      <c r="D6" s="6"/>
      <c r="E6" s="6"/>
      <c r="F6" s="6"/>
      <c r="G6" s="6"/>
      <c r="H6" s="6"/>
      <c r="I6" s="6"/>
      <c r="J6" s="124" t="s">
        <v>78</v>
      </c>
      <c r="K6" s="117"/>
    </row>
    <row r="7" spans="1:11" x14ac:dyDescent="0.2">
      <c r="A7" s="5"/>
      <c r="B7" s="8"/>
      <c r="C7" s="8"/>
      <c r="D7" s="8"/>
      <c r="E7" s="8"/>
      <c r="F7" s="6"/>
      <c r="G7" s="6"/>
      <c r="H7" s="6"/>
      <c r="I7" s="6"/>
      <c r="J7" s="116" t="s">
        <v>75</v>
      </c>
      <c r="K7" s="117"/>
    </row>
    <row r="8" spans="1:11" x14ac:dyDescent="0.2">
      <c r="A8" s="77" t="s">
        <v>63</v>
      </c>
      <c r="B8" s="6"/>
      <c r="C8" s="6"/>
      <c r="D8" s="6"/>
      <c r="E8" s="6"/>
      <c r="F8" s="6"/>
      <c r="G8" s="6"/>
      <c r="H8" s="6"/>
      <c r="I8" s="6"/>
      <c r="J8" s="6"/>
      <c r="K8" s="7"/>
    </row>
    <row r="9" spans="1:11" ht="9.9499999999999993" customHeight="1" x14ac:dyDescent="0.2">
      <c r="A9" s="5"/>
      <c r="B9" s="8"/>
      <c r="C9" s="8"/>
      <c r="D9" s="8"/>
      <c r="E9" s="8"/>
      <c r="F9" s="6"/>
      <c r="G9" s="6"/>
      <c r="H9" s="6"/>
      <c r="I9" s="6"/>
      <c r="J9" s="6"/>
      <c r="K9" s="7"/>
    </row>
    <row r="10" spans="1:11" x14ac:dyDescent="0.2">
      <c r="A10" s="77" t="s">
        <v>65</v>
      </c>
      <c r="B10" s="6"/>
      <c r="C10" s="6"/>
      <c r="D10" s="6"/>
      <c r="E10" s="6"/>
      <c r="F10" s="6"/>
      <c r="G10" s="6"/>
      <c r="H10" s="6"/>
      <c r="I10" s="6"/>
      <c r="J10" s="6"/>
      <c r="K10" s="7"/>
    </row>
    <row r="11" spans="1:11" x14ac:dyDescent="0.2">
      <c r="A11" s="77" t="s">
        <v>66</v>
      </c>
      <c r="B11" s="6"/>
      <c r="C11" s="6"/>
      <c r="D11" s="6"/>
      <c r="E11" s="6"/>
      <c r="F11" s="6"/>
      <c r="G11" s="6"/>
      <c r="H11" s="6"/>
      <c r="I11" s="6"/>
      <c r="J11" s="6"/>
      <c r="K11" s="7"/>
    </row>
    <row r="12" spans="1:11" x14ac:dyDescent="0.2">
      <c r="A12" s="5"/>
      <c r="B12" s="6"/>
      <c r="C12" s="6"/>
      <c r="D12" s="6"/>
      <c r="E12" s="6"/>
      <c r="F12" s="6"/>
      <c r="G12" s="6"/>
      <c r="H12" s="6"/>
      <c r="I12" s="6"/>
      <c r="J12" s="6"/>
      <c r="K12" s="7"/>
    </row>
    <row r="13" spans="1:11" ht="9.9499999999999993" customHeight="1" thickBot="1" x14ac:dyDescent="0.25">
      <c r="A13" s="10"/>
      <c r="B13" s="8"/>
      <c r="C13" s="8"/>
      <c r="D13" s="8"/>
      <c r="E13" s="6"/>
      <c r="F13" s="6"/>
      <c r="G13" s="6"/>
      <c r="H13" s="6"/>
      <c r="I13" s="6"/>
      <c r="J13" s="6"/>
      <c r="K13" s="7"/>
    </row>
    <row r="14" spans="1:11" ht="9.9499999999999993" customHeight="1" thickTop="1" x14ac:dyDescent="0.2">
      <c r="A14" s="11"/>
      <c r="B14" s="50"/>
      <c r="C14" s="2"/>
      <c r="D14" s="51"/>
      <c r="E14" s="57"/>
      <c r="F14" s="57"/>
      <c r="G14" s="57"/>
      <c r="H14" s="57"/>
      <c r="I14" s="57"/>
      <c r="J14" s="57"/>
      <c r="K14" s="58"/>
    </row>
    <row r="15" spans="1:11" x14ac:dyDescent="0.2">
      <c r="A15" s="12"/>
      <c r="B15" s="13" t="s">
        <v>0</v>
      </c>
      <c r="C15" s="6"/>
      <c r="D15" s="14"/>
      <c r="E15" s="16" t="s">
        <v>22</v>
      </c>
      <c r="F15" s="16" t="s">
        <v>23</v>
      </c>
      <c r="G15" s="16" t="s">
        <v>24</v>
      </c>
      <c r="H15" s="16" t="s">
        <v>25</v>
      </c>
      <c r="I15" s="16" t="s">
        <v>26</v>
      </c>
      <c r="J15" s="16" t="s">
        <v>27</v>
      </c>
      <c r="K15" s="17" t="s">
        <v>28</v>
      </c>
    </row>
    <row r="16" spans="1:11" x14ac:dyDescent="0.2">
      <c r="A16" s="12" t="s">
        <v>5</v>
      </c>
      <c r="B16" s="15" t="s">
        <v>29</v>
      </c>
      <c r="C16" s="6"/>
      <c r="D16" s="14"/>
      <c r="E16" s="16" t="s">
        <v>30</v>
      </c>
      <c r="F16" s="16" t="s">
        <v>31</v>
      </c>
      <c r="G16" s="16" t="s">
        <v>31</v>
      </c>
      <c r="H16" s="16" t="s">
        <v>32</v>
      </c>
      <c r="I16" s="16" t="s">
        <v>32</v>
      </c>
      <c r="J16" s="16" t="s">
        <v>33</v>
      </c>
      <c r="K16" s="17" t="s">
        <v>34</v>
      </c>
    </row>
    <row r="17" spans="1:11" x14ac:dyDescent="0.2">
      <c r="A17" s="18" t="s">
        <v>6</v>
      </c>
      <c r="B17" s="19" t="s">
        <v>35</v>
      </c>
      <c r="C17" s="20"/>
      <c r="D17" s="21"/>
      <c r="E17" s="22" t="s">
        <v>36</v>
      </c>
      <c r="F17" s="59" t="s">
        <v>37</v>
      </c>
      <c r="G17" s="22" t="s">
        <v>38</v>
      </c>
      <c r="H17" s="22" t="s">
        <v>39</v>
      </c>
      <c r="I17" s="22" t="s">
        <v>40</v>
      </c>
      <c r="J17" s="22" t="s">
        <v>41</v>
      </c>
      <c r="K17" s="23" t="s">
        <v>42</v>
      </c>
    </row>
    <row r="18" spans="1:11" ht="9.9499999999999993" customHeight="1" x14ac:dyDescent="0.2">
      <c r="A18" s="60"/>
      <c r="B18" s="25"/>
      <c r="C18" s="26"/>
      <c r="D18" s="27"/>
      <c r="E18" s="28"/>
      <c r="F18" s="28"/>
      <c r="G18" s="28"/>
      <c r="H18" s="28"/>
      <c r="I18" s="28"/>
      <c r="J18" s="28"/>
      <c r="K18" s="29"/>
    </row>
    <row r="19" spans="1:11" x14ac:dyDescent="0.2">
      <c r="A19" s="30" t="s">
        <v>10</v>
      </c>
      <c r="B19" s="61">
        <v>41639</v>
      </c>
      <c r="C19" s="32"/>
      <c r="D19" s="33"/>
      <c r="E19" s="62">
        <f>F19+G19+K19</f>
        <v>194599924</v>
      </c>
      <c r="F19" s="63">
        <v>94335000</v>
      </c>
      <c r="G19" s="36">
        <v>1110000</v>
      </c>
      <c r="H19" s="40"/>
      <c r="I19" s="40"/>
      <c r="J19" s="40"/>
      <c r="K19" s="64">
        <v>99154924</v>
      </c>
    </row>
    <row r="20" spans="1:11" ht="9.9499999999999993" customHeight="1" x14ac:dyDescent="0.2">
      <c r="A20" s="60"/>
      <c r="B20" s="25"/>
      <c r="C20" s="26"/>
      <c r="D20" s="27"/>
      <c r="E20" s="28"/>
      <c r="F20" s="28"/>
      <c r="G20" s="27"/>
      <c r="H20" s="28"/>
      <c r="I20" s="28"/>
      <c r="J20" s="28"/>
      <c r="K20" s="29"/>
    </row>
    <row r="21" spans="1:11" x14ac:dyDescent="0.2">
      <c r="A21" s="30" t="s">
        <v>11</v>
      </c>
      <c r="B21" s="65" t="s">
        <v>67</v>
      </c>
      <c r="C21" s="32"/>
      <c r="D21" s="33"/>
      <c r="E21" s="62">
        <f>F21+G21+K21</f>
        <v>196359924</v>
      </c>
      <c r="F21" s="63">
        <v>94335000</v>
      </c>
      <c r="G21" s="36">
        <v>0</v>
      </c>
      <c r="H21" s="40"/>
      <c r="I21" s="40"/>
      <c r="J21" s="40"/>
      <c r="K21" s="64">
        <v>102024924</v>
      </c>
    </row>
    <row r="22" spans="1:11" ht="9.9499999999999993" customHeight="1" x14ac:dyDescent="0.2">
      <c r="A22" s="60"/>
      <c r="B22" s="25"/>
      <c r="C22" s="26"/>
      <c r="D22" s="27"/>
      <c r="E22" s="28"/>
      <c r="F22" s="28"/>
      <c r="G22" s="27"/>
      <c r="H22" s="28"/>
      <c r="I22" s="28"/>
      <c r="J22" s="28"/>
      <c r="K22" s="29"/>
    </row>
    <row r="23" spans="1:11" x14ac:dyDescent="0.2">
      <c r="A23" s="30" t="s">
        <v>13</v>
      </c>
      <c r="B23" s="61">
        <v>41698</v>
      </c>
      <c r="C23" s="32"/>
      <c r="D23" s="33"/>
      <c r="E23" s="62">
        <f>F23+G23+K23</f>
        <v>198460924</v>
      </c>
      <c r="F23" s="63">
        <v>94335000</v>
      </c>
      <c r="G23" s="36">
        <v>0</v>
      </c>
      <c r="H23" s="40"/>
      <c r="I23" s="40"/>
      <c r="J23" s="40"/>
      <c r="K23" s="64">
        <v>104125924</v>
      </c>
    </row>
    <row r="24" spans="1:11" ht="9.9499999999999993" customHeight="1" x14ac:dyDescent="0.2">
      <c r="A24" s="60"/>
      <c r="B24" s="25"/>
      <c r="C24" s="26"/>
      <c r="D24" s="27"/>
      <c r="E24" s="28"/>
      <c r="F24" s="28"/>
      <c r="G24" s="27"/>
      <c r="H24" s="28"/>
      <c r="I24" s="28"/>
      <c r="J24" s="28"/>
      <c r="K24" s="29"/>
    </row>
    <row r="25" spans="1:11" x14ac:dyDescent="0.2">
      <c r="A25" s="30" t="s">
        <v>15</v>
      </c>
      <c r="B25" s="61">
        <v>41729</v>
      </c>
      <c r="C25" s="32"/>
      <c r="D25" s="33"/>
      <c r="E25" s="62">
        <f>F25+G25+K25</f>
        <v>199711924</v>
      </c>
      <c r="F25" s="63">
        <v>94335000</v>
      </c>
      <c r="G25" s="36">
        <v>0</v>
      </c>
      <c r="H25" s="40"/>
      <c r="I25" s="40"/>
      <c r="J25" s="40"/>
      <c r="K25" s="64">
        <v>105376924</v>
      </c>
    </row>
    <row r="26" spans="1:11" ht="9.9499999999999993" customHeight="1" x14ac:dyDescent="0.2">
      <c r="A26" s="60"/>
      <c r="B26" s="25"/>
      <c r="C26" s="26"/>
      <c r="D26" s="27"/>
      <c r="E26" s="28"/>
      <c r="F26" s="28"/>
      <c r="G26" s="27"/>
      <c r="H26" s="28"/>
      <c r="I26" s="28"/>
      <c r="J26" s="28"/>
      <c r="K26" s="29"/>
    </row>
    <row r="27" spans="1:11" x14ac:dyDescent="0.2">
      <c r="A27" s="30" t="s">
        <v>17</v>
      </c>
      <c r="B27" s="61">
        <v>41759</v>
      </c>
      <c r="C27" s="32"/>
      <c r="D27" s="33"/>
      <c r="E27" s="62">
        <f>F27+G27+K27</f>
        <v>200000924</v>
      </c>
      <c r="F27" s="63">
        <v>94335000</v>
      </c>
      <c r="G27" s="36">
        <v>0</v>
      </c>
      <c r="H27" s="40"/>
      <c r="I27" s="40"/>
      <c r="J27" s="40"/>
      <c r="K27" s="64">
        <v>105665924</v>
      </c>
    </row>
    <row r="28" spans="1:11" ht="9.9499999999999993" customHeight="1" x14ac:dyDescent="0.2">
      <c r="A28" s="60"/>
      <c r="B28" s="25"/>
      <c r="C28" s="26"/>
      <c r="D28" s="27"/>
      <c r="E28" s="28"/>
      <c r="F28" s="28"/>
      <c r="G28" s="27"/>
      <c r="H28" s="28"/>
      <c r="I28" s="28"/>
      <c r="J28" s="28"/>
      <c r="K28" s="29"/>
    </row>
    <row r="29" spans="1:11" x14ac:dyDescent="0.2">
      <c r="A29" s="30" t="s">
        <v>19</v>
      </c>
      <c r="B29" s="61">
        <v>41790</v>
      </c>
      <c r="C29" s="32"/>
      <c r="D29" s="33"/>
      <c r="E29" s="62">
        <f>F29+G29+K29</f>
        <v>199773924</v>
      </c>
      <c r="F29" s="63">
        <v>94335000</v>
      </c>
      <c r="G29" s="36">
        <v>0</v>
      </c>
      <c r="H29" s="40"/>
      <c r="I29" s="40"/>
      <c r="J29" s="40"/>
      <c r="K29" s="64">
        <v>105438924</v>
      </c>
    </row>
    <row r="30" spans="1:11" ht="9.9499999999999993" customHeight="1" x14ac:dyDescent="0.2">
      <c r="A30" s="60"/>
      <c r="B30" s="25"/>
      <c r="C30" s="26"/>
      <c r="D30" s="27"/>
      <c r="E30" s="28"/>
      <c r="F30" s="28"/>
      <c r="G30" s="27"/>
      <c r="H30" s="28"/>
      <c r="I30" s="28"/>
      <c r="J30" s="28"/>
      <c r="K30" s="29"/>
    </row>
    <row r="31" spans="1:11" x14ac:dyDescent="0.2">
      <c r="A31" s="30" t="s">
        <v>43</v>
      </c>
      <c r="B31" s="61">
        <v>41820</v>
      </c>
      <c r="C31" s="32"/>
      <c r="D31" s="33"/>
      <c r="E31" s="62">
        <f>F31+G31+K31</f>
        <v>199317924</v>
      </c>
      <c r="F31" s="63">
        <v>94335000</v>
      </c>
      <c r="G31" s="36">
        <v>0</v>
      </c>
      <c r="H31" s="40"/>
      <c r="I31" s="40"/>
      <c r="J31" s="40"/>
      <c r="K31" s="64">
        <v>104982924</v>
      </c>
    </row>
    <row r="32" spans="1:11" ht="9.9499999999999993" customHeight="1" x14ac:dyDescent="0.2">
      <c r="A32" s="60"/>
      <c r="B32" s="25"/>
      <c r="C32" s="26"/>
      <c r="D32" s="27"/>
      <c r="E32" s="28"/>
      <c r="F32" s="28"/>
      <c r="G32" s="27"/>
      <c r="H32" s="28"/>
      <c r="I32" s="28"/>
      <c r="J32" s="28"/>
      <c r="K32" s="29"/>
    </row>
    <row r="33" spans="1:11" x14ac:dyDescent="0.2">
      <c r="A33" s="30" t="s">
        <v>44</v>
      </c>
      <c r="B33" s="61">
        <v>41851</v>
      </c>
      <c r="C33" s="32"/>
      <c r="D33" s="33"/>
      <c r="E33" s="62">
        <f>F33+G33+K33</f>
        <v>198777924</v>
      </c>
      <c r="F33" s="63">
        <v>94335000</v>
      </c>
      <c r="G33" s="36">
        <v>0</v>
      </c>
      <c r="H33" s="40"/>
      <c r="I33" s="40"/>
      <c r="J33" s="40"/>
      <c r="K33" s="64">
        <v>104442924</v>
      </c>
    </row>
    <row r="34" spans="1:11" ht="9.9499999999999993" customHeight="1" x14ac:dyDescent="0.2">
      <c r="A34" s="60"/>
      <c r="B34" s="25"/>
      <c r="C34" s="26"/>
      <c r="D34" s="27"/>
      <c r="E34" s="28"/>
      <c r="F34" s="28"/>
      <c r="G34" s="27"/>
      <c r="H34" s="28"/>
      <c r="I34" s="28"/>
      <c r="J34" s="28"/>
      <c r="K34" s="29"/>
    </row>
    <row r="35" spans="1:11" x14ac:dyDescent="0.2">
      <c r="A35" s="30" t="s">
        <v>45</v>
      </c>
      <c r="B35" s="61">
        <v>41882</v>
      </c>
      <c r="C35" s="32"/>
      <c r="D35" s="33"/>
      <c r="E35" s="62">
        <f>F35+G35+K35</f>
        <v>198263924</v>
      </c>
      <c r="F35" s="63">
        <v>94335000</v>
      </c>
      <c r="G35" s="36">
        <v>0</v>
      </c>
      <c r="H35" s="40"/>
      <c r="I35" s="40"/>
      <c r="J35" s="40"/>
      <c r="K35" s="64">
        <v>103928924</v>
      </c>
    </row>
    <row r="36" spans="1:11" ht="9.9499999999999993" customHeight="1" x14ac:dyDescent="0.2">
      <c r="A36" s="60"/>
      <c r="B36" s="25"/>
      <c r="C36" s="26"/>
      <c r="D36" s="27"/>
      <c r="E36" s="28"/>
      <c r="F36" s="28"/>
      <c r="G36" s="27"/>
      <c r="H36" s="28"/>
      <c r="I36" s="28"/>
      <c r="J36" s="28"/>
      <c r="K36" s="29"/>
    </row>
    <row r="37" spans="1:11" x14ac:dyDescent="0.2">
      <c r="A37" s="30" t="s">
        <v>46</v>
      </c>
      <c r="B37" s="61">
        <v>41912</v>
      </c>
      <c r="C37" s="32"/>
      <c r="D37" s="33"/>
      <c r="E37" s="62">
        <f>F37+G37+K37</f>
        <v>197736924</v>
      </c>
      <c r="F37" s="63">
        <v>94335000</v>
      </c>
      <c r="G37" s="36">
        <v>0</v>
      </c>
      <c r="H37" s="40"/>
      <c r="I37" s="40"/>
      <c r="J37" s="40"/>
      <c r="K37" s="64">
        <v>103401924</v>
      </c>
    </row>
    <row r="38" spans="1:11" ht="9.9499999999999993" customHeight="1" x14ac:dyDescent="0.2">
      <c r="A38" s="60"/>
      <c r="B38" s="25"/>
      <c r="C38" s="26"/>
      <c r="D38" s="27"/>
      <c r="E38" s="28"/>
      <c r="F38" s="28"/>
      <c r="G38" s="27"/>
      <c r="H38" s="28"/>
      <c r="I38" s="28"/>
      <c r="J38" s="28"/>
      <c r="K38" s="29"/>
    </row>
    <row r="39" spans="1:11" x14ac:dyDescent="0.2">
      <c r="A39" s="30" t="s">
        <v>47</v>
      </c>
      <c r="B39" s="61">
        <v>41943</v>
      </c>
      <c r="C39" s="32"/>
      <c r="D39" s="33"/>
      <c r="E39" s="62">
        <f>F39+G39+K39</f>
        <v>200734924</v>
      </c>
      <c r="F39" s="63">
        <v>94335000</v>
      </c>
      <c r="G39" s="36">
        <v>2947000</v>
      </c>
      <c r="H39" s="40"/>
      <c r="I39" s="40"/>
      <c r="J39" s="40"/>
      <c r="K39" s="64">
        <v>103452924</v>
      </c>
    </row>
    <row r="40" spans="1:11" ht="9.9499999999999993" customHeight="1" x14ac:dyDescent="0.2">
      <c r="A40" s="60"/>
      <c r="B40" s="25"/>
      <c r="C40" s="26"/>
      <c r="D40" s="27"/>
      <c r="E40" s="28"/>
      <c r="F40" s="28"/>
      <c r="G40" s="27"/>
      <c r="H40" s="28"/>
      <c r="I40" s="28"/>
      <c r="J40" s="28"/>
      <c r="K40" s="29"/>
    </row>
    <row r="41" spans="1:11" x14ac:dyDescent="0.2">
      <c r="A41" s="30" t="s">
        <v>48</v>
      </c>
      <c r="B41" s="61" t="s">
        <v>68</v>
      </c>
      <c r="C41" s="32"/>
      <c r="D41" s="33"/>
      <c r="E41" s="62">
        <f>F41+G41+K41</f>
        <v>202160924</v>
      </c>
      <c r="F41" s="63">
        <v>96335000</v>
      </c>
      <c r="G41" s="36">
        <v>1370000</v>
      </c>
      <c r="H41" s="40"/>
      <c r="I41" s="40"/>
      <c r="J41" s="40"/>
      <c r="K41" s="64">
        <v>104455924</v>
      </c>
    </row>
    <row r="42" spans="1:11" ht="9.9499999999999993" customHeight="1" x14ac:dyDescent="0.2">
      <c r="A42" s="60"/>
      <c r="B42" s="25"/>
      <c r="C42" s="26"/>
      <c r="D42" s="27"/>
      <c r="E42" s="28"/>
      <c r="F42" s="28"/>
      <c r="G42" s="27"/>
      <c r="H42" s="28"/>
      <c r="I42" s="28"/>
      <c r="J42" s="28"/>
      <c r="K42" s="29"/>
    </row>
    <row r="43" spans="1:11" x14ac:dyDescent="0.2">
      <c r="A43" s="30" t="s">
        <v>49</v>
      </c>
      <c r="B43" s="61">
        <v>42004</v>
      </c>
      <c r="C43" s="32"/>
      <c r="D43" s="33"/>
      <c r="E43" s="62">
        <f>F43+G43+K43</f>
        <v>204696924</v>
      </c>
      <c r="F43" s="63">
        <v>96335000</v>
      </c>
      <c r="G43" s="36">
        <v>1755000</v>
      </c>
      <c r="H43" s="40"/>
      <c r="I43" s="40"/>
      <c r="J43" s="40"/>
      <c r="K43" s="64">
        <v>106606924</v>
      </c>
    </row>
    <row r="44" spans="1:11" ht="9.9499999999999993" customHeight="1" x14ac:dyDescent="0.2">
      <c r="A44" s="60"/>
      <c r="B44" s="25"/>
      <c r="C44" s="26"/>
      <c r="D44" s="27"/>
      <c r="E44" s="28"/>
      <c r="F44" s="28"/>
      <c r="G44" s="27"/>
      <c r="H44" s="28"/>
      <c r="I44" s="28"/>
      <c r="J44" s="28"/>
      <c r="K44" s="29"/>
    </row>
    <row r="45" spans="1:11" x14ac:dyDescent="0.2">
      <c r="A45" s="30" t="s">
        <v>50</v>
      </c>
      <c r="B45" s="31" t="s">
        <v>51</v>
      </c>
      <c r="C45" s="32"/>
      <c r="D45" s="33"/>
      <c r="E45" s="62">
        <f>E19+E21+E23+E25+E27+E29+E31+E33+E35+E37+E39+E41+E43</f>
        <v>2590597012</v>
      </c>
      <c r="F45" s="62">
        <f>F19+F21+F23+F25+F27+F29+F31+F33+F35+F37+F39+F41+F43</f>
        <v>1230355000</v>
      </c>
      <c r="G45" s="62">
        <f>G19+G21+G23+G25+G27+G29+G31+G33+G35+G37+G39+G41+G43</f>
        <v>7182000</v>
      </c>
      <c r="H45" s="40"/>
      <c r="I45" s="40"/>
      <c r="J45" s="40"/>
      <c r="K45" s="66">
        <f>K19+K21+K23+K25+K27+K29+K31+K33+K35+K37+K39+K41+K43</f>
        <v>1353060012</v>
      </c>
    </row>
    <row r="46" spans="1:11" ht="9.9499999999999993" customHeight="1" x14ac:dyDescent="0.2">
      <c r="A46" s="60"/>
      <c r="B46" s="25"/>
      <c r="C46" s="26"/>
      <c r="D46" s="27"/>
      <c r="E46" s="28"/>
      <c r="F46" s="28"/>
      <c r="G46" s="28"/>
      <c r="H46" s="28"/>
      <c r="I46" s="28"/>
      <c r="J46" s="28"/>
      <c r="K46" s="29"/>
    </row>
    <row r="47" spans="1:11" x14ac:dyDescent="0.2">
      <c r="A47" s="30" t="s">
        <v>52</v>
      </c>
      <c r="B47" s="31" t="s">
        <v>53</v>
      </c>
      <c r="C47" s="32"/>
      <c r="D47" s="33"/>
      <c r="E47" s="62">
        <f>E45/13</f>
        <v>199276693.23076922</v>
      </c>
      <c r="F47" s="62">
        <f>F45/13</f>
        <v>94642692.307692304</v>
      </c>
      <c r="G47" s="62">
        <f>G45/13</f>
        <v>552461.5384615385</v>
      </c>
      <c r="H47" s="62"/>
      <c r="I47" s="62"/>
      <c r="J47" s="62"/>
      <c r="K47" s="66">
        <f>K45/13</f>
        <v>104081539.38461539</v>
      </c>
    </row>
    <row r="48" spans="1:11" ht="9.9499999999999993" customHeight="1" x14ac:dyDescent="0.2">
      <c r="A48" s="60"/>
      <c r="B48" s="25"/>
      <c r="C48" s="26"/>
      <c r="D48" s="27"/>
      <c r="E48" s="28"/>
      <c r="F48" s="28"/>
      <c r="G48" s="28"/>
      <c r="H48" s="28"/>
      <c r="I48" s="28"/>
      <c r="J48" s="28"/>
      <c r="K48" s="29"/>
    </row>
    <row r="49" spans="1:11" x14ac:dyDescent="0.2">
      <c r="A49" s="30" t="s">
        <v>54</v>
      </c>
      <c r="B49" s="31" t="s">
        <v>55</v>
      </c>
      <c r="C49" s="32"/>
      <c r="D49" s="33"/>
      <c r="E49" s="67">
        <f>F49+G49+K49</f>
        <v>1.0000000000000002</v>
      </c>
      <c r="F49" s="68">
        <f>F47/$E47</f>
        <v>0.47493106581256261</v>
      </c>
      <c r="G49" s="68">
        <f>G47/$E47</f>
        <v>2.7723339318049059E-3</v>
      </c>
      <c r="H49" s="40"/>
      <c r="I49" s="40"/>
      <c r="J49" s="40"/>
      <c r="K49" s="69">
        <f>K47/$E47</f>
        <v>0.52229660025563263</v>
      </c>
    </row>
    <row r="50" spans="1:11" ht="9.9499999999999993" customHeight="1" x14ac:dyDescent="0.2">
      <c r="A50" s="60"/>
      <c r="B50" s="25"/>
      <c r="C50" s="26"/>
      <c r="D50" s="27"/>
      <c r="E50" s="28"/>
      <c r="F50" s="28"/>
      <c r="G50" s="28"/>
      <c r="H50" s="28"/>
      <c r="I50" s="28"/>
      <c r="J50" s="28"/>
      <c r="K50" s="29"/>
    </row>
    <row r="51" spans="1:11" x14ac:dyDescent="0.2">
      <c r="A51" s="30" t="s">
        <v>56</v>
      </c>
      <c r="B51" s="31" t="s">
        <v>57</v>
      </c>
      <c r="C51" s="32"/>
      <c r="D51" s="33"/>
      <c r="E51" s="67">
        <f>F51+G51+K51</f>
        <v>1</v>
      </c>
      <c r="F51" s="68">
        <f>F43/$E43</f>
        <v>0.47062260691323332</v>
      </c>
      <c r="G51" s="68">
        <f>G43/$E43</f>
        <v>8.5736510627780604E-3</v>
      </c>
      <c r="H51" s="40"/>
      <c r="I51" s="40"/>
      <c r="J51" s="40"/>
      <c r="K51" s="69">
        <f>K43/$E43</f>
        <v>0.5208037420239886</v>
      </c>
    </row>
    <row r="52" spans="1:11" ht="9.9499999999999993" customHeight="1" x14ac:dyDescent="0.2">
      <c r="A52" s="70"/>
      <c r="B52" s="8"/>
      <c r="C52" s="8"/>
      <c r="D52" s="8"/>
      <c r="E52" s="8"/>
      <c r="F52" s="8"/>
      <c r="G52" s="8"/>
      <c r="H52" s="8"/>
      <c r="I52" s="8"/>
      <c r="J52" s="8"/>
      <c r="K52" s="9"/>
    </row>
    <row r="53" spans="1:11" x14ac:dyDescent="0.2">
      <c r="A53" s="10" t="s">
        <v>21</v>
      </c>
      <c r="B53" s="8" t="s">
        <v>58</v>
      </c>
      <c r="C53" s="8"/>
      <c r="D53" s="8"/>
      <c r="E53" s="8"/>
      <c r="F53" s="8"/>
      <c r="G53" s="8"/>
      <c r="H53" s="8"/>
      <c r="I53" s="8"/>
      <c r="J53" s="8"/>
      <c r="K53" s="9"/>
    </row>
    <row r="54" spans="1:11" x14ac:dyDescent="0.2">
      <c r="A54" s="10"/>
      <c r="B54" s="71" t="s">
        <v>59</v>
      </c>
      <c r="C54" s="8"/>
      <c r="D54" s="8"/>
      <c r="E54" s="8"/>
      <c r="F54" s="8"/>
      <c r="G54" s="8"/>
      <c r="H54" s="8"/>
      <c r="I54" s="8"/>
      <c r="J54" s="8"/>
      <c r="K54" s="9"/>
    </row>
    <row r="55" spans="1:11" ht="9.9499999999999993" customHeight="1" x14ac:dyDescent="0.2">
      <c r="A55" s="10"/>
      <c r="B55" s="71"/>
      <c r="C55" s="8"/>
      <c r="D55" s="8"/>
      <c r="E55" s="8"/>
      <c r="F55" s="8"/>
      <c r="G55" s="8"/>
      <c r="H55" s="8"/>
      <c r="I55" s="8"/>
      <c r="J55" s="8"/>
      <c r="K55" s="9"/>
    </row>
    <row r="56" spans="1:11" ht="13.5" thickBot="1" x14ac:dyDescent="0.25">
      <c r="A56" s="72"/>
      <c r="B56" s="44" t="s">
        <v>60</v>
      </c>
      <c r="C56" s="44"/>
      <c r="D56" s="44"/>
      <c r="E56" s="44"/>
      <c r="F56" s="44"/>
      <c r="G56" s="44"/>
      <c r="H56" s="44"/>
      <c r="I56" s="44"/>
      <c r="J56" s="44"/>
      <c r="K56" s="73"/>
    </row>
    <row r="57" spans="1:11" ht="13.5" thickTop="1" x14ac:dyDescent="0.2"/>
  </sheetData>
  <mergeCells count="5">
    <mergeCell ref="J6:K6"/>
    <mergeCell ref="J7:K7"/>
    <mergeCell ref="G1:K1"/>
    <mergeCell ref="J2:K2"/>
    <mergeCell ref="I3:K3"/>
  </mergeCells>
  <phoneticPr fontId="0" type="noConversion"/>
  <pageMargins left="0.5" right="0.5" top="0.5" bottom="0.5" header="0" footer="0"/>
  <pageSetup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57"/>
  <sheetViews>
    <sheetView zoomScale="75" workbookViewId="0"/>
  </sheetViews>
  <sheetFormatPr defaultRowHeight="12.75" x14ac:dyDescent="0.2"/>
  <cols>
    <col min="1" max="1" width="10.7109375" customWidth="1"/>
    <col min="2" max="2" width="20.140625" customWidth="1"/>
    <col min="3" max="4" width="13.7109375" customWidth="1"/>
    <col min="5" max="11" width="14.7109375" customWidth="1"/>
  </cols>
  <sheetData>
    <row r="1" spans="1:11" x14ac:dyDescent="0.2">
      <c r="G1" s="125" t="s">
        <v>77</v>
      </c>
      <c r="H1" s="105"/>
      <c r="I1" s="105"/>
      <c r="J1" s="105"/>
      <c r="K1" s="105"/>
    </row>
    <row r="2" spans="1:11" x14ac:dyDescent="0.2">
      <c r="I2" t="s">
        <v>74</v>
      </c>
      <c r="J2" s="125" t="s">
        <v>64</v>
      </c>
      <c r="K2" s="105"/>
    </row>
    <row r="3" spans="1:11" x14ac:dyDescent="0.2">
      <c r="I3" s="105" t="s">
        <v>76</v>
      </c>
      <c r="J3" s="105"/>
      <c r="K3" s="105"/>
    </row>
    <row r="4" spans="1:11" ht="9.9499999999999993" customHeight="1" thickBot="1" x14ac:dyDescent="0.25"/>
    <row r="5" spans="1:11" ht="9.9499999999999993" customHeight="1" thickTop="1" x14ac:dyDescent="0.2">
      <c r="A5" s="1"/>
      <c r="B5" s="2"/>
      <c r="C5" s="2"/>
      <c r="D5" s="2"/>
      <c r="E5" s="3"/>
      <c r="F5" s="3"/>
      <c r="G5" s="3"/>
      <c r="H5" s="3"/>
      <c r="I5" s="3"/>
      <c r="J5" s="3"/>
      <c r="K5" s="52"/>
    </row>
    <row r="6" spans="1:11" x14ac:dyDescent="0.2">
      <c r="A6" s="77" t="s">
        <v>79</v>
      </c>
      <c r="B6" s="6"/>
      <c r="C6" s="6"/>
      <c r="D6" s="6"/>
      <c r="E6" s="6"/>
      <c r="F6" s="6"/>
      <c r="G6" s="6"/>
      <c r="H6" s="6"/>
      <c r="I6" s="6"/>
      <c r="J6" s="124" t="s">
        <v>78</v>
      </c>
      <c r="K6" s="117"/>
    </row>
    <row r="7" spans="1:11" x14ac:dyDescent="0.2">
      <c r="A7" s="5"/>
      <c r="B7" s="8"/>
      <c r="C7" s="8"/>
      <c r="D7" s="8"/>
      <c r="E7" s="8"/>
      <c r="F7" s="6"/>
      <c r="G7" s="6"/>
      <c r="H7" s="6"/>
      <c r="I7" s="6"/>
      <c r="J7" s="124" t="s">
        <v>64</v>
      </c>
      <c r="K7" s="117"/>
    </row>
    <row r="8" spans="1:11" x14ac:dyDescent="0.2">
      <c r="A8" s="77" t="s">
        <v>63</v>
      </c>
      <c r="B8" s="6"/>
      <c r="C8" s="6"/>
      <c r="D8" s="6"/>
      <c r="E8" s="6"/>
      <c r="F8" s="6"/>
      <c r="G8" s="6"/>
      <c r="H8" s="6"/>
      <c r="I8" s="6"/>
      <c r="J8" s="6"/>
      <c r="K8" s="7"/>
    </row>
    <row r="9" spans="1:11" ht="9.9499999999999993" customHeight="1" x14ac:dyDescent="0.2">
      <c r="A9" s="5"/>
      <c r="B9" s="8"/>
      <c r="C9" s="8"/>
      <c r="D9" s="8"/>
      <c r="E9" s="8"/>
      <c r="F9" s="6"/>
      <c r="G9" s="6"/>
      <c r="H9" s="6"/>
      <c r="I9" s="6"/>
      <c r="J9" s="6"/>
      <c r="K9" s="7"/>
    </row>
    <row r="10" spans="1:11" x14ac:dyDescent="0.2">
      <c r="A10" s="77" t="s">
        <v>69</v>
      </c>
      <c r="B10" s="6"/>
      <c r="C10" s="6"/>
      <c r="D10" s="6"/>
      <c r="E10" s="6"/>
      <c r="F10" s="6"/>
      <c r="G10" s="6"/>
      <c r="H10" s="6"/>
      <c r="I10" s="6"/>
      <c r="J10" s="6"/>
      <c r="K10" s="7"/>
    </row>
    <row r="11" spans="1:11" x14ac:dyDescent="0.2">
      <c r="A11" s="80" t="s">
        <v>70</v>
      </c>
      <c r="B11" s="81"/>
      <c r="C11" s="81"/>
      <c r="D11" s="81"/>
      <c r="E11" s="81"/>
      <c r="F11" s="81"/>
      <c r="G11" s="81"/>
      <c r="H11" s="81"/>
      <c r="I11" s="81"/>
      <c r="J11" s="81"/>
      <c r="K11" s="82"/>
    </row>
    <row r="12" spans="1:11" x14ac:dyDescent="0.2">
      <c r="A12" s="5" t="s">
        <v>61</v>
      </c>
      <c r="B12" s="6"/>
      <c r="C12" s="6"/>
      <c r="D12" s="6"/>
      <c r="E12" s="6"/>
      <c r="F12" s="6"/>
      <c r="G12" s="6"/>
      <c r="H12" s="6"/>
      <c r="I12" s="6"/>
      <c r="J12" s="6"/>
      <c r="K12" s="7"/>
    </row>
    <row r="13" spans="1:11" ht="9.9499999999999993" customHeight="1" thickBot="1" x14ac:dyDescent="0.25">
      <c r="A13" s="10"/>
      <c r="B13" s="8"/>
      <c r="C13" s="8"/>
      <c r="D13" s="8"/>
      <c r="E13" s="6"/>
      <c r="F13" s="6"/>
      <c r="G13" s="6"/>
      <c r="H13" s="6"/>
      <c r="I13" s="6"/>
      <c r="J13" s="6"/>
      <c r="K13" s="7"/>
    </row>
    <row r="14" spans="1:11" ht="9.9499999999999993" customHeight="1" thickTop="1" x14ac:dyDescent="0.2">
      <c r="A14" s="11"/>
      <c r="B14" s="50"/>
      <c r="C14" s="2"/>
      <c r="D14" s="51"/>
      <c r="E14" s="57"/>
      <c r="F14" s="57"/>
      <c r="G14" s="57"/>
      <c r="H14" s="57"/>
      <c r="I14" s="57"/>
      <c r="J14" s="57"/>
      <c r="K14" s="58"/>
    </row>
    <row r="15" spans="1:11" x14ac:dyDescent="0.2">
      <c r="A15" s="12"/>
      <c r="B15" s="13" t="s">
        <v>62</v>
      </c>
      <c r="C15" s="6"/>
      <c r="D15" s="14"/>
      <c r="E15" s="16" t="s">
        <v>22</v>
      </c>
      <c r="F15" s="16" t="s">
        <v>23</v>
      </c>
      <c r="G15" s="16" t="s">
        <v>24</v>
      </c>
      <c r="H15" s="16" t="s">
        <v>25</v>
      </c>
      <c r="I15" s="16" t="s">
        <v>26</v>
      </c>
      <c r="J15" s="16" t="s">
        <v>27</v>
      </c>
      <c r="K15" s="17" t="s">
        <v>28</v>
      </c>
    </row>
    <row r="16" spans="1:11" x14ac:dyDescent="0.2">
      <c r="A16" s="12" t="s">
        <v>5</v>
      </c>
      <c r="B16" s="15" t="s">
        <v>29</v>
      </c>
      <c r="C16" s="6"/>
      <c r="D16" s="14"/>
      <c r="E16" s="16" t="s">
        <v>30</v>
      </c>
      <c r="F16" s="16" t="s">
        <v>31</v>
      </c>
      <c r="G16" s="16" t="s">
        <v>31</v>
      </c>
      <c r="H16" s="16" t="s">
        <v>32</v>
      </c>
      <c r="I16" s="16" t="s">
        <v>32</v>
      </c>
      <c r="J16" s="16" t="s">
        <v>33</v>
      </c>
      <c r="K16" s="17" t="s">
        <v>34</v>
      </c>
    </row>
    <row r="17" spans="1:11" x14ac:dyDescent="0.2">
      <c r="A17" s="18" t="s">
        <v>6</v>
      </c>
      <c r="B17" s="19" t="s">
        <v>35</v>
      </c>
      <c r="C17" s="20"/>
      <c r="D17" s="21"/>
      <c r="E17" s="22" t="s">
        <v>36</v>
      </c>
      <c r="F17" s="59" t="s">
        <v>37</v>
      </c>
      <c r="G17" s="22" t="s">
        <v>38</v>
      </c>
      <c r="H17" s="22" t="s">
        <v>39</v>
      </c>
      <c r="I17" s="22" t="s">
        <v>40</v>
      </c>
      <c r="J17" s="22" t="s">
        <v>41</v>
      </c>
      <c r="K17" s="23" t="s">
        <v>42</v>
      </c>
    </row>
    <row r="18" spans="1:11" ht="9.9499999999999993" customHeight="1" x14ac:dyDescent="0.2">
      <c r="A18" s="60"/>
      <c r="B18" s="25"/>
      <c r="C18" s="26"/>
      <c r="D18" s="27"/>
      <c r="E18" s="28"/>
      <c r="F18" s="28"/>
      <c r="G18" s="28"/>
      <c r="H18" s="28"/>
      <c r="I18" s="28"/>
      <c r="J18" s="28"/>
      <c r="K18" s="29"/>
    </row>
    <row r="19" spans="1:11" x14ac:dyDescent="0.2">
      <c r="A19" s="30" t="s">
        <v>10</v>
      </c>
      <c r="B19" s="65" t="s">
        <v>73</v>
      </c>
      <c r="C19" s="32"/>
      <c r="D19" s="33"/>
      <c r="E19" s="83">
        <f>F19+G19+K19</f>
        <v>12951100</v>
      </c>
      <c r="F19" s="83">
        <f>6267100+327300</f>
        <v>6594400</v>
      </c>
      <c r="G19" s="34">
        <v>1359400</v>
      </c>
      <c r="H19" s="39"/>
      <c r="I19" s="39"/>
      <c r="J19" s="39"/>
      <c r="K19" s="84">
        <v>4997300</v>
      </c>
    </row>
    <row r="20" spans="1:11" ht="9.9499999999999993" customHeight="1" x14ac:dyDescent="0.2">
      <c r="A20" s="60"/>
      <c r="B20" s="25"/>
      <c r="C20" s="26"/>
      <c r="D20" s="27"/>
      <c r="E20" s="85"/>
      <c r="F20" s="37"/>
      <c r="G20" s="79"/>
      <c r="H20" s="37"/>
      <c r="I20" s="37"/>
      <c r="J20" s="37"/>
      <c r="K20" s="54"/>
    </row>
    <row r="21" spans="1:11" x14ac:dyDescent="0.2">
      <c r="A21" s="30" t="s">
        <v>11</v>
      </c>
      <c r="B21" s="65" t="s">
        <v>71</v>
      </c>
      <c r="C21" s="32"/>
      <c r="D21" s="33"/>
      <c r="E21" s="76">
        <f>F21+G21+K21</f>
        <v>12873300</v>
      </c>
      <c r="F21" s="83">
        <v>6582900</v>
      </c>
      <c r="G21" s="34">
        <v>1272000</v>
      </c>
      <c r="H21" s="39"/>
      <c r="I21" s="39"/>
      <c r="J21" s="39"/>
      <c r="K21" s="84">
        <v>5018400</v>
      </c>
    </row>
    <row r="22" spans="1:11" ht="9.9499999999999993" customHeight="1" x14ac:dyDescent="0.2">
      <c r="A22" s="60"/>
      <c r="B22" s="25"/>
      <c r="C22" s="26"/>
      <c r="D22" s="27"/>
      <c r="E22" s="85"/>
      <c r="F22" s="37"/>
      <c r="G22" s="79"/>
      <c r="H22" s="37"/>
      <c r="I22" s="37"/>
      <c r="J22" s="37"/>
      <c r="K22" s="54"/>
    </row>
    <row r="23" spans="1:11" x14ac:dyDescent="0.2">
      <c r="A23" s="30" t="s">
        <v>13</v>
      </c>
      <c r="B23" s="61">
        <v>40967</v>
      </c>
      <c r="C23" s="32"/>
      <c r="D23" s="33"/>
      <c r="E23" s="76">
        <f>F23+G23+K23</f>
        <v>12941700</v>
      </c>
      <c r="F23" s="83">
        <v>6582300</v>
      </c>
      <c r="G23" s="34">
        <v>1279400</v>
      </c>
      <c r="H23" s="39"/>
      <c r="I23" s="39"/>
      <c r="J23" s="39"/>
      <c r="K23" s="84">
        <v>5080000</v>
      </c>
    </row>
    <row r="24" spans="1:11" ht="9.9499999999999993" customHeight="1" x14ac:dyDescent="0.2">
      <c r="A24" s="60"/>
      <c r="B24" s="25"/>
      <c r="C24" s="26"/>
      <c r="D24" s="27"/>
      <c r="E24" s="85"/>
      <c r="F24" s="37"/>
      <c r="G24" s="79"/>
      <c r="H24" s="37"/>
      <c r="I24" s="37"/>
      <c r="J24" s="37"/>
      <c r="K24" s="54"/>
    </row>
    <row r="25" spans="1:11" x14ac:dyDescent="0.2">
      <c r="A25" s="30" t="s">
        <v>15</v>
      </c>
      <c r="B25" s="61">
        <v>40999</v>
      </c>
      <c r="C25" s="32"/>
      <c r="D25" s="33"/>
      <c r="E25" s="76">
        <f>F25+G25+K25</f>
        <v>12929800</v>
      </c>
      <c r="F25" s="83">
        <v>6585200</v>
      </c>
      <c r="G25" s="34">
        <v>1264200</v>
      </c>
      <c r="H25" s="39"/>
      <c r="I25" s="39"/>
      <c r="J25" s="39"/>
      <c r="K25" s="84">
        <v>5080400</v>
      </c>
    </row>
    <row r="26" spans="1:11" ht="9.9499999999999993" customHeight="1" x14ac:dyDescent="0.2">
      <c r="A26" s="60"/>
      <c r="B26" s="25"/>
      <c r="C26" s="26"/>
      <c r="D26" s="27"/>
      <c r="E26" s="85"/>
      <c r="F26" s="37"/>
      <c r="G26" s="79"/>
      <c r="H26" s="37"/>
      <c r="I26" s="37"/>
      <c r="J26" s="37"/>
      <c r="K26" s="54"/>
    </row>
    <row r="27" spans="1:11" x14ac:dyDescent="0.2">
      <c r="A27" s="30" t="s">
        <v>17</v>
      </c>
      <c r="B27" s="61">
        <v>41029</v>
      </c>
      <c r="C27" s="32"/>
      <c r="D27" s="33"/>
      <c r="E27" s="76">
        <f>F27+G27+K27</f>
        <v>12890100</v>
      </c>
      <c r="F27" s="83">
        <v>6828500</v>
      </c>
      <c r="G27" s="34">
        <v>938600</v>
      </c>
      <c r="H27" s="39"/>
      <c r="I27" s="39"/>
      <c r="J27" s="39"/>
      <c r="K27" s="84">
        <v>5123000</v>
      </c>
    </row>
    <row r="28" spans="1:11" ht="9.9499999999999993" customHeight="1" x14ac:dyDescent="0.2">
      <c r="A28" s="60"/>
      <c r="B28" s="25"/>
      <c r="C28" s="26"/>
      <c r="D28" s="27"/>
      <c r="E28" s="85"/>
      <c r="F28" s="37"/>
      <c r="G28" s="79"/>
      <c r="H28" s="37"/>
      <c r="I28" s="37"/>
      <c r="J28" s="37"/>
      <c r="K28" s="54"/>
    </row>
    <row r="29" spans="1:11" x14ac:dyDescent="0.2">
      <c r="A29" s="30" t="s">
        <v>19</v>
      </c>
      <c r="B29" s="61">
        <v>41060</v>
      </c>
      <c r="C29" s="32"/>
      <c r="D29" s="33"/>
      <c r="E29" s="76">
        <f>F29+G29+K29</f>
        <v>12933200</v>
      </c>
      <c r="F29" s="83">
        <v>6828000</v>
      </c>
      <c r="G29" s="34">
        <v>1021300</v>
      </c>
      <c r="H29" s="39"/>
      <c r="I29" s="39"/>
      <c r="J29" s="39"/>
      <c r="K29" s="84">
        <v>5083900</v>
      </c>
    </row>
    <row r="30" spans="1:11" ht="9.9499999999999993" customHeight="1" x14ac:dyDescent="0.2">
      <c r="A30" s="60"/>
      <c r="B30" s="25"/>
      <c r="C30" s="26"/>
      <c r="D30" s="27"/>
      <c r="E30" s="85"/>
      <c r="F30" s="37"/>
      <c r="G30" s="79"/>
      <c r="H30" s="37"/>
      <c r="I30" s="37"/>
      <c r="J30" s="37"/>
      <c r="K30" s="54"/>
    </row>
    <row r="31" spans="1:11" x14ac:dyDescent="0.2">
      <c r="A31" s="30" t="s">
        <v>43</v>
      </c>
      <c r="B31" s="61">
        <v>41090</v>
      </c>
      <c r="C31" s="32"/>
      <c r="D31" s="33"/>
      <c r="E31" s="76">
        <f>F31+G31+K31</f>
        <v>13006700</v>
      </c>
      <c r="F31" s="83">
        <v>7573800</v>
      </c>
      <c r="G31" s="34">
        <v>327600</v>
      </c>
      <c r="H31" s="39"/>
      <c r="I31" s="39"/>
      <c r="J31" s="39"/>
      <c r="K31" s="84">
        <v>5105300</v>
      </c>
    </row>
    <row r="32" spans="1:11" ht="9.9499999999999993" customHeight="1" x14ac:dyDescent="0.2">
      <c r="A32" s="60"/>
      <c r="B32" s="25"/>
      <c r="C32" s="26"/>
      <c r="D32" s="27"/>
      <c r="E32" s="85"/>
      <c r="F32" s="37"/>
      <c r="G32" s="79"/>
      <c r="H32" s="37"/>
      <c r="I32" s="37"/>
      <c r="J32" s="37"/>
      <c r="K32" s="54"/>
    </row>
    <row r="33" spans="1:11" x14ac:dyDescent="0.2">
      <c r="A33" s="30" t="s">
        <v>44</v>
      </c>
      <c r="B33" s="61">
        <v>41121</v>
      </c>
      <c r="C33" s="32"/>
      <c r="D33" s="33"/>
      <c r="E33" s="76">
        <f>F33+G33+K33</f>
        <v>13114900</v>
      </c>
      <c r="F33" s="83">
        <v>7640300</v>
      </c>
      <c r="G33" s="34">
        <v>338800</v>
      </c>
      <c r="H33" s="39"/>
      <c r="I33" s="39"/>
      <c r="J33" s="39"/>
      <c r="K33" s="84">
        <v>5135800</v>
      </c>
    </row>
    <row r="34" spans="1:11" ht="9.9499999999999993" customHeight="1" x14ac:dyDescent="0.2">
      <c r="A34" s="60"/>
      <c r="B34" s="25"/>
      <c r="C34" s="26"/>
      <c r="D34" s="27"/>
      <c r="E34" s="85"/>
      <c r="F34" s="37"/>
      <c r="G34" s="79"/>
      <c r="H34" s="37"/>
      <c r="I34" s="37"/>
      <c r="J34" s="37"/>
      <c r="K34" s="54"/>
    </row>
    <row r="35" spans="1:11" x14ac:dyDescent="0.2">
      <c r="A35" s="30" t="s">
        <v>45</v>
      </c>
      <c r="B35" s="61">
        <v>41152</v>
      </c>
      <c r="C35" s="32"/>
      <c r="D35" s="33"/>
      <c r="E35" s="76">
        <f>F35+G35+K35</f>
        <v>13202300</v>
      </c>
      <c r="F35" s="83">
        <v>7642600</v>
      </c>
      <c r="G35" s="34">
        <v>471300</v>
      </c>
      <c r="H35" s="39"/>
      <c r="I35" s="39"/>
      <c r="J35" s="39"/>
      <c r="K35" s="84">
        <v>5088400</v>
      </c>
    </row>
    <row r="36" spans="1:11" ht="9.9499999999999993" customHeight="1" x14ac:dyDescent="0.2">
      <c r="A36" s="60"/>
      <c r="B36" s="25"/>
      <c r="C36" s="26"/>
      <c r="D36" s="27"/>
      <c r="E36" s="85"/>
      <c r="F36" s="37"/>
      <c r="G36" s="79"/>
      <c r="H36" s="37"/>
      <c r="I36" s="37"/>
      <c r="J36" s="37"/>
      <c r="K36" s="54"/>
    </row>
    <row r="37" spans="1:11" x14ac:dyDescent="0.2">
      <c r="A37" s="30" t="s">
        <v>46</v>
      </c>
      <c r="B37" s="61">
        <v>41182</v>
      </c>
      <c r="C37" s="32"/>
      <c r="D37" s="33"/>
      <c r="E37" s="76">
        <f>F37+G37+K37</f>
        <v>13279100</v>
      </c>
      <c r="F37" s="83">
        <v>7643000</v>
      </c>
      <c r="G37" s="34">
        <v>225300</v>
      </c>
      <c r="H37" s="39"/>
      <c r="I37" s="39"/>
      <c r="J37" s="39"/>
      <c r="K37" s="84">
        <v>5410800</v>
      </c>
    </row>
    <row r="38" spans="1:11" ht="9.9499999999999993" customHeight="1" x14ac:dyDescent="0.2">
      <c r="A38" s="60"/>
      <c r="B38" s="25"/>
      <c r="C38" s="26"/>
      <c r="D38" s="27"/>
      <c r="E38" s="85"/>
      <c r="F38" s="37"/>
      <c r="G38" s="79"/>
      <c r="H38" s="37"/>
      <c r="I38" s="37"/>
      <c r="J38" s="37"/>
      <c r="K38" s="54"/>
    </row>
    <row r="39" spans="1:11" x14ac:dyDescent="0.2">
      <c r="A39" s="30" t="s">
        <v>47</v>
      </c>
      <c r="B39" s="61">
        <v>41213</v>
      </c>
      <c r="C39" s="32"/>
      <c r="D39" s="33"/>
      <c r="E39" s="76">
        <f>F39+G39+K39</f>
        <v>13302300</v>
      </c>
      <c r="F39" s="83">
        <v>7644200</v>
      </c>
      <c r="G39" s="34">
        <v>213200</v>
      </c>
      <c r="H39" s="39"/>
      <c r="I39" s="39"/>
      <c r="J39" s="39"/>
      <c r="K39" s="84">
        <v>5444900</v>
      </c>
    </row>
    <row r="40" spans="1:11" ht="9.9499999999999993" customHeight="1" x14ac:dyDescent="0.2">
      <c r="A40" s="60"/>
      <c r="B40" s="25"/>
      <c r="C40" s="26"/>
      <c r="D40" s="27"/>
      <c r="E40" s="85"/>
      <c r="F40" s="37"/>
      <c r="G40" s="79"/>
      <c r="H40" s="37"/>
      <c r="I40" s="37"/>
      <c r="J40" s="37"/>
      <c r="K40" s="54"/>
    </row>
    <row r="41" spans="1:11" x14ac:dyDescent="0.2">
      <c r="A41" s="30" t="s">
        <v>48</v>
      </c>
      <c r="B41" s="61" t="s">
        <v>72</v>
      </c>
      <c r="C41" s="32"/>
      <c r="D41" s="33"/>
      <c r="E41" s="76">
        <f>F41+G41+K41</f>
        <v>13509600</v>
      </c>
      <c r="F41" s="83">
        <v>7326600</v>
      </c>
      <c r="G41" s="34">
        <v>681700</v>
      </c>
      <c r="H41" s="39"/>
      <c r="I41" s="39"/>
      <c r="J41" s="39"/>
      <c r="K41" s="84">
        <v>5501300</v>
      </c>
    </row>
    <row r="42" spans="1:11" ht="9.9499999999999993" customHeight="1" x14ac:dyDescent="0.2">
      <c r="A42" s="60"/>
      <c r="B42" s="25"/>
      <c r="C42" s="26"/>
      <c r="D42" s="27"/>
      <c r="E42" s="85"/>
      <c r="F42" s="37"/>
      <c r="G42" s="79"/>
      <c r="H42" s="37"/>
      <c r="I42" s="37"/>
      <c r="J42" s="37"/>
      <c r="K42" s="54"/>
    </row>
    <row r="43" spans="1:11" x14ac:dyDescent="0.2">
      <c r="A43" s="30" t="s">
        <v>49</v>
      </c>
      <c r="B43" s="61">
        <v>41274</v>
      </c>
      <c r="C43" s="32"/>
      <c r="D43" s="33"/>
      <c r="E43" s="76">
        <f>F43+G43+K43</f>
        <v>13657400</v>
      </c>
      <c r="F43" s="83">
        <f>6819100+507200</f>
        <v>7326300</v>
      </c>
      <c r="G43" s="34">
        <v>776900</v>
      </c>
      <c r="H43" s="39"/>
      <c r="I43" s="39"/>
      <c r="J43" s="39"/>
      <c r="K43" s="84">
        <v>5554200</v>
      </c>
    </row>
    <row r="44" spans="1:11" ht="9.9499999999999993" customHeight="1" x14ac:dyDescent="0.2">
      <c r="A44" s="60"/>
      <c r="B44" s="25"/>
      <c r="C44" s="26"/>
      <c r="D44" s="27"/>
      <c r="E44" s="37"/>
      <c r="F44" s="37"/>
      <c r="G44" s="79"/>
      <c r="H44" s="37"/>
      <c r="I44" s="37"/>
      <c r="J44" s="37"/>
      <c r="K44" s="54"/>
    </row>
    <row r="45" spans="1:11" x14ac:dyDescent="0.2">
      <c r="A45" s="30" t="s">
        <v>50</v>
      </c>
      <c r="B45" s="31" t="s">
        <v>51</v>
      </c>
      <c r="C45" s="32"/>
      <c r="D45" s="33"/>
      <c r="E45" s="53">
        <f>E19+E21+E23+E25+E27+E29+E31+E33+E35+E37+E39+E41+E43</f>
        <v>170591500</v>
      </c>
      <c r="F45" s="53">
        <f>F19+F21+F23+F25+F27+F29+F31+F33+F35+F37+F39+F41+F43</f>
        <v>92798100</v>
      </c>
      <c r="G45" s="53">
        <f>G19+G21+G23+G25+G27+G29+G31+G33+G35+G37+G39+G41+G43</f>
        <v>10169700</v>
      </c>
      <c r="H45" s="39"/>
      <c r="I45" s="39"/>
      <c r="J45" s="39"/>
      <c r="K45" s="86">
        <f>K19+K21+K23+K25+K27+K29+K31+K33+K35+K37+K39+K41+K43</f>
        <v>67623700</v>
      </c>
    </row>
    <row r="46" spans="1:11" ht="9.9499999999999993" customHeight="1" x14ac:dyDescent="0.2">
      <c r="A46" s="60"/>
      <c r="B46" s="25"/>
      <c r="C46" s="26"/>
      <c r="D46" s="27"/>
      <c r="E46" s="37"/>
      <c r="F46" s="37"/>
      <c r="G46" s="37"/>
      <c r="H46" s="37"/>
      <c r="I46" s="37"/>
      <c r="J46" s="37"/>
      <c r="K46" s="54"/>
    </row>
    <row r="47" spans="1:11" x14ac:dyDescent="0.2">
      <c r="A47" s="30" t="s">
        <v>52</v>
      </c>
      <c r="B47" s="31" t="s">
        <v>53</v>
      </c>
      <c r="C47" s="32"/>
      <c r="D47" s="33"/>
      <c r="E47" s="53">
        <f>E45/13</f>
        <v>13122423.076923076</v>
      </c>
      <c r="F47" s="53">
        <f>F45/13</f>
        <v>7138315.384615385</v>
      </c>
      <c r="G47" s="53">
        <f>G45/13</f>
        <v>782284.61538461538</v>
      </c>
      <c r="H47" s="53"/>
      <c r="I47" s="53"/>
      <c r="J47" s="53"/>
      <c r="K47" s="86">
        <f>K45/13</f>
        <v>5201823.076923077</v>
      </c>
    </row>
    <row r="48" spans="1:11" ht="9.9499999999999993" customHeight="1" x14ac:dyDescent="0.2">
      <c r="A48" s="60"/>
      <c r="B48" s="25"/>
      <c r="C48" s="26"/>
      <c r="D48" s="27"/>
      <c r="E48" s="28"/>
      <c r="F48" s="28"/>
      <c r="G48" s="28"/>
      <c r="H48" s="28"/>
      <c r="I48" s="28"/>
      <c r="J48" s="28"/>
      <c r="K48" s="29"/>
    </row>
    <row r="49" spans="1:11" x14ac:dyDescent="0.2">
      <c r="A49" s="30" t="s">
        <v>54</v>
      </c>
      <c r="B49" s="31" t="s">
        <v>55</v>
      </c>
      <c r="C49" s="32"/>
      <c r="D49" s="33"/>
      <c r="E49" s="67">
        <f>F49+G49+K49</f>
        <v>1</v>
      </c>
      <c r="F49" s="68">
        <f>F47/$E47</f>
        <v>0.54397845144687751</v>
      </c>
      <c r="G49" s="68">
        <f>G47/$E47</f>
        <v>5.9614341863457446E-2</v>
      </c>
      <c r="H49" s="40"/>
      <c r="I49" s="40"/>
      <c r="J49" s="40"/>
      <c r="K49" s="69">
        <f>K47/$E47</f>
        <v>0.39640720668966511</v>
      </c>
    </row>
    <row r="50" spans="1:11" ht="9.9499999999999993" customHeight="1" x14ac:dyDescent="0.2">
      <c r="A50" s="60"/>
      <c r="B50" s="25"/>
      <c r="C50" s="26"/>
      <c r="D50" s="27"/>
      <c r="E50" s="28"/>
      <c r="F50" s="28"/>
      <c r="G50" s="28"/>
      <c r="H50" s="28"/>
      <c r="I50" s="28"/>
      <c r="J50" s="28"/>
      <c r="K50" s="29"/>
    </row>
    <row r="51" spans="1:11" x14ac:dyDescent="0.2">
      <c r="A51" s="30" t="s">
        <v>56</v>
      </c>
      <c r="B51" s="31" t="s">
        <v>57</v>
      </c>
      <c r="C51" s="32"/>
      <c r="D51" s="33"/>
      <c r="E51" s="67">
        <f>F51+G51+K51</f>
        <v>1</v>
      </c>
      <c r="F51" s="68">
        <f>F43/$E43</f>
        <v>0.53643446043902943</v>
      </c>
      <c r="G51" s="68">
        <f>G43/$E43</f>
        <v>5.6884912208765945E-2</v>
      </c>
      <c r="H51" s="40"/>
      <c r="I51" s="40"/>
      <c r="J51" s="40"/>
      <c r="K51" s="69">
        <f>K43/$E43</f>
        <v>0.40668062735220467</v>
      </c>
    </row>
    <row r="52" spans="1:11" ht="9.9499999999999993" customHeight="1" x14ac:dyDescent="0.2">
      <c r="A52" s="70"/>
      <c r="B52" s="8"/>
      <c r="C52" s="8"/>
      <c r="D52" s="8"/>
      <c r="E52" s="8"/>
      <c r="F52" s="8"/>
      <c r="G52" s="8"/>
      <c r="H52" s="8"/>
      <c r="I52" s="8"/>
      <c r="J52" s="8"/>
      <c r="K52" s="9"/>
    </row>
    <row r="53" spans="1:11" x14ac:dyDescent="0.2">
      <c r="A53" s="10" t="s">
        <v>21</v>
      </c>
      <c r="B53" s="8" t="s">
        <v>58</v>
      </c>
      <c r="C53" s="8"/>
      <c r="D53" s="8"/>
      <c r="E53" s="8"/>
      <c r="F53" s="8"/>
      <c r="G53" s="8"/>
      <c r="H53" s="8"/>
      <c r="I53" s="8"/>
      <c r="J53" s="8"/>
      <c r="K53" s="9"/>
    </row>
    <row r="54" spans="1:11" x14ac:dyDescent="0.2">
      <c r="A54" s="10"/>
      <c r="B54" s="71" t="s">
        <v>59</v>
      </c>
      <c r="C54" s="8"/>
      <c r="D54" s="8"/>
      <c r="E54" s="8"/>
      <c r="F54" s="8"/>
      <c r="G54" s="8"/>
      <c r="H54" s="8"/>
      <c r="I54" s="8"/>
      <c r="J54" s="8"/>
      <c r="K54" s="9"/>
    </row>
    <row r="55" spans="1:11" ht="9.9499999999999993" customHeight="1" x14ac:dyDescent="0.2">
      <c r="A55" s="10"/>
      <c r="B55" s="71"/>
      <c r="C55" s="8"/>
      <c r="D55" s="8"/>
      <c r="E55" s="8"/>
      <c r="F55" s="8"/>
      <c r="G55" s="8"/>
      <c r="H55" s="8"/>
      <c r="I55" s="8"/>
      <c r="J55" s="8"/>
      <c r="K55" s="9"/>
    </row>
    <row r="56" spans="1:11" ht="13.5" thickBot="1" x14ac:dyDescent="0.25">
      <c r="A56" s="72"/>
      <c r="B56" s="44" t="s">
        <v>60</v>
      </c>
      <c r="C56" s="44"/>
      <c r="D56" s="44"/>
      <c r="E56" s="44"/>
      <c r="F56" s="44"/>
      <c r="G56" s="44"/>
      <c r="H56" s="44"/>
      <c r="I56" s="44"/>
      <c r="J56" s="44"/>
      <c r="K56" s="73"/>
    </row>
    <row r="57" spans="1:11" ht="13.5" thickTop="1" x14ac:dyDescent="0.2"/>
  </sheetData>
  <mergeCells count="5">
    <mergeCell ref="J6:K6"/>
    <mergeCell ref="J7:K7"/>
    <mergeCell ref="G1:K1"/>
    <mergeCell ref="J2:K2"/>
    <mergeCell ref="I3:K3"/>
  </mergeCells>
  <phoneticPr fontId="0" type="noConversion"/>
  <pageMargins left="0.5" right="0.5" top="0.5" bottom="0.5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PSC 1-003 Attach B, pg 1 of 2</vt:lpstr>
      <vt:lpstr>PSC 1-003 Attach B, pg 2 of 2</vt:lpstr>
      <vt:lpstr>sheet1!Print_Area</vt:lpstr>
    </vt:vector>
  </TitlesOfParts>
  <Company>NiSource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NiSource</dc:creator>
  <cp:lastModifiedBy>Nisource</cp:lastModifiedBy>
  <cp:lastPrinted>2016-07-18T17:27:32Z</cp:lastPrinted>
  <dcterms:created xsi:type="dcterms:W3CDTF">2009-04-23T14:32:09Z</dcterms:created>
  <dcterms:modified xsi:type="dcterms:W3CDTF">2016-07-18T18:52:41Z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4XLRetrievePerWS">
    <vt:lpwstr>Y</vt:lpwstr>
  </property>
  <property fmtid="{D5CDD505-2E9C-101B-9397-08002B2CF9AE}" pid="3" name="K4XLScatterRefresh">
    <vt:lpwstr>N</vt:lpwstr>
  </property>
  <property fmtid="{D5CDD505-2E9C-101B-9397-08002B2CF9AE}" pid="4" name="K4XLVersion">
    <vt:lpwstr>3.5.7.2796</vt:lpwstr>
  </property>
  <property fmtid="{D5CDD505-2E9C-101B-9397-08002B2CF9AE}" pid="5" name="K4XL KID">
    <vt:lpwstr/>
  </property>
  <property fmtid="{D5CDD505-2E9C-101B-9397-08002B2CF9AE}" pid="6" name="K4XL DBKID">
    <vt:lpwstr/>
  </property>
</Properties>
</file>