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276" windowWidth="15024" windowHeight="7236" activeTab="1"/>
  </bookViews>
  <sheets>
    <sheet name="SO2" sheetId="1" r:id="rId1"/>
    <sheet name="Alloc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Jason S Blake</author>
  </authors>
  <commentList>
    <comment ref="D288" authorId="0">
      <text>
        <r>
          <rPr>
            <b/>
            <sz val="8"/>
            <rFont val="Tahoma"/>
            <family val="2"/>
          </rPr>
          <t>Jason S Blake:</t>
        </r>
        <r>
          <rPr>
            <sz val="8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<sst xmlns="http://schemas.openxmlformats.org/spreadsheetml/2006/main" count="846" uniqueCount="48">
  <si>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</si>
  <si>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</si>
  <si>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</si>
  <si>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</si>
  <si>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</si>
  <si>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</si>
  <si>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</si>
  <si>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</si>
  <si>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</si>
  <si>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</si>
  <si>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</si>
  <si>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</si>
  <si>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</si>
  <si>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</si>
  <si>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</si>
  <si>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</si>
  <si>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Naratives</t>
  </si>
  <si>
    <t>Kentucky Power Company</t>
  </si>
  <si>
    <t>SO2  Inventory</t>
  </si>
  <si>
    <t>SO2 (2010 / 2011/ 2012/ 2013 vintage)</t>
  </si>
  <si>
    <t>Interim Allowance Agreement Settlement</t>
  </si>
  <si>
    <t>SO2 (2010 / 2011/ 2012/ 2013/ 2014 vintage)</t>
  </si>
  <si>
    <t>Mitchell Allowances</t>
  </si>
  <si>
    <t>Includes addition of 2014 vintage allowances to current inventory</t>
  </si>
  <si>
    <t>Consumption Adj. Prior Yr.</t>
  </si>
  <si>
    <t>Total KPCo Allowances Consumed:</t>
  </si>
  <si>
    <t>Total KPCo SO2 Costs for Month:</t>
  </si>
  <si>
    <t>Total</t>
  </si>
  <si>
    <t>Mitchell</t>
  </si>
  <si>
    <t>Rockport</t>
  </si>
  <si>
    <t xml:space="preserve">Big Sandy </t>
  </si>
  <si>
    <t>Allowances Allocated to Each Plant</t>
  </si>
  <si>
    <t>Dollars Allocated to Each Plant</t>
  </si>
  <si>
    <t>Percentage of Total Tons Emitted</t>
  </si>
  <si>
    <t>Emitted Tons</t>
  </si>
  <si>
    <t>Plant</t>
  </si>
  <si>
    <t xml:space="preserve"> </t>
  </si>
  <si>
    <t>Big Sandy &amp; Rockport SO2 Emission Allowance Consumption</t>
  </si>
  <si>
    <t>SO2 (2010 / 2011/ 2012/ 2013/ 2014/ 2015 vintage)</t>
  </si>
  <si>
    <t>2015 Vintage allowances</t>
  </si>
  <si>
    <t>5/01/2015 - 10/31/2015</t>
  </si>
  <si>
    <t>CSAPR SO2 (2015 &amp; prior vintage)</t>
  </si>
  <si>
    <t>May 2015</t>
  </si>
  <si>
    <t>May 2015 -- October 2015</t>
  </si>
  <si>
    <t>June 2015</t>
  </si>
  <si>
    <t>July 2015</t>
  </si>
  <si>
    <t>August 2015</t>
  </si>
  <si>
    <t>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</si>
</sst>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164" fontId="4" fillId="0" borderId="0" xfId="42" applyNumberFormat="1" applyFont="1" applyAlignment="1">
      <alignment horizontal="right"/>
    </xf>
    <xf numFmtId="165" fontId="4" fillId="0" borderId="0" xfId="44" applyNumberFormat="1" applyFont="1" applyAlignment="1">
      <alignment horizontal="right"/>
    </xf>
    <xf numFmtId="44" fontId="4" fillId="0" borderId="0" xfId="44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164" fontId="0" fillId="0" borderId="10" xfId="42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44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44" fontId="0" fillId="0" borderId="0" xfId="44" applyNumberFormat="1" applyFont="1" applyFill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44" fontId="0" fillId="0" borderId="11" xfId="44" applyNumberFormat="1" applyFont="1" applyBorder="1" applyAlignment="1">
      <alignment/>
    </xf>
    <xf numFmtId="0" fontId="0" fillId="0" borderId="0" xfId="0" applyAlignment="1">
      <alignment horizontal="center" wrapText="1"/>
    </xf>
    <xf numFmtId="165" fontId="0" fillId="0" borderId="11" xfId="44" applyNumberFormat="1" applyFont="1" applyBorder="1" applyAlignment="1">
      <alignment/>
    </xf>
    <xf numFmtId="165" fontId="40" fillId="0" borderId="1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164" fontId="4" fillId="0" borderId="0" xfId="42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57" applyNumberFormat="1" applyFont="1" applyFill="1" applyAlignment="1">
      <alignment/>
    </xf>
    <xf numFmtId="8" fontId="7" fillId="0" borderId="0" xfId="0" applyNumberFormat="1" applyFont="1" applyFill="1" applyAlignment="1">
      <alignment/>
    </xf>
    <xf numFmtId="10" fontId="0" fillId="0" borderId="0" xfId="57" applyNumberFormat="1" applyFont="1" applyFill="1" applyAlignment="1">
      <alignment/>
    </xf>
    <xf numFmtId="0" fontId="39" fillId="0" borderId="0" xfId="0" applyFont="1" applyAlignment="1" quotePrefix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4" fillId="0" borderId="0" xfId="44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10" fontId="0" fillId="0" borderId="0" xfId="57" applyNumberFormat="1" applyFont="1" applyFill="1" applyAlignment="1">
      <alignment/>
    </xf>
    <xf numFmtId="10" fontId="7" fillId="0" borderId="0" xfId="57" applyNumberFormat="1" applyFont="1" applyFill="1" applyAlignment="1">
      <alignment/>
    </xf>
    <xf numFmtId="0" fontId="39" fillId="0" borderId="0" xfId="0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0"/>
  <sheetViews>
    <sheetView zoomScalePageLayoutView="0" workbookViewId="0" topLeftCell="A754">
      <selection activeCell="B789" sqref="B789"/>
    </sheetView>
  </sheetViews>
  <sheetFormatPr defaultColWidth="9.140625" defaultRowHeight="15"/>
  <cols>
    <col min="1" max="1" width="8.140625" style="0" customWidth="1"/>
    <col min="2" max="2" width="32.28125" style="0" customWidth="1"/>
    <col min="3" max="3" width="9.7109375" style="0" hidden="1" customWidth="1"/>
    <col min="4" max="4" width="12.57421875" style="0" hidden="1" customWidth="1"/>
    <col min="5" max="5" width="14.28125" style="0" hidden="1" customWidth="1"/>
    <col min="6" max="6" width="0" style="0" hidden="1" customWidth="1"/>
    <col min="7" max="7" width="9.7109375" style="0" bestFit="1" customWidth="1"/>
    <col min="8" max="8" width="13.28125" style="0" bestFit="1" customWidth="1"/>
    <col min="9" max="9" width="20.57421875" style="0" customWidth="1"/>
    <col min="10" max="10" width="9.140625" style="0" customWidth="1"/>
    <col min="11" max="11" width="9.7109375" style="0" bestFit="1" customWidth="1"/>
    <col min="12" max="12" width="13.28125" style="0" bestFit="1" customWidth="1"/>
    <col min="13" max="13" width="20.57421875" style="0" customWidth="1"/>
  </cols>
  <sheetData>
    <row r="1" ht="18.75">
      <c r="A1" s="31" t="s">
        <v>17</v>
      </c>
    </row>
    <row r="2" ht="18.75">
      <c r="A2" s="31" t="s">
        <v>18</v>
      </c>
    </row>
    <row r="3" ht="21" customHeight="1">
      <c r="A3" s="31" t="s">
        <v>40</v>
      </c>
    </row>
    <row r="4" spans="1:13" ht="18.75" customHeight="1" hidden="1">
      <c r="A4" s="31"/>
      <c r="B4" s="3">
        <v>39995</v>
      </c>
      <c r="C4" s="51" t="s">
        <v>0</v>
      </c>
      <c r="D4" s="51"/>
      <c r="E4" s="51"/>
      <c r="F4" s="4"/>
      <c r="G4" s="51" t="s">
        <v>12</v>
      </c>
      <c r="H4" s="51"/>
      <c r="I4" s="51"/>
      <c r="K4" s="51"/>
      <c r="L4" s="51"/>
      <c r="M4" s="51"/>
    </row>
    <row r="5" spans="2:13" ht="15" customHeight="1" hidden="1">
      <c r="B5" s="2"/>
      <c r="C5" s="5" t="s">
        <v>1</v>
      </c>
      <c r="D5" s="6" t="s">
        <v>2</v>
      </c>
      <c r="E5" s="7" t="s">
        <v>3</v>
      </c>
      <c r="F5" s="8"/>
      <c r="G5" s="5" t="s">
        <v>1</v>
      </c>
      <c r="H5" s="6" t="s">
        <v>2</v>
      </c>
      <c r="I5" s="7" t="s">
        <v>3</v>
      </c>
      <c r="K5" s="5"/>
      <c r="L5" s="6"/>
      <c r="M5" s="7"/>
    </row>
    <row r="6" spans="2:13" ht="15" customHeight="1" hidden="1">
      <c r="B6" s="2" t="s">
        <v>4</v>
      </c>
      <c r="C6" s="1">
        <v>44110</v>
      </c>
      <c r="D6" s="9">
        <v>1146041</v>
      </c>
      <c r="E6" s="10">
        <f>IF(D6=0,0,D6/C6)</f>
        <v>25.98143278168216</v>
      </c>
      <c r="G6" s="1">
        <v>40684</v>
      </c>
      <c r="H6" s="9">
        <v>701880</v>
      </c>
      <c r="I6" s="10">
        <f>IF(H6=0,0,H6/G6)</f>
        <v>17.25199095467506</v>
      </c>
      <c r="K6" s="1"/>
      <c r="L6" s="9"/>
      <c r="M6" s="10"/>
    </row>
    <row r="7" spans="2:13" ht="15" customHeight="1" hidden="1">
      <c r="B7" s="2"/>
      <c r="C7" s="1"/>
      <c r="D7" s="9"/>
      <c r="E7" s="10"/>
      <c r="G7" s="1"/>
      <c r="H7" s="9"/>
      <c r="I7" s="10"/>
      <c r="K7" s="1"/>
      <c r="L7" s="9"/>
      <c r="M7" s="10"/>
    </row>
    <row r="8" spans="2:13" ht="15" customHeight="1" hidden="1">
      <c r="B8" s="2" t="s">
        <v>5</v>
      </c>
      <c r="C8" s="11"/>
      <c r="D8" s="12"/>
      <c r="E8" s="13">
        <f>IF(D8=0,0,D8/C8)</f>
        <v>0</v>
      </c>
      <c r="F8" s="14"/>
      <c r="G8" s="11"/>
      <c r="H8" s="12"/>
      <c r="I8" s="13">
        <f>IF(H8=0,0,H8/G8)</f>
        <v>0</v>
      </c>
      <c r="K8" s="11"/>
      <c r="L8" s="12"/>
      <c r="M8" s="13"/>
    </row>
    <row r="9" spans="2:13" ht="15" customHeight="1" hidden="1">
      <c r="B9" s="2"/>
      <c r="C9" s="15"/>
      <c r="D9" s="16"/>
      <c r="E9" s="17"/>
      <c r="F9" s="14"/>
      <c r="G9" s="15"/>
      <c r="H9" s="16"/>
      <c r="I9" s="17"/>
      <c r="K9" s="15"/>
      <c r="L9" s="16"/>
      <c r="M9" s="17"/>
    </row>
    <row r="10" spans="2:13" ht="15" customHeight="1" hidden="1">
      <c r="B10" s="2" t="s">
        <v>6</v>
      </c>
      <c r="C10" s="18">
        <f>+C6+C8</f>
        <v>44110</v>
      </c>
      <c r="D10" s="19">
        <f>+D6+D8</f>
        <v>1146041</v>
      </c>
      <c r="E10" s="20">
        <f>IF(D10=0,0,D10/C10)</f>
        <v>25.98143278168216</v>
      </c>
      <c r="F10" s="21"/>
      <c r="G10" s="18">
        <f>+G6+G8</f>
        <v>40684</v>
      </c>
      <c r="H10" s="19">
        <f>+H6+H8</f>
        <v>701880</v>
      </c>
      <c r="I10" s="20">
        <f>IF(H10=0,0,H10/G10)</f>
        <v>17.25199095467506</v>
      </c>
      <c r="K10" s="18"/>
      <c r="L10" s="19"/>
      <c r="M10" s="20"/>
    </row>
    <row r="11" spans="2:13" ht="15" customHeight="1" hidden="1">
      <c r="B11" s="2"/>
      <c r="C11" s="18"/>
      <c r="D11" s="19"/>
      <c r="E11" s="20"/>
      <c r="G11" s="18"/>
      <c r="H11" s="19"/>
      <c r="I11" s="20"/>
      <c r="K11" s="18"/>
      <c r="L11" s="19"/>
      <c r="M11" s="20"/>
    </row>
    <row r="12" spans="2:13" ht="15" customHeight="1" hidden="1">
      <c r="B12" s="2" t="s">
        <v>7</v>
      </c>
      <c r="C12" s="18"/>
      <c r="D12" s="19"/>
      <c r="E12" s="10">
        <f>IF(D12=0,0,D12/C12)</f>
        <v>0</v>
      </c>
      <c r="G12" s="18">
        <v>0</v>
      </c>
      <c r="H12" s="19">
        <v>0</v>
      </c>
      <c r="I12" s="10">
        <f>IF(H12=0,0,H12/G12)</f>
        <v>0</v>
      </c>
      <c r="K12" s="18"/>
      <c r="L12" s="19"/>
      <c r="M12" s="10"/>
    </row>
    <row r="13" spans="2:13" ht="15" customHeight="1" hidden="1">
      <c r="B13" s="2"/>
      <c r="C13" s="18"/>
      <c r="D13" s="19"/>
      <c r="E13" s="10"/>
      <c r="G13" s="18"/>
      <c r="H13" s="19"/>
      <c r="I13" s="10"/>
      <c r="K13" s="18"/>
      <c r="L13" s="19"/>
      <c r="M13" s="10"/>
    </row>
    <row r="14" spans="2:13" ht="15" customHeight="1" hidden="1">
      <c r="B14" s="2" t="s">
        <v>8</v>
      </c>
      <c r="C14" s="22">
        <v>-2936</v>
      </c>
      <c r="D14" s="23">
        <f>+C14*E10</f>
        <v>-76281.48664701881</v>
      </c>
      <c r="E14" s="24">
        <f>IF(D14=0,0,D14/C14)</f>
        <v>25.98143278168216</v>
      </c>
      <c r="G14" s="22">
        <v>0</v>
      </c>
      <c r="H14" s="23">
        <v>0</v>
      </c>
      <c r="I14" s="24">
        <f>IF(H14=0,0,H14/G14)</f>
        <v>0</v>
      </c>
      <c r="K14" s="22"/>
      <c r="L14" s="23"/>
      <c r="M14" s="24"/>
    </row>
    <row r="15" spans="2:13" ht="15" customHeight="1" hidden="1">
      <c r="B15" s="2"/>
      <c r="C15" s="18"/>
      <c r="D15" s="19"/>
      <c r="E15" s="20"/>
      <c r="G15" s="18"/>
      <c r="H15" s="19"/>
      <c r="I15" s="20"/>
      <c r="K15" s="18"/>
      <c r="L15" s="19"/>
      <c r="M15" s="20"/>
    </row>
    <row r="16" spans="2:13" ht="15" customHeight="1" hidden="1">
      <c r="B16" s="2"/>
      <c r="C16" s="18"/>
      <c r="D16" s="19"/>
      <c r="E16" s="20"/>
      <c r="G16" s="18"/>
      <c r="H16" s="19"/>
      <c r="I16" s="20"/>
      <c r="K16" s="18"/>
      <c r="L16" s="19"/>
      <c r="M16" s="20"/>
    </row>
    <row r="17" spans="2:13" ht="15.75" customHeight="1" hidden="1" thickBot="1">
      <c r="B17" s="2" t="s">
        <v>9</v>
      </c>
      <c r="C17" s="25">
        <f>SUM(C10:C14)</f>
        <v>41174</v>
      </c>
      <c r="D17" s="25">
        <f>SUM(D10:D14)</f>
        <v>1069759.5133529813</v>
      </c>
      <c r="E17" s="26">
        <f>IF(D17=0,0,D17/C17)</f>
        <v>25.981432781682162</v>
      </c>
      <c r="G17" s="25">
        <f>SUM(G10:G14)</f>
        <v>40684</v>
      </c>
      <c r="H17" s="25">
        <f>SUM(H10:H14)</f>
        <v>701880</v>
      </c>
      <c r="I17" s="26">
        <f>IF(H17=0,0,H17/G17)</f>
        <v>17.25199095467506</v>
      </c>
      <c r="K17" s="25"/>
      <c r="L17" s="25"/>
      <c r="M17" s="26"/>
    </row>
    <row r="18" spans="2:13" ht="15.75" customHeight="1" hidden="1" thickTop="1">
      <c r="B18" s="2"/>
      <c r="C18" s="18"/>
      <c r="D18" s="19"/>
      <c r="E18" s="20"/>
      <c r="G18" s="18"/>
      <c r="H18" s="19"/>
      <c r="I18" s="20"/>
      <c r="K18" s="18"/>
      <c r="L18" s="19"/>
      <c r="M18" s="20"/>
    </row>
    <row r="19" spans="2:13" ht="15" customHeight="1" hidden="1">
      <c r="B19" s="2"/>
      <c r="C19" s="1"/>
      <c r="D19" s="9"/>
      <c r="E19" s="10"/>
      <c r="G19" s="1"/>
      <c r="H19" s="9"/>
      <c r="I19" s="10"/>
      <c r="K19" s="1"/>
      <c r="L19" s="9"/>
      <c r="M19" s="10"/>
    </row>
    <row r="20" spans="2:13" ht="15.75" customHeight="1" hidden="1">
      <c r="B20" s="3">
        <v>40026</v>
      </c>
      <c r="C20" s="51" t="s">
        <v>0</v>
      </c>
      <c r="D20" s="51"/>
      <c r="E20" s="51"/>
      <c r="F20" s="4"/>
      <c r="G20" s="51" t="s">
        <v>12</v>
      </c>
      <c r="H20" s="51"/>
      <c r="I20" s="51"/>
      <c r="K20" s="51"/>
      <c r="L20" s="51"/>
      <c r="M20" s="51"/>
    </row>
    <row r="21" spans="2:13" ht="15" customHeight="1" hidden="1">
      <c r="B21" s="2"/>
      <c r="C21" s="5" t="s">
        <v>1</v>
      </c>
      <c r="D21" s="6" t="s">
        <v>2</v>
      </c>
      <c r="E21" s="7" t="s">
        <v>3</v>
      </c>
      <c r="F21" s="8"/>
      <c r="G21" s="5" t="s">
        <v>1</v>
      </c>
      <c r="H21" s="6" t="s">
        <v>2</v>
      </c>
      <c r="I21" s="7" t="s">
        <v>3</v>
      </c>
      <c r="K21" s="5"/>
      <c r="L21" s="6"/>
      <c r="M21" s="7"/>
    </row>
    <row r="22" spans="2:13" ht="15" customHeight="1" hidden="1">
      <c r="B22" s="2" t="s">
        <v>4</v>
      </c>
      <c r="C22" s="1">
        <f>+C17</f>
        <v>41174</v>
      </c>
      <c r="D22" s="9">
        <f>+D17</f>
        <v>1069759.5133529813</v>
      </c>
      <c r="E22" s="10">
        <f>IF(D22=0,0,D22/C22)</f>
        <v>25.981432781682162</v>
      </c>
      <c r="G22" s="1">
        <f>+G17</f>
        <v>40684</v>
      </c>
      <c r="H22" s="9">
        <f>+H17</f>
        <v>701880</v>
      </c>
      <c r="I22" s="10">
        <f>IF(H22=0,0,H22/G22)</f>
        <v>17.25199095467506</v>
      </c>
      <c r="K22" s="1"/>
      <c r="L22" s="9"/>
      <c r="M22" s="10"/>
    </row>
    <row r="23" spans="2:13" ht="15" customHeight="1" hidden="1">
      <c r="B23" s="2"/>
      <c r="C23" s="1"/>
      <c r="D23" s="9"/>
      <c r="E23" s="10"/>
      <c r="G23" s="1"/>
      <c r="H23" s="9"/>
      <c r="I23" s="10"/>
      <c r="K23" s="1"/>
      <c r="L23" s="9"/>
      <c r="M23" s="10"/>
    </row>
    <row r="24" spans="2:13" ht="15" customHeight="1" hidden="1">
      <c r="B24" s="2" t="s">
        <v>5</v>
      </c>
      <c r="C24" s="11">
        <v>0</v>
      </c>
      <c r="D24" s="12">
        <v>0</v>
      </c>
      <c r="E24" s="24">
        <f>IF(D24=0,0,D24/C24)</f>
        <v>0</v>
      </c>
      <c r="G24" s="22">
        <v>0</v>
      </c>
      <c r="H24" s="23">
        <v>0</v>
      </c>
      <c r="I24" s="24">
        <f aca="true" t="shared" si="0" ref="I24:I32">IF(H24=0,0,H24/G24)</f>
        <v>0</v>
      </c>
      <c r="K24" s="22"/>
      <c r="L24" s="23"/>
      <c r="M24" s="24"/>
    </row>
    <row r="25" spans="2:13" ht="15" customHeight="1" hidden="1">
      <c r="B25" s="2"/>
      <c r="C25" s="1"/>
      <c r="D25" s="9"/>
      <c r="E25" s="10"/>
      <c r="G25" s="1"/>
      <c r="H25" s="9"/>
      <c r="I25" s="10"/>
      <c r="K25" s="1"/>
      <c r="L25" s="9"/>
      <c r="M25" s="10"/>
    </row>
    <row r="26" spans="2:13" ht="15" customHeight="1" hidden="1">
      <c r="B26" s="2" t="s">
        <v>6</v>
      </c>
      <c r="C26" s="18">
        <f>SUM(C22:C24)</f>
        <v>41174</v>
      </c>
      <c r="D26" s="19">
        <f>SUM(D22:D24)</f>
        <v>1069759.5133529813</v>
      </c>
      <c r="E26" s="20">
        <f>IF(D26=0,0,D26/C26)</f>
        <v>25.981432781682162</v>
      </c>
      <c r="F26" s="21"/>
      <c r="G26" s="18">
        <f>SUM(G22:G24)</f>
        <v>40684</v>
      </c>
      <c r="H26" s="19">
        <f>SUM(H22:H24)</f>
        <v>701880</v>
      </c>
      <c r="I26" s="20">
        <f t="shared" si="0"/>
        <v>17.25199095467506</v>
      </c>
      <c r="K26" s="18"/>
      <c r="L26" s="19"/>
      <c r="M26" s="20"/>
    </row>
    <row r="27" spans="2:13" ht="15" customHeight="1" hidden="1">
      <c r="B27" s="2"/>
      <c r="C27" s="1"/>
      <c r="D27" s="9"/>
      <c r="E27" s="10"/>
      <c r="G27" s="1"/>
      <c r="H27" s="9"/>
      <c r="I27" s="10"/>
      <c r="K27" s="1"/>
      <c r="L27" s="9"/>
      <c r="M27" s="10"/>
    </row>
    <row r="28" spans="2:13" ht="15" customHeight="1" hidden="1">
      <c r="B28" s="2" t="s">
        <v>7</v>
      </c>
      <c r="C28" s="1">
        <v>0</v>
      </c>
      <c r="D28" s="9">
        <v>0</v>
      </c>
      <c r="E28" s="10">
        <v>0</v>
      </c>
      <c r="G28" s="1">
        <v>0</v>
      </c>
      <c r="H28" s="9">
        <v>0</v>
      </c>
      <c r="I28" s="10">
        <v>0</v>
      </c>
      <c r="K28" s="1"/>
      <c r="L28" s="9"/>
      <c r="M28" s="10"/>
    </row>
    <row r="29" spans="2:13" ht="15" customHeight="1" hidden="1">
      <c r="B29" s="2"/>
      <c r="C29" s="1"/>
      <c r="D29" s="9"/>
      <c r="E29" s="10"/>
      <c r="G29" s="1"/>
      <c r="H29" s="9"/>
      <c r="I29" s="10"/>
      <c r="K29" s="1"/>
      <c r="L29" s="9"/>
      <c r="M29" s="10"/>
    </row>
    <row r="30" spans="2:13" ht="15" customHeight="1" hidden="1">
      <c r="B30" s="2" t="s">
        <v>11</v>
      </c>
      <c r="C30" s="22">
        <v>-4328</v>
      </c>
      <c r="D30" s="23">
        <f>+E26*C30</f>
        <v>-112447.6410791204</v>
      </c>
      <c r="E30" s="24">
        <f>IF(D30=0,0,D30/C30)</f>
        <v>25.981432781682162</v>
      </c>
      <c r="G30" s="22">
        <v>0</v>
      </c>
      <c r="H30" s="23">
        <v>0</v>
      </c>
      <c r="I30" s="24">
        <f t="shared" si="0"/>
        <v>0</v>
      </c>
      <c r="K30" s="22"/>
      <c r="L30" s="23"/>
      <c r="M30" s="24"/>
    </row>
    <row r="31" spans="2:13" ht="15" customHeight="1" hidden="1">
      <c r="B31" s="2"/>
      <c r="C31" s="1"/>
      <c r="D31" s="9"/>
      <c r="E31" s="10"/>
      <c r="G31" s="1"/>
      <c r="H31" s="9"/>
      <c r="I31" s="10"/>
      <c r="K31" s="1"/>
      <c r="L31" s="9"/>
      <c r="M31" s="10"/>
    </row>
    <row r="32" spans="2:13" ht="15.75" customHeight="1" hidden="1" thickBot="1">
      <c r="B32" s="2" t="s">
        <v>9</v>
      </c>
      <c r="C32" s="25">
        <f>SUM(C26:C30)</f>
        <v>36846</v>
      </c>
      <c r="D32" s="28">
        <f>SUM(D26:D30)</f>
        <v>957311.872273861</v>
      </c>
      <c r="E32" s="26">
        <f>IF(D32=0,0,D32/C32)</f>
        <v>25.981432781682162</v>
      </c>
      <c r="G32" s="25">
        <f>SUM(G26:G30)</f>
        <v>40684</v>
      </c>
      <c r="H32" s="28">
        <f>SUM(H26:H30)</f>
        <v>701880</v>
      </c>
      <c r="I32" s="26">
        <f t="shared" si="0"/>
        <v>17.25199095467506</v>
      </c>
      <c r="K32" s="25"/>
      <c r="L32" s="28"/>
      <c r="M32" s="26"/>
    </row>
    <row r="33" spans="2:13" ht="15.75" customHeight="1" hidden="1" thickTop="1">
      <c r="B33" s="2"/>
      <c r="C33" s="1"/>
      <c r="D33" s="9"/>
      <c r="E33" s="10"/>
      <c r="G33" s="1"/>
      <c r="H33" s="9"/>
      <c r="I33" s="10"/>
      <c r="K33" s="1"/>
      <c r="L33" s="9"/>
      <c r="M33" s="10"/>
    </row>
    <row r="34" spans="2:13" ht="15" customHeight="1" hidden="1">
      <c r="B34" s="2"/>
      <c r="C34" s="1"/>
      <c r="D34" s="9"/>
      <c r="E34" s="10"/>
      <c r="G34" s="1"/>
      <c r="H34" s="9"/>
      <c r="I34" s="10"/>
      <c r="K34" s="1"/>
      <c r="L34" s="9"/>
      <c r="M34" s="10"/>
    </row>
    <row r="35" spans="2:13" ht="15.75" customHeight="1" hidden="1">
      <c r="B35" s="3">
        <v>40057</v>
      </c>
      <c r="C35" s="51" t="s">
        <v>0</v>
      </c>
      <c r="D35" s="51"/>
      <c r="E35" s="51"/>
      <c r="F35" s="4"/>
      <c r="G35" s="51" t="s">
        <v>12</v>
      </c>
      <c r="H35" s="51"/>
      <c r="I35" s="51"/>
      <c r="K35" s="51"/>
      <c r="L35" s="51"/>
      <c r="M35" s="51"/>
    </row>
    <row r="36" spans="2:13" ht="15" customHeight="1" hidden="1">
      <c r="B36" s="2"/>
      <c r="C36" s="5" t="s">
        <v>1</v>
      </c>
      <c r="D36" s="6" t="s">
        <v>2</v>
      </c>
      <c r="E36" s="7" t="s">
        <v>3</v>
      </c>
      <c r="F36" s="8"/>
      <c r="G36" s="5" t="s">
        <v>1</v>
      </c>
      <c r="H36" s="6" t="s">
        <v>2</v>
      </c>
      <c r="I36" s="7" t="s">
        <v>3</v>
      </c>
      <c r="K36" s="5"/>
      <c r="L36" s="6"/>
      <c r="M36" s="7"/>
    </row>
    <row r="37" spans="2:13" ht="15" customHeight="1" hidden="1">
      <c r="B37" s="2" t="s">
        <v>4</v>
      </c>
      <c r="C37" s="1">
        <f>+C32</f>
        <v>36846</v>
      </c>
      <c r="D37" s="9">
        <f>+D32</f>
        <v>957311.872273861</v>
      </c>
      <c r="E37" s="10">
        <f>IF(D37=0,0,D37/C37)</f>
        <v>25.981432781682162</v>
      </c>
      <c r="G37" s="1">
        <f>+G32</f>
        <v>40684</v>
      </c>
      <c r="H37" s="9">
        <f>+H32</f>
        <v>701880</v>
      </c>
      <c r="I37" s="10">
        <f>IF(H37=0,0,H37/G37)</f>
        <v>17.25199095467506</v>
      </c>
      <c r="K37" s="1"/>
      <c r="L37" s="9"/>
      <c r="M37" s="10"/>
    </row>
    <row r="38" spans="2:13" ht="15" customHeight="1" hidden="1">
      <c r="B38" s="2"/>
      <c r="C38" s="1"/>
      <c r="D38" s="9"/>
      <c r="E38" s="10"/>
      <c r="G38" s="1"/>
      <c r="H38" s="9"/>
      <c r="I38" s="10"/>
      <c r="K38" s="1"/>
      <c r="L38" s="9"/>
      <c r="M38" s="10"/>
    </row>
    <row r="39" spans="2:13" ht="15" customHeight="1" hidden="1">
      <c r="B39" s="2" t="s">
        <v>5</v>
      </c>
      <c r="C39" s="11">
        <v>0</v>
      </c>
      <c r="D39" s="12">
        <v>0</v>
      </c>
      <c r="E39" s="24">
        <f aca="true" t="shared" si="1" ref="E39:E47">IF(D39=0,0,D39/C39)</f>
        <v>0</v>
      </c>
      <c r="G39" s="22">
        <v>0</v>
      </c>
      <c r="H39" s="23">
        <v>0</v>
      </c>
      <c r="I39" s="24">
        <f aca="true" t="shared" si="2" ref="I39:I47">IF(H39=0,0,H39/G39)</f>
        <v>0</v>
      </c>
      <c r="K39" s="22"/>
      <c r="L39" s="23"/>
      <c r="M39" s="24"/>
    </row>
    <row r="40" spans="2:13" ht="15" customHeight="1" hidden="1">
      <c r="B40" s="2"/>
      <c r="C40" s="1"/>
      <c r="D40" s="9"/>
      <c r="E40" s="10"/>
      <c r="G40" s="1"/>
      <c r="H40" s="9"/>
      <c r="I40" s="10"/>
      <c r="K40" s="1"/>
      <c r="L40" s="9"/>
      <c r="M40" s="10"/>
    </row>
    <row r="41" spans="2:13" ht="15" customHeight="1" hidden="1">
      <c r="B41" s="2" t="s">
        <v>6</v>
      </c>
      <c r="C41" s="18">
        <f>SUM(C37:C39)</f>
        <v>36846</v>
      </c>
      <c r="D41" s="19">
        <f>SUM(D37:D39)</f>
        <v>957311.872273861</v>
      </c>
      <c r="E41" s="20">
        <f t="shared" si="1"/>
        <v>25.981432781682162</v>
      </c>
      <c r="F41" s="21"/>
      <c r="G41" s="18">
        <f>SUM(G37:G39)</f>
        <v>40684</v>
      </c>
      <c r="H41" s="18">
        <f>SUM(H37:H39)</f>
        <v>701880</v>
      </c>
      <c r="I41" s="20">
        <f t="shared" si="2"/>
        <v>17.25199095467506</v>
      </c>
      <c r="K41" s="18"/>
      <c r="L41" s="18"/>
      <c r="M41" s="20"/>
    </row>
    <row r="42" spans="2:13" ht="15" customHeight="1" hidden="1">
      <c r="B42" s="2"/>
      <c r="C42" s="18"/>
      <c r="D42" s="19"/>
      <c r="E42" s="20"/>
      <c r="F42" s="21"/>
      <c r="G42" s="18"/>
      <c r="H42" s="19"/>
      <c r="I42" s="20"/>
      <c r="K42" s="18"/>
      <c r="L42" s="19"/>
      <c r="M42" s="20"/>
    </row>
    <row r="43" spans="2:13" ht="15" customHeight="1" hidden="1">
      <c r="B43" s="2" t="s">
        <v>7</v>
      </c>
      <c r="C43" s="18">
        <v>0</v>
      </c>
      <c r="D43" s="19">
        <v>0</v>
      </c>
      <c r="E43" s="20">
        <v>0</v>
      </c>
      <c r="F43" s="21"/>
      <c r="G43" s="18">
        <v>0</v>
      </c>
      <c r="H43" s="19">
        <v>0</v>
      </c>
      <c r="I43" s="20">
        <v>0</v>
      </c>
      <c r="K43" s="18"/>
      <c r="L43" s="19"/>
      <c r="M43" s="20"/>
    </row>
    <row r="44" spans="2:13" ht="15" customHeight="1" hidden="1">
      <c r="B44" s="2"/>
      <c r="C44" s="1"/>
      <c r="D44" s="9"/>
      <c r="E44" s="10"/>
      <c r="G44" s="1"/>
      <c r="H44" s="9"/>
      <c r="I44" s="10"/>
      <c r="K44" s="1"/>
      <c r="L44" s="9"/>
      <c r="M44" s="10"/>
    </row>
    <row r="45" spans="2:13" ht="15" customHeight="1" hidden="1">
      <c r="B45" s="2" t="s">
        <v>11</v>
      </c>
      <c r="C45" s="22">
        <v>-2873</v>
      </c>
      <c r="D45" s="23">
        <f>+C45*E41</f>
        <v>-74644.65638177285</v>
      </c>
      <c r="E45" s="24">
        <f t="shared" si="1"/>
        <v>25.98143278168216</v>
      </c>
      <c r="G45" s="22">
        <v>0</v>
      </c>
      <c r="H45" s="23">
        <v>0</v>
      </c>
      <c r="I45" s="24">
        <f t="shared" si="2"/>
        <v>0</v>
      </c>
      <c r="K45" s="22"/>
      <c r="L45" s="23"/>
      <c r="M45" s="24"/>
    </row>
    <row r="46" spans="2:13" ht="15" customHeight="1" hidden="1">
      <c r="B46" s="2"/>
      <c r="C46" s="1"/>
      <c r="D46" s="9"/>
      <c r="E46" s="10"/>
      <c r="G46" s="1"/>
      <c r="H46" s="9"/>
      <c r="I46" s="10"/>
      <c r="K46" s="1"/>
      <c r="L46" s="9"/>
      <c r="M46" s="10"/>
    </row>
    <row r="47" spans="2:13" ht="15.75" customHeight="1" hidden="1" thickBot="1">
      <c r="B47" s="2" t="s">
        <v>9</v>
      </c>
      <c r="C47" s="25">
        <f>SUM(C41:C45)</f>
        <v>33973</v>
      </c>
      <c r="D47" s="25">
        <f>SUM(D41:D45)</f>
        <v>882667.2158920881</v>
      </c>
      <c r="E47" s="26">
        <f t="shared" si="1"/>
        <v>25.981432781682162</v>
      </c>
      <c r="G47" s="25">
        <f>SUM(G41:G45)</f>
        <v>40684</v>
      </c>
      <c r="H47" s="25">
        <f>SUM(H41:H45)</f>
        <v>701880</v>
      </c>
      <c r="I47" s="26">
        <f t="shared" si="2"/>
        <v>17.25199095467506</v>
      </c>
      <c r="K47" s="25"/>
      <c r="L47" s="25"/>
      <c r="M47" s="26"/>
    </row>
    <row r="48" spans="2:13" ht="15.75" customHeight="1" hidden="1" thickTop="1">
      <c r="B48" s="2"/>
      <c r="C48" s="1"/>
      <c r="D48" s="9"/>
      <c r="E48" s="10"/>
      <c r="G48" s="1"/>
      <c r="H48" s="9"/>
      <c r="I48" s="10"/>
      <c r="K48" s="1"/>
      <c r="L48" s="9"/>
      <c r="M48" s="10"/>
    </row>
    <row r="49" spans="2:13" ht="15" customHeight="1" hidden="1">
      <c r="B49" s="2"/>
      <c r="C49" s="1"/>
      <c r="D49" s="9"/>
      <c r="E49" s="10"/>
      <c r="G49" s="1"/>
      <c r="H49" s="9"/>
      <c r="I49" s="10"/>
      <c r="K49" s="1"/>
      <c r="L49" s="9"/>
      <c r="M49" s="10"/>
    </row>
    <row r="50" spans="2:13" ht="15.75" customHeight="1" hidden="1">
      <c r="B50" s="3">
        <v>40087</v>
      </c>
      <c r="C50" s="51" t="s">
        <v>0</v>
      </c>
      <c r="D50" s="51"/>
      <c r="E50" s="51"/>
      <c r="F50" s="4"/>
      <c r="G50" s="51" t="s">
        <v>12</v>
      </c>
      <c r="H50" s="51"/>
      <c r="I50" s="51"/>
      <c r="K50" s="51"/>
      <c r="L50" s="51"/>
      <c r="M50" s="51"/>
    </row>
    <row r="51" spans="2:13" ht="15" customHeight="1" hidden="1">
      <c r="B51" s="2"/>
      <c r="C51" s="5" t="s">
        <v>1</v>
      </c>
      <c r="D51" s="6" t="s">
        <v>2</v>
      </c>
      <c r="E51" s="7" t="s">
        <v>3</v>
      </c>
      <c r="F51" s="8"/>
      <c r="G51" s="5" t="s">
        <v>1</v>
      </c>
      <c r="H51" s="6" t="s">
        <v>2</v>
      </c>
      <c r="I51" s="7" t="s">
        <v>3</v>
      </c>
      <c r="K51" s="5"/>
      <c r="L51" s="6"/>
      <c r="M51" s="7"/>
    </row>
    <row r="52" spans="2:13" ht="15" customHeight="1" hidden="1">
      <c r="B52" s="2" t="s">
        <v>4</v>
      </c>
      <c r="C52" s="1">
        <f>+C47</f>
        <v>33973</v>
      </c>
      <c r="D52" s="9">
        <f>+D47</f>
        <v>882667.2158920881</v>
      </c>
      <c r="E52" s="10">
        <f>IF(D52=0,0,D52/C52)</f>
        <v>25.981432781682162</v>
      </c>
      <c r="G52" s="1">
        <f>+G47</f>
        <v>40684</v>
      </c>
      <c r="H52" s="9">
        <f>+H47</f>
        <v>701880</v>
      </c>
      <c r="I52" s="10">
        <f>IF(H52=0,0,H52/G52)</f>
        <v>17.25199095467506</v>
      </c>
      <c r="K52" s="1"/>
      <c r="L52" s="9"/>
      <c r="M52" s="10"/>
    </row>
    <row r="53" spans="2:13" ht="15" customHeight="1" hidden="1">
      <c r="B53" s="2"/>
      <c r="C53" s="1"/>
      <c r="D53" s="9"/>
      <c r="E53" s="10"/>
      <c r="G53" s="1"/>
      <c r="H53" s="9"/>
      <c r="I53" s="10"/>
      <c r="K53" s="1"/>
      <c r="L53" s="9"/>
      <c r="M53" s="10"/>
    </row>
    <row r="54" spans="2:13" ht="15" customHeight="1" hidden="1">
      <c r="B54" s="2" t="s">
        <v>5</v>
      </c>
      <c r="C54" s="22">
        <v>0</v>
      </c>
      <c r="D54" s="23">
        <v>0</v>
      </c>
      <c r="E54" s="24">
        <f>IF(D54=0,0,D54/C54)</f>
        <v>0</v>
      </c>
      <c r="G54" s="22">
        <v>0</v>
      </c>
      <c r="H54" s="23">
        <v>0</v>
      </c>
      <c r="I54" s="24">
        <f>IF(H54=0,0,H54/G54)</f>
        <v>0</v>
      </c>
      <c r="K54" s="22"/>
      <c r="L54" s="23"/>
      <c r="M54" s="24"/>
    </row>
    <row r="55" spans="2:13" ht="15" customHeight="1" hidden="1">
      <c r="B55" s="2"/>
      <c r="C55" s="1"/>
      <c r="D55" s="9"/>
      <c r="E55" s="10"/>
      <c r="G55" s="1"/>
      <c r="H55" s="9"/>
      <c r="I55" s="10"/>
      <c r="K55" s="1"/>
      <c r="L55" s="9"/>
      <c r="M55" s="10"/>
    </row>
    <row r="56" spans="2:13" ht="15" customHeight="1" hidden="1">
      <c r="B56" s="2" t="s">
        <v>6</v>
      </c>
      <c r="C56" s="18">
        <f>SUM(C52:C54)</f>
        <v>33973</v>
      </c>
      <c r="D56" s="18">
        <f>SUM(D52:D54)</f>
        <v>882667.2158920881</v>
      </c>
      <c r="E56" s="20">
        <f>IF(D56=0,0,D56/C56)</f>
        <v>25.981432781682162</v>
      </c>
      <c r="F56" s="21"/>
      <c r="G56" s="18">
        <f>SUM(G52:G54)</f>
        <v>40684</v>
      </c>
      <c r="H56" s="19">
        <f>SUM(H52:H54)</f>
        <v>701880</v>
      </c>
      <c r="I56" s="20">
        <f aca="true" t="shared" si="3" ref="I56:I62">IF(H56=0,0,H56/G56)</f>
        <v>17.25199095467506</v>
      </c>
      <c r="K56" s="18"/>
      <c r="L56" s="19"/>
      <c r="M56" s="20"/>
    </row>
    <row r="57" spans="2:13" ht="15" customHeight="1" hidden="1">
      <c r="B57" s="2"/>
      <c r="C57" s="1"/>
      <c r="D57" s="9"/>
      <c r="E57" s="10"/>
      <c r="G57" s="1"/>
      <c r="H57" s="9"/>
      <c r="I57" s="10"/>
      <c r="K57" s="1"/>
      <c r="L57" s="9"/>
      <c r="M57" s="10"/>
    </row>
    <row r="58" spans="2:13" ht="15" customHeight="1" hidden="1">
      <c r="B58" s="2" t="s">
        <v>7</v>
      </c>
      <c r="C58" s="1">
        <v>0</v>
      </c>
      <c r="D58" s="9">
        <v>0</v>
      </c>
      <c r="E58" s="10">
        <v>0</v>
      </c>
      <c r="G58" s="1">
        <v>0</v>
      </c>
      <c r="H58" s="9">
        <v>0</v>
      </c>
      <c r="I58" s="10">
        <v>0</v>
      </c>
      <c r="K58" s="1"/>
      <c r="L58" s="9"/>
      <c r="M58" s="10"/>
    </row>
    <row r="59" spans="2:13" ht="15" customHeight="1" hidden="1">
      <c r="B59" s="2"/>
      <c r="C59" s="1"/>
      <c r="D59" s="9"/>
      <c r="E59" s="10"/>
      <c r="G59" s="1">
        <v>0</v>
      </c>
      <c r="H59" s="9"/>
      <c r="I59" s="10"/>
      <c r="K59" s="1"/>
      <c r="L59" s="9"/>
      <c r="M59" s="10"/>
    </row>
    <row r="60" spans="2:13" ht="15" customHeight="1" hidden="1">
      <c r="B60" s="2" t="s">
        <v>11</v>
      </c>
      <c r="C60" s="22">
        <v>-4175</v>
      </c>
      <c r="D60" s="23">
        <f>+C60*E56</f>
        <v>-108472.48186352303</v>
      </c>
      <c r="E60" s="24">
        <f>IF(D60=0,0,D60/C60)</f>
        <v>25.981432781682162</v>
      </c>
      <c r="G60" s="22">
        <v>0</v>
      </c>
      <c r="H60" s="23">
        <v>0</v>
      </c>
      <c r="I60" s="24">
        <f t="shared" si="3"/>
        <v>0</v>
      </c>
      <c r="K60" s="22"/>
      <c r="L60" s="23"/>
      <c r="M60" s="24"/>
    </row>
    <row r="61" spans="2:13" ht="15" customHeight="1" hidden="1">
      <c r="B61" s="2"/>
      <c r="C61" s="1"/>
      <c r="D61" s="9"/>
      <c r="E61" s="10"/>
      <c r="G61" s="1"/>
      <c r="H61" s="9"/>
      <c r="I61" s="10"/>
      <c r="K61" s="1"/>
      <c r="L61" s="9"/>
      <c r="M61" s="10"/>
    </row>
    <row r="62" spans="2:13" ht="15.75" customHeight="1" hidden="1" thickBot="1">
      <c r="B62" s="2" t="s">
        <v>9</v>
      </c>
      <c r="C62" s="25">
        <f>SUM(C56:C60)</f>
        <v>29798</v>
      </c>
      <c r="D62" s="25">
        <f>SUM(D56:D60)</f>
        <v>774194.7340285651</v>
      </c>
      <c r="E62" s="26">
        <f>IF(D62=0,0,D62/C62)</f>
        <v>25.981432781682162</v>
      </c>
      <c r="G62" s="25">
        <f>SUM(G56:G60)</f>
        <v>40684</v>
      </c>
      <c r="H62" s="25">
        <f>SUM(H56:H60)</f>
        <v>701880</v>
      </c>
      <c r="I62" s="26">
        <f t="shared" si="3"/>
        <v>17.25199095467506</v>
      </c>
      <c r="K62" s="25"/>
      <c r="L62" s="25"/>
      <c r="M62" s="26"/>
    </row>
    <row r="63" ht="15.75" customHeight="1" hidden="1" thickTop="1"/>
    <row r="64" ht="15" customHeight="1" hidden="1"/>
    <row r="65" spans="2:13" ht="15.75" customHeight="1" hidden="1">
      <c r="B65" s="3">
        <v>40118</v>
      </c>
      <c r="C65" s="51" t="s">
        <v>0</v>
      </c>
      <c r="D65" s="51"/>
      <c r="E65" s="51"/>
      <c r="F65" s="4"/>
      <c r="G65" s="51" t="s">
        <v>12</v>
      </c>
      <c r="H65" s="51"/>
      <c r="I65" s="51"/>
      <c r="K65" s="51"/>
      <c r="L65" s="51"/>
      <c r="M65" s="51"/>
    </row>
    <row r="66" spans="2:13" ht="15" customHeight="1" hidden="1">
      <c r="B66" s="2"/>
      <c r="C66" s="5" t="s">
        <v>1</v>
      </c>
      <c r="D66" s="6" t="s">
        <v>2</v>
      </c>
      <c r="E66" s="7" t="s">
        <v>3</v>
      </c>
      <c r="F66" s="8"/>
      <c r="G66" s="5" t="s">
        <v>1</v>
      </c>
      <c r="H66" s="6" t="s">
        <v>2</v>
      </c>
      <c r="I66" s="7" t="s">
        <v>3</v>
      </c>
      <c r="K66" s="5"/>
      <c r="L66" s="6"/>
      <c r="M66" s="7"/>
    </row>
    <row r="67" spans="2:13" ht="15" customHeight="1" hidden="1">
      <c r="B67" s="2" t="s">
        <v>4</v>
      </c>
      <c r="C67" s="1">
        <f>+C62</f>
        <v>29798</v>
      </c>
      <c r="D67" s="9">
        <f>+D62</f>
        <v>774194.7340285651</v>
      </c>
      <c r="E67" s="10">
        <f>IF(D67=0,0,D67/C67)</f>
        <v>25.981432781682162</v>
      </c>
      <c r="G67" s="1">
        <f>+G62</f>
        <v>40684</v>
      </c>
      <c r="H67" s="9">
        <f>+H62</f>
        <v>701880</v>
      </c>
      <c r="I67" s="10">
        <f>IF(H67=0,0,H67/G67)</f>
        <v>17.25199095467506</v>
      </c>
      <c r="K67" s="1"/>
      <c r="L67" s="9"/>
      <c r="M67" s="10"/>
    </row>
    <row r="68" spans="2:13" ht="15" customHeight="1" hidden="1">
      <c r="B68" s="2"/>
      <c r="C68" s="1"/>
      <c r="D68" s="9"/>
      <c r="E68" s="10"/>
      <c r="G68" s="1"/>
      <c r="H68" s="9"/>
      <c r="I68" s="10"/>
      <c r="K68" s="1"/>
      <c r="L68" s="9"/>
      <c r="M68" s="10"/>
    </row>
    <row r="69" spans="2:13" ht="15" customHeight="1" hidden="1">
      <c r="B69" s="2" t="s">
        <v>5</v>
      </c>
      <c r="C69" s="22">
        <v>0</v>
      </c>
      <c r="D69" s="23">
        <v>0</v>
      </c>
      <c r="E69" s="24">
        <f>IF(D69=0,0,D69/C69)</f>
        <v>0</v>
      </c>
      <c r="G69" s="22">
        <v>0</v>
      </c>
      <c r="H69" s="23">
        <v>0</v>
      </c>
      <c r="I69" s="24">
        <f>IF(H69=0,0,H69/G69)</f>
        <v>0</v>
      </c>
      <c r="K69" s="22"/>
      <c r="L69" s="23"/>
      <c r="M69" s="24"/>
    </row>
    <row r="70" spans="2:13" ht="15" customHeight="1" hidden="1">
      <c r="B70" s="2"/>
      <c r="C70" s="1"/>
      <c r="D70" s="9"/>
      <c r="E70" s="10"/>
      <c r="G70" s="1"/>
      <c r="H70" s="9"/>
      <c r="I70" s="10"/>
      <c r="K70" s="1"/>
      <c r="L70" s="9"/>
      <c r="M70" s="10"/>
    </row>
    <row r="71" spans="2:13" ht="15" customHeight="1" hidden="1">
      <c r="B71" s="2" t="s">
        <v>6</v>
      </c>
      <c r="C71" s="18">
        <f>SUM(C67:C69)</f>
        <v>29798</v>
      </c>
      <c r="D71" s="18">
        <f>SUM(D67:D69)</f>
        <v>774194.7340285651</v>
      </c>
      <c r="E71" s="20">
        <f>IF(D71=0,0,D71/C71)</f>
        <v>25.981432781682162</v>
      </c>
      <c r="F71" s="21"/>
      <c r="G71" s="18">
        <f>SUM(G67:G69)</f>
        <v>40684</v>
      </c>
      <c r="H71" s="19">
        <f>SUM(H67:H69)</f>
        <v>701880</v>
      </c>
      <c r="I71" s="20">
        <f>IF(H71=0,0,H71/G71)</f>
        <v>17.25199095467506</v>
      </c>
      <c r="K71" s="18"/>
      <c r="L71" s="19"/>
      <c r="M71" s="20"/>
    </row>
    <row r="72" spans="2:13" ht="15" customHeight="1" hidden="1">
      <c r="B72" s="2"/>
      <c r="C72" s="1"/>
      <c r="D72" s="9"/>
      <c r="E72" s="10"/>
      <c r="G72" s="1"/>
      <c r="H72" s="9"/>
      <c r="I72" s="10"/>
      <c r="K72" s="1"/>
      <c r="L72" s="9"/>
      <c r="M72" s="10"/>
    </row>
    <row r="73" spans="2:13" ht="15" customHeight="1" hidden="1">
      <c r="B73" s="2" t="s">
        <v>7</v>
      </c>
      <c r="C73" s="1">
        <v>0</v>
      </c>
      <c r="D73" s="9">
        <v>0</v>
      </c>
      <c r="E73" s="10">
        <v>0</v>
      </c>
      <c r="G73" s="1">
        <v>0</v>
      </c>
      <c r="H73" s="9">
        <v>0</v>
      </c>
      <c r="I73" s="10">
        <v>0</v>
      </c>
      <c r="K73" s="1"/>
      <c r="L73" s="9"/>
      <c r="M73" s="10"/>
    </row>
    <row r="74" spans="2:13" ht="15" customHeight="1" hidden="1">
      <c r="B74" s="2"/>
      <c r="C74" s="1"/>
      <c r="D74" s="9"/>
      <c r="E74" s="10"/>
      <c r="G74" s="1">
        <v>0</v>
      </c>
      <c r="H74" s="9"/>
      <c r="I74" s="10"/>
      <c r="K74" s="1"/>
      <c r="L74" s="9"/>
      <c r="M74" s="10"/>
    </row>
    <row r="75" spans="2:13" ht="15" customHeight="1" hidden="1">
      <c r="B75" s="2" t="s">
        <v>11</v>
      </c>
      <c r="C75" s="22">
        <v>-4214</v>
      </c>
      <c r="D75" s="23">
        <f>+C75*E71</f>
        <v>-109485.75774200863</v>
      </c>
      <c r="E75" s="24">
        <f>IF(D75=0,0,D75/C75)</f>
        <v>25.981432781682162</v>
      </c>
      <c r="G75" s="22">
        <v>0</v>
      </c>
      <c r="H75" s="23">
        <v>0</v>
      </c>
      <c r="I75" s="24">
        <f>IF(H75=0,0,H75/G75)</f>
        <v>0</v>
      </c>
      <c r="K75" s="22"/>
      <c r="L75" s="23"/>
      <c r="M75" s="24"/>
    </row>
    <row r="76" spans="2:13" ht="15" customHeight="1" hidden="1">
      <c r="B76" s="2"/>
      <c r="C76" s="1"/>
      <c r="D76" s="9"/>
      <c r="E76" s="10"/>
      <c r="G76" s="1"/>
      <c r="H76" s="9"/>
      <c r="I76" s="10"/>
      <c r="K76" s="1"/>
      <c r="L76" s="9"/>
      <c r="M76" s="10"/>
    </row>
    <row r="77" spans="2:13" ht="15.75" customHeight="1" hidden="1" thickBot="1">
      <c r="B77" s="2" t="s">
        <v>9</v>
      </c>
      <c r="C77" s="25">
        <f>SUM(C71:C75)</f>
        <v>25584</v>
      </c>
      <c r="D77" s="25">
        <f>SUM(D71:D75)</f>
        <v>664708.9762865565</v>
      </c>
      <c r="E77" s="26">
        <f>IF(D77=0,0,D77/C77)</f>
        <v>25.981432781682162</v>
      </c>
      <c r="G77" s="25">
        <f>SUM(G71:G75)</f>
        <v>40684</v>
      </c>
      <c r="H77" s="25">
        <f>SUM(H71:H75)</f>
        <v>701880</v>
      </c>
      <c r="I77" s="26">
        <f>IF(H77=0,0,H77/G77)</f>
        <v>17.25199095467506</v>
      </c>
      <c r="K77" s="25"/>
      <c r="L77" s="25"/>
      <c r="M77" s="26"/>
    </row>
    <row r="78" ht="15.75" customHeight="1" hidden="1" thickTop="1"/>
    <row r="79" ht="15" customHeight="1" hidden="1"/>
    <row r="80" spans="2:13" ht="15.75" customHeight="1" hidden="1">
      <c r="B80" s="3">
        <v>40148</v>
      </c>
      <c r="C80" s="51" t="s">
        <v>0</v>
      </c>
      <c r="D80" s="51"/>
      <c r="E80" s="51"/>
      <c r="F80" s="4"/>
      <c r="G80" s="51" t="s">
        <v>12</v>
      </c>
      <c r="H80" s="51"/>
      <c r="I80" s="51"/>
      <c r="K80" s="51"/>
      <c r="L80" s="51"/>
      <c r="M80" s="51"/>
    </row>
    <row r="81" spans="2:13" ht="15" customHeight="1" hidden="1">
      <c r="B81" s="2"/>
      <c r="C81" s="5" t="s">
        <v>1</v>
      </c>
      <c r="D81" s="6" t="s">
        <v>2</v>
      </c>
      <c r="E81" s="7" t="s">
        <v>3</v>
      </c>
      <c r="F81" s="8"/>
      <c r="G81" s="5" t="s">
        <v>1</v>
      </c>
      <c r="H81" s="6" t="s">
        <v>2</v>
      </c>
      <c r="I81" s="7" t="s">
        <v>3</v>
      </c>
      <c r="K81" s="5"/>
      <c r="L81" s="6"/>
      <c r="M81" s="7"/>
    </row>
    <row r="82" spans="2:13" ht="15" customHeight="1" hidden="1">
      <c r="B82" s="2" t="s">
        <v>4</v>
      </c>
      <c r="C82" s="1">
        <f>+C77</f>
        <v>25584</v>
      </c>
      <c r="D82" s="9">
        <f>+D77</f>
        <v>664708.9762865565</v>
      </c>
      <c r="E82" s="10">
        <f>IF(D82=0,0,D82/C82)</f>
        <v>25.981432781682162</v>
      </c>
      <c r="G82" s="1">
        <f>+G77</f>
        <v>40684</v>
      </c>
      <c r="H82" s="9">
        <f>+H77</f>
        <v>701880</v>
      </c>
      <c r="I82" s="10">
        <f>IF(H82=0,0,H82/G82)</f>
        <v>17.25199095467506</v>
      </c>
      <c r="K82" s="1"/>
      <c r="L82" s="9"/>
      <c r="M82" s="10"/>
    </row>
    <row r="83" spans="2:13" ht="15" customHeight="1" hidden="1">
      <c r="B83" s="2"/>
      <c r="C83" s="1"/>
      <c r="D83" s="9"/>
      <c r="E83" s="10"/>
      <c r="G83" s="1"/>
      <c r="H83" s="9"/>
      <c r="I83" s="10"/>
      <c r="K83" s="1"/>
      <c r="L83" s="9"/>
      <c r="M83" s="10"/>
    </row>
    <row r="84" spans="2:13" ht="15" customHeight="1" hidden="1">
      <c r="B84" s="2" t="s">
        <v>5</v>
      </c>
      <c r="C84" s="11">
        <v>25105</v>
      </c>
      <c r="D84" s="12">
        <v>6338684</v>
      </c>
      <c r="E84" s="13">
        <f>IF(D84=0,0,D84/C84)</f>
        <v>252.48691495717983</v>
      </c>
      <c r="F84" s="14"/>
      <c r="G84" s="11"/>
      <c r="H84" s="12"/>
      <c r="I84" s="13">
        <f>IF(H84=0,0,H84/G84)</f>
        <v>0</v>
      </c>
      <c r="K84" s="11"/>
      <c r="L84" s="12"/>
      <c r="M84" s="13"/>
    </row>
    <row r="85" spans="2:13" ht="15" customHeight="1" hidden="1">
      <c r="B85" s="2"/>
      <c r="C85" s="15"/>
      <c r="D85" s="16"/>
      <c r="E85" s="17"/>
      <c r="F85" s="14"/>
      <c r="G85" s="15"/>
      <c r="H85" s="16"/>
      <c r="I85" s="17"/>
      <c r="K85" s="15"/>
      <c r="L85" s="16"/>
      <c r="M85" s="17"/>
    </row>
    <row r="86" spans="2:13" ht="15" customHeight="1" hidden="1">
      <c r="B86" s="2" t="s">
        <v>6</v>
      </c>
      <c r="C86" s="18">
        <f>+C82+C84</f>
        <v>50689</v>
      </c>
      <c r="D86" s="19">
        <f>+D82+D84</f>
        <v>7003392.976286557</v>
      </c>
      <c r="E86" s="20">
        <f>IF(D86=0,0,D86/C86)</f>
        <v>138.16396015479802</v>
      </c>
      <c r="F86" s="21"/>
      <c r="G86" s="18">
        <f>+G82+G84</f>
        <v>40684</v>
      </c>
      <c r="H86" s="19">
        <f>+H82+H84</f>
        <v>701880</v>
      </c>
      <c r="I86" s="20">
        <f>IF(H86=0,0,H86/G86)</f>
        <v>17.25199095467506</v>
      </c>
      <c r="K86" s="18"/>
      <c r="L86" s="19"/>
      <c r="M86" s="20"/>
    </row>
    <row r="87" spans="2:13" ht="15" customHeight="1" hidden="1">
      <c r="B87" s="2"/>
      <c r="C87" s="18"/>
      <c r="D87" s="19"/>
      <c r="E87" s="20"/>
      <c r="G87" s="18"/>
      <c r="H87" s="19"/>
      <c r="I87" s="20"/>
      <c r="K87" s="18"/>
      <c r="L87" s="19"/>
      <c r="M87" s="20"/>
    </row>
    <row r="88" spans="2:13" ht="15" customHeight="1" hidden="1">
      <c r="B88" s="2" t="s">
        <v>7</v>
      </c>
      <c r="C88" s="18"/>
      <c r="D88" s="19"/>
      <c r="E88" s="10">
        <f>IF(D88=0,0,D88/C88)</f>
        <v>0</v>
      </c>
      <c r="G88" s="18">
        <v>0</v>
      </c>
      <c r="H88" s="19">
        <v>0</v>
      </c>
      <c r="I88" s="10">
        <f>IF(H88=0,0,H88/G88)</f>
        <v>0</v>
      </c>
      <c r="K88" s="18"/>
      <c r="L88" s="19"/>
      <c r="M88" s="10"/>
    </row>
    <row r="89" spans="2:13" ht="15" customHeight="1" hidden="1">
      <c r="B89" s="2"/>
      <c r="C89" s="18"/>
      <c r="D89" s="19"/>
      <c r="E89" s="10"/>
      <c r="G89" s="18"/>
      <c r="H89" s="19"/>
      <c r="I89" s="10"/>
      <c r="K89" s="18"/>
      <c r="L89" s="19"/>
      <c r="M89" s="10"/>
    </row>
    <row r="90" spans="2:13" ht="15" customHeight="1" hidden="1">
      <c r="B90" s="2" t="s">
        <v>8</v>
      </c>
      <c r="C90" s="22">
        <v>-4763</v>
      </c>
      <c r="D90" s="29">
        <v>-656953</v>
      </c>
      <c r="E90" s="24">
        <f>IF(D90=0,0,D90/C90)</f>
        <v>137.9284064665127</v>
      </c>
      <c r="G90" s="22">
        <v>0</v>
      </c>
      <c r="H90" s="23">
        <v>0</v>
      </c>
      <c r="I90" s="24">
        <f>IF(H90=0,0,H90/G90)</f>
        <v>0</v>
      </c>
      <c r="K90" s="22"/>
      <c r="L90" s="23"/>
      <c r="M90" s="24"/>
    </row>
    <row r="91" spans="2:13" ht="15" customHeight="1" hidden="1">
      <c r="B91" s="2"/>
      <c r="C91" s="18"/>
      <c r="D91" s="19"/>
      <c r="E91" s="20"/>
      <c r="G91" s="18"/>
      <c r="H91" s="19"/>
      <c r="I91" s="20"/>
      <c r="K91" s="18"/>
      <c r="L91" s="19"/>
      <c r="M91" s="20"/>
    </row>
    <row r="92" spans="2:13" ht="15.75" customHeight="1" hidden="1" thickBot="1">
      <c r="B92" s="2" t="s">
        <v>9</v>
      </c>
      <c r="C92" s="25">
        <f>SUM(C86:C90)</f>
        <v>45926</v>
      </c>
      <c r="D92" s="25">
        <f>SUM(D86:D90)</f>
        <v>6346439.976286557</v>
      </c>
      <c r="E92" s="26">
        <f>IF(D92=0,0,D92/C92)</f>
        <v>138.1883895023855</v>
      </c>
      <c r="G92" s="25">
        <f>SUM(G86:G90)</f>
        <v>40684</v>
      </c>
      <c r="H92" s="25">
        <f>SUM(H86:H90)</f>
        <v>701880</v>
      </c>
      <c r="I92" s="26">
        <f>IF(H92=0,0,H92/G92)</f>
        <v>17.25199095467506</v>
      </c>
      <c r="K92" s="25"/>
      <c r="L92" s="25"/>
      <c r="M92" s="26"/>
    </row>
    <row r="93" spans="2:13" ht="15.75" customHeight="1" hidden="1" thickTop="1">
      <c r="B93" s="2"/>
      <c r="C93" s="18"/>
      <c r="D93" s="19"/>
      <c r="E93" s="20"/>
      <c r="G93" s="18"/>
      <c r="H93" s="19"/>
      <c r="I93" s="20"/>
      <c r="K93" s="18"/>
      <c r="L93" s="19"/>
      <c r="M93" s="20"/>
    </row>
    <row r="94" spans="2:13" ht="15" customHeight="1" hidden="1">
      <c r="B94" s="2"/>
      <c r="C94" s="1"/>
      <c r="D94" s="9"/>
      <c r="E94" s="10"/>
      <c r="G94" s="1"/>
      <c r="H94" s="9"/>
      <c r="I94" s="10"/>
      <c r="K94" s="1"/>
      <c r="L94" s="9"/>
      <c r="M94" s="10"/>
    </row>
    <row r="95" spans="2:13" ht="15.75" customHeight="1" hidden="1">
      <c r="B95" s="3">
        <v>40179</v>
      </c>
      <c r="C95" s="51" t="s">
        <v>0</v>
      </c>
      <c r="D95" s="51"/>
      <c r="E95" s="51"/>
      <c r="F95" s="4"/>
      <c r="G95" s="51" t="s">
        <v>12</v>
      </c>
      <c r="H95" s="51"/>
      <c r="I95" s="51"/>
      <c r="K95" s="51"/>
      <c r="L95" s="51"/>
      <c r="M95" s="51"/>
    </row>
    <row r="96" spans="2:13" ht="15" customHeight="1" hidden="1">
      <c r="B96" s="2"/>
      <c r="C96" s="5" t="s">
        <v>1</v>
      </c>
      <c r="D96" s="6" t="s">
        <v>2</v>
      </c>
      <c r="E96" s="7" t="s">
        <v>3</v>
      </c>
      <c r="F96" s="8"/>
      <c r="G96" s="5" t="s">
        <v>1</v>
      </c>
      <c r="H96" s="6" t="s">
        <v>2</v>
      </c>
      <c r="I96" s="7" t="s">
        <v>3</v>
      </c>
      <c r="K96" s="5"/>
      <c r="L96" s="6"/>
      <c r="M96" s="7"/>
    </row>
    <row r="97" spans="2:13" ht="15" customHeight="1" hidden="1">
      <c r="B97" s="2" t="s">
        <v>4</v>
      </c>
      <c r="C97" s="1">
        <f>+C92</f>
        <v>45926</v>
      </c>
      <c r="D97" s="9">
        <f>+D92</f>
        <v>6346439.976286557</v>
      </c>
      <c r="E97" s="10">
        <f>IF(D97=0,0,D97/C97)</f>
        <v>138.1883895023855</v>
      </c>
      <c r="G97" s="1">
        <f>+G92</f>
        <v>40684</v>
      </c>
      <c r="H97" s="9">
        <f>+H92</f>
        <v>701880</v>
      </c>
      <c r="I97" s="10">
        <f>IF(H97=0,0,H97/G97)</f>
        <v>17.25199095467506</v>
      </c>
      <c r="K97" s="1"/>
      <c r="L97" s="9"/>
      <c r="M97" s="10"/>
    </row>
    <row r="98" spans="2:13" ht="15" customHeight="1" hidden="1">
      <c r="B98" s="2"/>
      <c r="C98" s="1"/>
      <c r="D98" s="9"/>
      <c r="E98" s="10"/>
      <c r="G98" s="1"/>
      <c r="H98" s="9"/>
      <c r="I98" s="10"/>
      <c r="K98" s="1"/>
      <c r="L98" s="9"/>
      <c r="M98" s="10"/>
    </row>
    <row r="99" spans="2:13" ht="30" customHeight="1" hidden="1">
      <c r="B99" s="27" t="s">
        <v>10</v>
      </c>
      <c r="C99" s="1">
        <v>1</v>
      </c>
      <c r="D99" s="9">
        <v>138</v>
      </c>
      <c r="E99" s="10"/>
      <c r="G99" s="1">
        <v>0</v>
      </c>
      <c r="H99" s="9">
        <v>0</v>
      </c>
      <c r="I99" s="10"/>
      <c r="K99" s="1"/>
      <c r="L99" s="9"/>
      <c r="M99" s="10"/>
    </row>
    <row r="100" spans="2:13" ht="15" customHeight="1" hidden="1">
      <c r="B100" s="2"/>
      <c r="C100" s="1"/>
      <c r="D100" s="9"/>
      <c r="E100" s="10"/>
      <c r="G100" s="1"/>
      <c r="H100" s="9"/>
      <c r="I100" s="10"/>
      <c r="K100" s="1"/>
      <c r="L100" s="9"/>
      <c r="M100" s="10"/>
    </row>
    <row r="101" spans="2:13" ht="15" customHeight="1" hidden="1">
      <c r="B101" s="2" t="s">
        <v>5</v>
      </c>
      <c r="C101" s="11">
        <v>0</v>
      </c>
      <c r="D101" s="12">
        <v>0</v>
      </c>
      <c r="E101" s="24">
        <f>IF(D101=0,0,D101/C101)</f>
        <v>0</v>
      </c>
      <c r="G101" s="22">
        <v>0</v>
      </c>
      <c r="H101" s="23">
        <v>0</v>
      </c>
      <c r="I101" s="24">
        <f aca="true" t="shared" si="4" ref="I101:I109">IF(H101=0,0,H101/G101)</f>
        <v>0</v>
      </c>
      <c r="K101" s="22"/>
      <c r="L101" s="23"/>
      <c r="M101" s="24"/>
    </row>
    <row r="102" spans="2:13" ht="15" customHeight="1" hidden="1">
      <c r="B102" s="2"/>
      <c r="C102" s="1"/>
      <c r="D102" s="9"/>
      <c r="E102" s="10"/>
      <c r="G102" s="1"/>
      <c r="H102" s="9"/>
      <c r="I102" s="10"/>
      <c r="K102" s="1"/>
      <c r="L102" s="9"/>
      <c r="M102" s="10"/>
    </row>
    <row r="103" spans="2:13" ht="15" customHeight="1" hidden="1">
      <c r="B103" s="2" t="s">
        <v>6</v>
      </c>
      <c r="C103" s="18">
        <f>SUM(C97:C101)</f>
        <v>45927</v>
      </c>
      <c r="D103" s="19">
        <f>SUM(D97:D101)</f>
        <v>6346577.976286557</v>
      </c>
      <c r="E103" s="20">
        <f>IF(D103=0,0,D103/C103)</f>
        <v>138.18838540045195</v>
      </c>
      <c r="F103" s="21"/>
      <c r="G103" s="18">
        <f>SUM(G97:G101)</f>
        <v>40684</v>
      </c>
      <c r="H103" s="19">
        <f>SUM(H97:H101)</f>
        <v>701880</v>
      </c>
      <c r="I103" s="20">
        <f t="shared" si="4"/>
        <v>17.25199095467506</v>
      </c>
      <c r="K103" s="18"/>
      <c r="L103" s="19"/>
      <c r="M103" s="20"/>
    </row>
    <row r="104" spans="2:13" ht="15" customHeight="1" hidden="1">
      <c r="B104" s="2"/>
      <c r="C104" s="1"/>
      <c r="D104" s="9"/>
      <c r="E104" s="10"/>
      <c r="G104" s="1"/>
      <c r="H104" s="9"/>
      <c r="I104" s="10"/>
      <c r="K104" s="1"/>
      <c r="L104" s="9"/>
      <c r="M104" s="10"/>
    </row>
    <row r="105" spans="2:13" ht="15" customHeight="1" hidden="1">
      <c r="B105" s="2" t="s">
        <v>7</v>
      </c>
      <c r="C105" s="1">
        <v>0</v>
      </c>
      <c r="D105" s="9">
        <v>0</v>
      </c>
      <c r="E105" s="10">
        <v>0</v>
      </c>
      <c r="G105" s="1">
        <v>0</v>
      </c>
      <c r="H105" s="9">
        <v>0</v>
      </c>
      <c r="I105" s="10">
        <v>0</v>
      </c>
      <c r="K105" s="1"/>
      <c r="L105" s="9"/>
      <c r="M105" s="10"/>
    </row>
    <row r="106" spans="2:13" ht="15" customHeight="1" hidden="1">
      <c r="B106" s="2"/>
      <c r="C106" s="1"/>
      <c r="D106" s="9"/>
      <c r="E106" s="10"/>
      <c r="G106" s="1"/>
      <c r="H106" s="9"/>
      <c r="I106" s="10"/>
      <c r="K106" s="1"/>
      <c r="L106" s="9"/>
      <c r="M106" s="10"/>
    </row>
    <row r="107" spans="2:13" ht="15" customHeight="1" hidden="1">
      <c r="B107" s="2" t="s">
        <v>11</v>
      </c>
      <c r="C107" s="22">
        <v>-1898</v>
      </c>
      <c r="D107" s="23">
        <f>+C107*E103</f>
        <v>-262281.5554900578</v>
      </c>
      <c r="E107" s="24">
        <f>IF(D107=0,0,D107/C107)</f>
        <v>138.18838540045195</v>
      </c>
      <c r="G107" s="22">
        <v>-7140</v>
      </c>
      <c r="H107" s="23">
        <f>+G107*I103</f>
        <v>-123179.21541637991</v>
      </c>
      <c r="I107" s="24">
        <f t="shared" si="4"/>
        <v>17.25199095467506</v>
      </c>
      <c r="K107" s="22"/>
      <c r="L107" s="23"/>
      <c r="M107" s="24"/>
    </row>
    <row r="108" spans="2:13" ht="15" customHeight="1" hidden="1">
      <c r="B108" s="2"/>
      <c r="C108" s="1"/>
      <c r="D108" s="9"/>
      <c r="E108" s="10"/>
      <c r="G108" s="1"/>
      <c r="H108" s="9"/>
      <c r="I108" s="10"/>
      <c r="K108" s="1"/>
      <c r="L108" s="9"/>
      <c r="M108" s="10"/>
    </row>
    <row r="109" spans="2:13" ht="15.75" customHeight="1" hidden="1" thickBot="1">
      <c r="B109" s="2" t="s">
        <v>9</v>
      </c>
      <c r="C109" s="25">
        <f>SUM(C103:C107)</f>
        <v>44029</v>
      </c>
      <c r="D109" s="28">
        <f>SUM(D103:D107)</f>
        <v>6084296.420796499</v>
      </c>
      <c r="E109" s="26">
        <f>IF(D109=0,0,D109/C109)</f>
        <v>138.18838540045195</v>
      </c>
      <c r="G109" s="25">
        <f>SUM(G103:G107)</f>
        <v>33544</v>
      </c>
      <c r="H109" s="28">
        <f>SUM(H103:H107)</f>
        <v>578700.78458362</v>
      </c>
      <c r="I109" s="26">
        <f t="shared" si="4"/>
        <v>17.251990954675055</v>
      </c>
      <c r="K109" s="25"/>
      <c r="L109" s="28"/>
      <c r="M109" s="26"/>
    </row>
    <row r="110" ht="15.75" customHeight="1" hidden="1" thickTop="1"/>
    <row r="111" ht="15" customHeight="1" hidden="1"/>
    <row r="112" spans="2:13" ht="15.75" customHeight="1" hidden="1">
      <c r="B112" s="3">
        <v>40210</v>
      </c>
      <c r="C112" s="51" t="s">
        <v>0</v>
      </c>
      <c r="D112" s="51"/>
      <c r="E112" s="51"/>
      <c r="F112" s="4"/>
      <c r="G112" s="51" t="s">
        <v>12</v>
      </c>
      <c r="H112" s="51"/>
      <c r="I112" s="51"/>
      <c r="K112" s="51"/>
      <c r="L112" s="51"/>
      <c r="M112" s="51"/>
    </row>
    <row r="113" spans="2:13" ht="15" customHeight="1" hidden="1">
      <c r="B113" s="2"/>
      <c r="C113" s="5" t="s">
        <v>1</v>
      </c>
      <c r="D113" s="6" t="s">
        <v>2</v>
      </c>
      <c r="E113" s="7" t="s">
        <v>3</v>
      </c>
      <c r="F113" s="8"/>
      <c r="G113" s="5" t="s">
        <v>1</v>
      </c>
      <c r="H113" s="6" t="s">
        <v>2</v>
      </c>
      <c r="I113" s="7" t="s">
        <v>3</v>
      </c>
      <c r="K113" s="5"/>
      <c r="L113" s="6"/>
      <c r="M113" s="7"/>
    </row>
    <row r="114" spans="2:13" ht="15" customHeight="1" hidden="1">
      <c r="B114" s="2" t="s">
        <v>4</v>
      </c>
      <c r="C114" s="1">
        <f>+C109</f>
        <v>44029</v>
      </c>
      <c r="D114" s="9">
        <f>+D109</f>
        <v>6084296.420796499</v>
      </c>
      <c r="E114" s="10">
        <f>IF(D114=0,0,D114/C114)</f>
        <v>138.18838540045195</v>
      </c>
      <c r="G114" s="1">
        <f>+G109</f>
        <v>33544</v>
      </c>
      <c r="H114" s="9">
        <f>+H109</f>
        <v>578700.78458362</v>
      </c>
      <c r="I114" s="10">
        <f>IF(H114=0,0,H114/G114)</f>
        <v>17.251990954675055</v>
      </c>
      <c r="K114" s="1"/>
      <c r="L114" s="9"/>
      <c r="M114" s="10"/>
    </row>
    <row r="115" spans="2:13" ht="15" customHeight="1" hidden="1">
      <c r="B115" s="2"/>
      <c r="C115" s="1"/>
      <c r="D115" s="9"/>
      <c r="E115" s="10"/>
      <c r="G115" s="1"/>
      <c r="H115" s="9"/>
      <c r="I115" s="10"/>
      <c r="K115" s="1"/>
      <c r="L115" s="9"/>
      <c r="M115" s="10"/>
    </row>
    <row r="116" spans="2:13" ht="30" customHeight="1" hidden="1">
      <c r="B116" s="27" t="s">
        <v>10</v>
      </c>
      <c r="C116" s="1">
        <v>-5</v>
      </c>
      <c r="D116" s="9">
        <v>-691</v>
      </c>
      <c r="E116" s="10"/>
      <c r="G116" s="1">
        <v>0</v>
      </c>
      <c r="H116" s="9">
        <v>0</v>
      </c>
      <c r="I116" s="10"/>
      <c r="K116" s="1"/>
      <c r="L116" s="9"/>
      <c r="M116" s="10"/>
    </row>
    <row r="117" spans="2:13" ht="15" customHeight="1" hidden="1">
      <c r="B117" s="2"/>
      <c r="C117" s="1"/>
      <c r="D117" s="9"/>
      <c r="E117" s="10"/>
      <c r="G117" s="1"/>
      <c r="H117" s="9"/>
      <c r="I117" s="10"/>
      <c r="K117" s="1"/>
      <c r="L117" s="9"/>
      <c r="M117" s="10"/>
    </row>
    <row r="118" spans="2:13" ht="15" customHeight="1" hidden="1">
      <c r="B118" s="2" t="s">
        <v>5</v>
      </c>
      <c r="C118" s="11">
        <v>0</v>
      </c>
      <c r="D118" s="12">
        <v>0</v>
      </c>
      <c r="E118" s="24">
        <f>IF(D118=0,0,D118/C118)</f>
        <v>0</v>
      </c>
      <c r="G118" s="22">
        <v>0</v>
      </c>
      <c r="H118" s="23">
        <v>0</v>
      </c>
      <c r="I118" s="24">
        <f>IF(H118=0,0,H118/G118)</f>
        <v>0</v>
      </c>
      <c r="K118" s="22"/>
      <c r="L118" s="23"/>
      <c r="M118" s="24"/>
    </row>
    <row r="119" spans="2:13" ht="15" customHeight="1" hidden="1">
      <c r="B119" s="2"/>
      <c r="C119" s="1"/>
      <c r="D119" s="9"/>
      <c r="E119" s="10"/>
      <c r="G119" s="1"/>
      <c r="H119" s="9"/>
      <c r="I119" s="10"/>
      <c r="K119" s="1"/>
      <c r="L119" s="9"/>
      <c r="M119" s="10"/>
    </row>
    <row r="120" spans="2:13" ht="15" customHeight="1" hidden="1">
      <c r="B120" s="2" t="s">
        <v>6</v>
      </c>
      <c r="C120" s="18">
        <f>SUM(C114:C118)</f>
        <v>44024</v>
      </c>
      <c r="D120" s="19">
        <f>SUM(D114:D118)</f>
        <v>6083605.420796499</v>
      </c>
      <c r="E120" s="20">
        <f>IF(D120=0,0,D120/C120)</f>
        <v>138.1883840813306</v>
      </c>
      <c r="F120" s="21"/>
      <c r="G120" s="18">
        <f>SUM(G114:G118)</f>
        <v>33544</v>
      </c>
      <c r="H120" s="19">
        <f>SUM(H114:H118)</f>
        <v>578700.78458362</v>
      </c>
      <c r="I120" s="20">
        <f>IF(H120=0,0,H120/G120)</f>
        <v>17.251990954675055</v>
      </c>
      <c r="K120" s="18"/>
      <c r="L120" s="19"/>
      <c r="M120" s="20"/>
    </row>
    <row r="121" spans="2:13" ht="15" customHeight="1" hidden="1">
      <c r="B121" s="2"/>
      <c r="C121" s="1"/>
      <c r="D121" s="9"/>
      <c r="E121" s="10"/>
      <c r="G121" s="1"/>
      <c r="H121" s="9"/>
      <c r="I121" s="10"/>
      <c r="K121" s="1"/>
      <c r="L121" s="9"/>
      <c r="M121" s="10"/>
    </row>
    <row r="122" spans="2:13" ht="15" customHeight="1" hidden="1">
      <c r="B122" s="2" t="s">
        <v>7</v>
      </c>
      <c r="C122" s="1">
        <v>0</v>
      </c>
      <c r="D122" s="9">
        <v>0</v>
      </c>
      <c r="E122" s="10">
        <v>0</v>
      </c>
      <c r="G122" s="1">
        <v>0</v>
      </c>
      <c r="H122" s="9">
        <v>0</v>
      </c>
      <c r="I122" s="10">
        <v>0</v>
      </c>
      <c r="K122" s="1"/>
      <c r="L122" s="9"/>
      <c r="M122" s="10"/>
    </row>
    <row r="123" spans="2:13" ht="15" customHeight="1" hidden="1">
      <c r="B123" s="2"/>
      <c r="C123" s="1"/>
      <c r="D123" s="9"/>
      <c r="E123" s="10"/>
      <c r="G123" s="1"/>
      <c r="H123" s="9"/>
      <c r="I123" s="10"/>
      <c r="K123" s="1"/>
      <c r="L123" s="9"/>
      <c r="M123" s="10"/>
    </row>
    <row r="124" spans="2:13" ht="15" customHeight="1" hidden="1">
      <c r="B124" s="2" t="s">
        <v>11</v>
      </c>
      <c r="C124" s="22">
        <v>-1293</v>
      </c>
      <c r="D124" s="23">
        <f>+C124*E120</f>
        <v>-178677.58061716048</v>
      </c>
      <c r="E124" s="24">
        <f>IF(D124=0,0,D124/C124)</f>
        <v>138.1883840813306</v>
      </c>
      <c r="G124" s="22">
        <v>-7140</v>
      </c>
      <c r="H124" s="23">
        <f>+G124*I120</f>
        <v>-123179.21541637988</v>
      </c>
      <c r="I124" s="24">
        <f>IF(H124=0,0,H124/G124)</f>
        <v>17.251990954675055</v>
      </c>
      <c r="K124" s="22"/>
      <c r="L124" s="23"/>
      <c r="M124" s="24"/>
    </row>
    <row r="125" spans="2:13" ht="15" customHeight="1" hidden="1">
      <c r="B125" s="2"/>
      <c r="C125" s="1"/>
      <c r="D125" s="9"/>
      <c r="E125" s="10"/>
      <c r="G125" s="1"/>
      <c r="H125" s="9"/>
      <c r="I125" s="10"/>
      <c r="K125" s="1"/>
      <c r="L125" s="9"/>
      <c r="M125" s="10"/>
    </row>
    <row r="126" spans="2:13" ht="15.75" customHeight="1" hidden="1" thickBot="1">
      <c r="B126" s="2" t="s">
        <v>9</v>
      </c>
      <c r="C126" s="25">
        <f>SUM(C120:C124)</f>
        <v>42731</v>
      </c>
      <c r="D126" s="28">
        <f>SUM(D120:D124)</f>
        <v>5904927.840179338</v>
      </c>
      <c r="E126" s="26">
        <f>IF(D126=0,0,D126/C126)</f>
        <v>138.1883840813306</v>
      </c>
      <c r="G126" s="25">
        <f>SUM(G120:G124)</f>
        <v>26404</v>
      </c>
      <c r="H126" s="28">
        <f>SUM(H120:H124)</f>
        <v>455521.5691672402</v>
      </c>
      <c r="I126" s="26">
        <f>IF(H126=0,0,H126/G126)</f>
        <v>17.251990954675055</v>
      </c>
      <c r="K126" s="25"/>
      <c r="L126" s="28"/>
      <c r="M126" s="26"/>
    </row>
    <row r="127" ht="15.75" customHeight="1" hidden="1" thickTop="1"/>
    <row r="128" ht="15" customHeight="1" hidden="1"/>
    <row r="129" spans="2:13" ht="15.75" customHeight="1" hidden="1">
      <c r="B129" s="3">
        <v>40238</v>
      </c>
      <c r="C129" s="51" t="s">
        <v>0</v>
      </c>
      <c r="D129" s="51"/>
      <c r="E129" s="51"/>
      <c r="F129" s="4"/>
      <c r="G129" s="51" t="s">
        <v>12</v>
      </c>
      <c r="H129" s="51"/>
      <c r="I129" s="51"/>
      <c r="K129" s="51"/>
      <c r="L129" s="51"/>
      <c r="M129" s="51"/>
    </row>
    <row r="130" spans="2:13" ht="15" customHeight="1" hidden="1">
      <c r="B130" s="2"/>
      <c r="C130" s="5" t="s">
        <v>1</v>
      </c>
      <c r="D130" s="6" t="s">
        <v>2</v>
      </c>
      <c r="E130" s="7" t="s">
        <v>3</v>
      </c>
      <c r="F130" s="8"/>
      <c r="G130" s="5" t="s">
        <v>1</v>
      </c>
      <c r="H130" s="6" t="s">
        <v>2</v>
      </c>
      <c r="I130" s="7" t="s">
        <v>3</v>
      </c>
      <c r="K130" s="5"/>
      <c r="L130" s="6"/>
      <c r="M130" s="7"/>
    </row>
    <row r="131" spans="2:13" ht="15" customHeight="1" hidden="1">
      <c r="B131" s="2" t="s">
        <v>4</v>
      </c>
      <c r="C131" s="1">
        <f>+C126</f>
        <v>42731</v>
      </c>
      <c r="D131" s="9">
        <f>+D126</f>
        <v>5904927.840179338</v>
      </c>
      <c r="E131" s="10">
        <f>IF(D131=0,0,D131/C131)</f>
        <v>138.1883840813306</v>
      </c>
      <c r="G131" s="1">
        <f>+G126</f>
        <v>26404</v>
      </c>
      <c r="H131" s="9">
        <f>+H126</f>
        <v>455521.5691672402</v>
      </c>
      <c r="I131" s="10">
        <f>IF(H131=0,0,H131/G131)</f>
        <v>17.251990954675055</v>
      </c>
      <c r="K131" s="1"/>
      <c r="L131" s="9"/>
      <c r="M131" s="10"/>
    </row>
    <row r="132" spans="2:13" ht="15" customHeight="1" hidden="1">
      <c r="B132" s="2"/>
      <c r="C132" s="1"/>
      <c r="D132" s="9"/>
      <c r="E132" s="10"/>
      <c r="G132" s="1"/>
      <c r="H132" s="9"/>
      <c r="I132" s="10"/>
      <c r="K132" s="1"/>
      <c r="L132" s="9"/>
      <c r="M132" s="10"/>
    </row>
    <row r="133" spans="2:13" ht="15" customHeight="1" hidden="1">
      <c r="B133" s="2" t="s">
        <v>5</v>
      </c>
      <c r="C133" s="22">
        <v>0</v>
      </c>
      <c r="D133" s="23">
        <v>0</v>
      </c>
      <c r="E133" s="24">
        <f>IF(D133=0,0,D133/C133)</f>
        <v>0</v>
      </c>
      <c r="G133" s="22">
        <v>0</v>
      </c>
      <c r="H133" s="23">
        <v>0</v>
      </c>
      <c r="I133" s="24">
        <f>IF(H133=0,0,H133/G133)</f>
        <v>0</v>
      </c>
      <c r="K133" s="22"/>
      <c r="L133" s="23"/>
      <c r="M133" s="24"/>
    </row>
    <row r="134" spans="2:13" ht="15" customHeight="1" hidden="1">
      <c r="B134" s="2"/>
      <c r="C134" s="1"/>
      <c r="D134" s="9"/>
      <c r="E134" s="10"/>
      <c r="G134" s="1"/>
      <c r="H134" s="9"/>
      <c r="I134" s="10"/>
      <c r="K134" s="1"/>
      <c r="L134" s="9"/>
      <c r="M134" s="10"/>
    </row>
    <row r="135" spans="2:13" ht="15" customHeight="1" hidden="1">
      <c r="B135" s="2" t="s">
        <v>6</v>
      </c>
      <c r="C135" s="18">
        <f>SUM(C131:C133)</f>
        <v>42731</v>
      </c>
      <c r="D135" s="18">
        <f>SUM(D131:D133)</f>
        <v>5904927.840179338</v>
      </c>
      <c r="E135" s="20">
        <f>IF(D135=0,0,D135/C135)</f>
        <v>138.1883840813306</v>
      </c>
      <c r="F135" s="21"/>
      <c r="G135" s="18">
        <f>SUM(G131:G133)</f>
        <v>26404</v>
      </c>
      <c r="H135" s="19">
        <f>SUM(H131:H133)</f>
        <v>455521.5691672402</v>
      </c>
      <c r="I135" s="20">
        <f>IF(H135=0,0,H135/G135)</f>
        <v>17.251990954675055</v>
      </c>
      <c r="K135" s="18"/>
      <c r="L135" s="19"/>
      <c r="M135" s="20"/>
    </row>
    <row r="136" spans="2:13" ht="15" customHeight="1" hidden="1">
      <c r="B136" s="2"/>
      <c r="C136" s="1"/>
      <c r="D136" s="9"/>
      <c r="E136" s="10"/>
      <c r="G136" s="1"/>
      <c r="H136" s="9"/>
      <c r="I136" s="10"/>
      <c r="K136" s="1"/>
      <c r="L136" s="9"/>
      <c r="M136" s="10"/>
    </row>
    <row r="137" spans="2:13" ht="15" customHeight="1" hidden="1">
      <c r="B137" s="2" t="s">
        <v>7</v>
      </c>
      <c r="C137" s="1">
        <v>0</v>
      </c>
      <c r="D137" s="9">
        <v>0</v>
      </c>
      <c r="E137" s="10">
        <v>0</v>
      </c>
      <c r="G137" s="1">
        <v>0</v>
      </c>
      <c r="H137" s="9">
        <v>0</v>
      </c>
      <c r="I137" s="10">
        <v>0</v>
      </c>
      <c r="K137" s="1"/>
      <c r="L137" s="9"/>
      <c r="M137" s="10"/>
    </row>
    <row r="138" spans="2:13" ht="15" customHeight="1" hidden="1">
      <c r="B138" s="2"/>
      <c r="C138" s="1"/>
      <c r="D138" s="9"/>
      <c r="E138" s="10"/>
      <c r="G138" s="1">
        <v>0</v>
      </c>
      <c r="H138" s="9"/>
      <c r="I138" s="10"/>
      <c r="K138" s="1"/>
      <c r="L138" s="9"/>
      <c r="M138" s="10"/>
    </row>
    <row r="139" spans="2:13" ht="15" customHeight="1" hidden="1">
      <c r="B139" s="2" t="s">
        <v>11</v>
      </c>
      <c r="C139" s="22">
        <v>-189</v>
      </c>
      <c r="D139" s="23">
        <f>+C139*E135</f>
        <v>-26117.604591371484</v>
      </c>
      <c r="E139" s="24">
        <f>IF(D139=0,0,D139/C139)</f>
        <v>138.1883840813306</v>
      </c>
      <c r="G139" s="22">
        <v>-7140</v>
      </c>
      <c r="H139" s="23">
        <f>+G139*I135</f>
        <v>-123179.21541637988</v>
      </c>
      <c r="I139" s="24">
        <f>IF(H139=0,0,H139/G139)</f>
        <v>17.251990954675055</v>
      </c>
      <c r="K139" s="22"/>
      <c r="L139" s="23"/>
      <c r="M139" s="24"/>
    </row>
    <row r="140" spans="2:13" ht="15" customHeight="1" hidden="1">
      <c r="B140" s="2"/>
      <c r="C140" s="1"/>
      <c r="D140" s="9"/>
      <c r="E140" s="10"/>
      <c r="G140" s="1"/>
      <c r="H140" s="9"/>
      <c r="I140" s="10"/>
      <c r="K140" s="1"/>
      <c r="L140" s="9"/>
      <c r="M140" s="10"/>
    </row>
    <row r="141" spans="2:13" ht="15.75" customHeight="1" hidden="1" thickBot="1">
      <c r="B141" s="2" t="s">
        <v>9</v>
      </c>
      <c r="C141" s="25">
        <f>SUM(C135:C139)</f>
        <v>42542</v>
      </c>
      <c r="D141" s="25">
        <f>SUM(D135:D139)</f>
        <v>5878810.235587967</v>
      </c>
      <c r="E141" s="26">
        <f>IF(D141=0,0,D141/C141)</f>
        <v>138.1883840813306</v>
      </c>
      <c r="G141" s="25">
        <f>SUM(G135:G139)</f>
        <v>19264</v>
      </c>
      <c r="H141" s="25">
        <f>SUM(H135:H139)</f>
        <v>332342.3537508603</v>
      </c>
      <c r="I141" s="26">
        <f>IF(H141=0,0,H141/G141)</f>
        <v>17.25199095467506</v>
      </c>
      <c r="K141" s="25"/>
      <c r="L141" s="25"/>
      <c r="M141" s="26"/>
    </row>
    <row r="142" ht="15.75" customHeight="1" hidden="1" thickTop="1"/>
    <row r="143" ht="15" customHeight="1" hidden="1"/>
    <row r="144" spans="2:13" ht="15.75" customHeight="1" hidden="1">
      <c r="B144" s="3">
        <v>40269</v>
      </c>
      <c r="C144" s="51" t="s">
        <v>0</v>
      </c>
      <c r="D144" s="51"/>
      <c r="E144" s="51"/>
      <c r="F144" s="4"/>
      <c r="G144" s="51" t="s">
        <v>12</v>
      </c>
      <c r="H144" s="51"/>
      <c r="I144" s="51"/>
      <c r="K144" s="51"/>
      <c r="L144" s="51"/>
      <c r="M144" s="51"/>
    </row>
    <row r="145" spans="2:13" ht="15" customHeight="1" hidden="1">
      <c r="B145" s="2"/>
      <c r="C145" s="5" t="s">
        <v>1</v>
      </c>
      <c r="D145" s="6" t="s">
        <v>2</v>
      </c>
      <c r="E145" s="7" t="s">
        <v>3</v>
      </c>
      <c r="F145" s="8"/>
      <c r="G145" s="5" t="s">
        <v>1</v>
      </c>
      <c r="H145" s="6" t="s">
        <v>2</v>
      </c>
      <c r="I145" s="7" t="s">
        <v>3</v>
      </c>
      <c r="K145" s="5"/>
      <c r="L145" s="6"/>
      <c r="M145" s="7"/>
    </row>
    <row r="146" spans="2:13" ht="15" customHeight="1" hidden="1">
      <c r="B146" s="2" t="s">
        <v>4</v>
      </c>
      <c r="C146" s="1">
        <f>+C141</f>
        <v>42542</v>
      </c>
      <c r="D146" s="9">
        <f>+D141</f>
        <v>5878810.235587967</v>
      </c>
      <c r="E146" s="10">
        <f>IF(D146=0,0,D146/C146)</f>
        <v>138.1883840813306</v>
      </c>
      <c r="G146" s="1">
        <f>+G141</f>
        <v>19264</v>
      </c>
      <c r="H146" s="9">
        <f>+H141</f>
        <v>332342.3537508603</v>
      </c>
      <c r="I146" s="10">
        <f>IF(H146=0,0,H146/G146)</f>
        <v>17.25199095467506</v>
      </c>
      <c r="K146" s="1"/>
      <c r="L146" s="9"/>
      <c r="M146" s="10"/>
    </row>
    <row r="147" spans="2:13" ht="15" customHeight="1" hidden="1">
      <c r="B147" s="2"/>
      <c r="C147" s="1"/>
      <c r="D147" s="9"/>
      <c r="E147" s="10"/>
      <c r="G147" s="1"/>
      <c r="H147" s="9"/>
      <c r="I147" s="10"/>
      <c r="K147" s="1"/>
      <c r="L147" s="9"/>
      <c r="M147" s="10"/>
    </row>
    <row r="148" spans="2:13" ht="15" customHeight="1" hidden="1">
      <c r="B148" s="2" t="s">
        <v>5</v>
      </c>
      <c r="C148" s="22">
        <v>0</v>
      </c>
      <c r="D148" s="23">
        <v>0</v>
      </c>
      <c r="E148" s="24">
        <f>IF(D148=0,0,D148/C148)</f>
        <v>0</v>
      </c>
      <c r="G148" s="22">
        <v>0</v>
      </c>
      <c r="H148" s="23">
        <v>0</v>
      </c>
      <c r="I148" s="24">
        <f>IF(H148=0,0,H148/G148)</f>
        <v>0</v>
      </c>
      <c r="K148" s="22"/>
      <c r="L148" s="23"/>
      <c r="M148" s="24"/>
    </row>
    <row r="149" spans="2:13" ht="15" customHeight="1" hidden="1">
      <c r="B149" s="2"/>
      <c r="C149" s="1"/>
      <c r="D149" s="9"/>
      <c r="E149" s="10"/>
      <c r="G149" s="1"/>
      <c r="H149" s="9"/>
      <c r="I149" s="10"/>
      <c r="K149" s="1"/>
      <c r="L149" s="9"/>
      <c r="M149" s="10"/>
    </row>
    <row r="150" spans="2:13" ht="15" customHeight="1" hidden="1">
      <c r="B150" s="2" t="s">
        <v>6</v>
      </c>
      <c r="C150" s="18">
        <f>SUM(C146:C148)</f>
        <v>42542</v>
      </c>
      <c r="D150" s="18">
        <f>SUM(D146:D148)</f>
        <v>5878810.235587967</v>
      </c>
      <c r="E150" s="20">
        <f>IF(D150=0,0,D150/C150)</f>
        <v>138.1883840813306</v>
      </c>
      <c r="F150" s="21"/>
      <c r="G150" s="18">
        <f>SUM(G146:G148)</f>
        <v>19264</v>
      </c>
      <c r="H150" s="19">
        <f>SUM(H146:H148)</f>
        <v>332342.3537508603</v>
      </c>
      <c r="I150" s="20">
        <f>IF(H150=0,0,H150/G150)</f>
        <v>17.25199095467506</v>
      </c>
      <c r="K150" s="18"/>
      <c r="L150" s="19"/>
      <c r="M150" s="20"/>
    </row>
    <row r="151" spans="2:13" ht="15" customHeight="1" hidden="1">
      <c r="B151" s="2"/>
      <c r="C151" s="1"/>
      <c r="D151" s="9"/>
      <c r="E151" s="10"/>
      <c r="G151" s="1"/>
      <c r="H151" s="9"/>
      <c r="I151" s="10"/>
      <c r="K151" s="1"/>
      <c r="L151" s="9"/>
      <c r="M151" s="10"/>
    </row>
    <row r="152" spans="2:13" ht="15" customHeight="1" hidden="1">
      <c r="B152" s="2" t="s">
        <v>7</v>
      </c>
      <c r="C152" s="1">
        <v>0</v>
      </c>
      <c r="D152" s="9">
        <v>0</v>
      </c>
      <c r="E152" s="10">
        <v>0</v>
      </c>
      <c r="G152" s="1">
        <v>0</v>
      </c>
      <c r="H152" s="9">
        <v>0</v>
      </c>
      <c r="I152" s="10">
        <v>0</v>
      </c>
      <c r="K152" s="1"/>
      <c r="L152" s="9"/>
      <c r="M152" s="10"/>
    </row>
    <row r="153" spans="2:13" ht="15" customHeight="1" hidden="1">
      <c r="B153" s="2"/>
      <c r="C153" s="1"/>
      <c r="D153" s="9"/>
      <c r="E153" s="10"/>
      <c r="G153" s="1">
        <v>0</v>
      </c>
      <c r="H153" s="9"/>
      <c r="I153" s="10"/>
      <c r="K153" s="1"/>
      <c r="L153" s="9"/>
      <c r="M153" s="10"/>
    </row>
    <row r="154" spans="2:13" ht="15" customHeight="1" hidden="1">
      <c r="B154" s="2" t="s">
        <v>11</v>
      </c>
      <c r="C154" s="22">
        <v>0</v>
      </c>
      <c r="D154" s="23">
        <f>+C154*E150</f>
        <v>0</v>
      </c>
      <c r="E154" s="24">
        <f>IF(D154=0,0,D154/C154)</f>
        <v>0</v>
      </c>
      <c r="G154" s="22">
        <v>-7070</v>
      </c>
      <c r="H154" s="23">
        <f>+G154*I150</f>
        <v>-121971.57604955266</v>
      </c>
      <c r="I154" s="24">
        <f>IF(H154=0,0,H154/G154)</f>
        <v>17.25199095467506</v>
      </c>
      <c r="K154" s="22"/>
      <c r="L154" s="23"/>
      <c r="M154" s="24"/>
    </row>
    <row r="155" spans="2:13" ht="15" customHeight="1" hidden="1">
      <c r="B155" s="2"/>
      <c r="C155" s="1"/>
      <c r="D155" s="9"/>
      <c r="E155" s="10"/>
      <c r="G155" s="1"/>
      <c r="H155" s="9"/>
      <c r="I155" s="10"/>
      <c r="K155" s="1"/>
      <c r="L155" s="9"/>
      <c r="M155" s="10"/>
    </row>
    <row r="156" spans="2:13" ht="15.75" customHeight="1" hidden="1" thickBot="1">
      <c r="B156" s="2" t="s">
        <v>9</v>
      </c>
      <c r="C156" s="25">
        <f>SUM(C150:C154)</f>
        <v>42542</v>
      </c>
      <c r="D156" s="25">
        <f>SUM(D150:D154)</f>
        <v>5878810.235587967</v>
      </c>
      <c r="E156" s="26">
        <f>IF(D156=0,0,D156/C156)</f>
        <v>138.1883840813306</v>
      </c>
      <c r="G156" s="25">
        <f>SUM(G150:G154)</f>
        <v>12194</v>
      </c>
      <c r="H156" s="25">
        <f>SUM(H150:H154)</f>
        <v>210370.77770130767</v>
      </c>
      <c r="I156" s="26">
        <f>IF(H156=0,0,H156/G156)</f>
        <v>17.25199095467506</v>
      </c>
      <c r="K156" s="25"/>
      <c r="L156" s="25"/>
      <c r="M156" s="26"/>
    </row>
    <row r="157" ht="15.75" customHeight="1" hidden="1" thickTop="1"/>
    <row r="158" ht="15" customHeight="1" hidden="1"/>
    <row r="159" spans="2:13" ht="15.75" customHeight="1" hidden="1">
      <c r="B159" s="3">
        <v>40299</v>
      </c>
      <c r="C159" s="51" t="s">
        <v>0</v>
      </c>
      <c r="D159" s="51"/>
      <c r="E159" s="51"/>
      <c r="F159" s="4"/>
      <c r="G159" s="51" t="s">
        <v>12</v>
      </c>
      <c r="H159" s="51"/>
      <c r="I159" s="51"/>
      <c r="K159" s="51"/>
      <c r="L159" s="51"/>
      <c r="M159" s="51"/>
    </row>
    <row r="160" spans="2:13" ht="15" customHeight="1" hidden="1">
      <c r="B160" s="2"/>
      <c r="C160" s="5" t="s">
        <v>1</v>
      </c>
      <c r="D160" s="6" t="s">
        <v>2</v>
      </c>
      <c r="E160" s="7" t="s">
        <v>3</v>
      </c>
      <c r="F160" s="8"/>
      <c r="G160" s="5" t="s">
        <v>1</v>
      </c>
      <c r="H160" s="6" t="s">
        <v>2</v>
      </c>
      <c r="I160" s="7" t="s">
        <v>3</v>
      </c>
      <c r="K160" s="5"/>
      <c r="L160" s="6"/>
      <c r="M160" s="7"/>
    </row>
    <row r="161" spans="2:13" ht="15" customHeight="1" hidden="1">
      <c r="B161" s="2" t="s">
        <v>4</v>
      </c>
      <c r="C161" s="1">
        <f>+C156</f>
        <v>42542</v>
      </c>
      <c r="D161" s="9">
        <f>+D156</f>
        <v>5878810.235587967</v>
      </c>
      <c r="E161" s="10">
        <f>IF(D161=0,0,D161/C161)</f>
        <v>138.1883840813306</v>
      </c>
      <c r="G161" s="1">
        <f>+G156</f>
        <v>12194</v>
      </c>
      <c r="H161" s="9">
        <f>+H156</f>
        <v>210370.77770130767</v>
      </c>
      <c r="I161" s="10">
        <f>IF(H161=0,0,H161/G161)</f>
        <v>17.25199095467506</v>
      </c>
      <c r="K161" s="1"/>
      <c r="L161" s="9"/>
      <c r="M161" s="10"/>
    </row>
    <row r="162" spans="2:13" ht="15" customHeight="1" hidden="1">
      <c r="B162" s="2"/>
      <c r="C162" s="1"/>
      <c r="D162" s="9"/>
      <c r="E162" s="10"/>
      <c r="G162" s="1"/>
      <c r="H162" s="9"/>
      <c r="I162" s="10"/>
      <c r="K162" s="1"/>
      <c r="L162" s="9"/>
      <c r="M162" s="10"/>
    </row>
    <row r="163" spans="2:13" ht="15" customHeight="1" hidden="1">
      <c r="B163" s="2" t="s">
        <v>5</v>
      </c>
      <c r="C163" s="22">
        <v>0</v>
      </c>
      <c r="D163" s="23">
        <v>0</v>
      </c>
      <c r="E163" s="24">
        <f>IF(D163=0,0,D163/C163)</f>
        <v>0</v>
      </c>
      <c r="G163" s="22">
        <v>0</v>
      </c>
      <c r="H163" s="23">
        <v>0</v>
      </c>
      <c r="I163" s="24">
        <f>IF(H163=0,0,H163/G163)</f>
        <v>0</v>
      </c>
      <c r="K163" s="22"/>
      <c r="L163" s="23"/>
      <c r="M163" s="24"/>
    </row>
    <row r="164" spans="2:13" ht="15" customHeight="1" hidden="1">
      <c r="B164" s="2"/>
      <c r="C164" s="1"/>
      <c r="D164" s="9"/>
      <c r="E164" s="10"/>
      <c r="G164" s="1"/>
      <c r="H164" s="9"/>
      <c r="I164" s="10"/>
      <c r="K164" s="1"/>
      <c r="L164" s="9"/>
      <c r="M164" s="10"/>
    </row>
    <row r="165" spans="2:13" ht="15" customHeight="1" hidden="1">
      <c r="B165" s="2" t="s">
        <v>6</v>
      </c>
      <c r="C165" s="18">
        <f>SUM(C161:C163)</f>
        <v>42542</v>
      </c>
      <c r="D165" s="18">
        <f>SUM(D161:D163)</f>
        <v>5878810.235587967</v>
      </c>
      <c r="E165" s="20">
        <f>IF(D165=0,0,D165/C165)</f>
        <v>138.1883840813306</v>
      </c>
      <c r="F165" s="21"/>
      <c r="G165" s="18">
        <f>SUM(G161:G163)</f>
        <v>12194</v>
      </c>
      <c r="H165" s="19">
        <f>SUM(H161:H163)</f>
        <v>210370.77770130767</v>
      </c>
      <c r="I165" s="20">
        <f>IF(H165=0,0,H165/G165)</f>
        <v>17.25199095467506</v>
      </c>
      <c r="K165" s="18"/>
      <c r="L165" s="19"/>
      <c r="M165" s="20"/>
    </row>
    <row r="166" spans="2:13" ht="15" customHeight="1" hidden="1">
      <c r="B166" s="2"/>
      <c r="C166" s="1"/>
      <c r="D166" s="9"/>
      <c r="E166" s="10"/>
      <c r="G166" s="1"/>
      <c r="H166" s="9"/>
      <c r="I166" s="10"/>
      <c r="K166" s="1"/>
      <c r="L166" s="9"/>
      <c r="M166" s="10"/>
    </row>
    <row r="167" spans="2:13" ht="15" customHeight="1" hidden="1">
      <c r="B167" s="2" t="s">
        <v>7</v>
      </c>
      <c r="C167" s="1">
        <v>0</v>
      </c>
      <c r="D167" s="9">
        <v>0</v>
      </c>
      <c r="E167" s="10">
        <v>0</v>
      </c>
      <c r="G167" s="1">
        <v>0</v>
      </c>
      <c r="H167" s="9">
        <v>0</v>
      </c>
      <c r="I167" s="10">
        <v>0</v>
      </c>
      <c r="K167" s="1"/>
      <c r="L167" s="9"/>
      <c r="M167" s="10"/>
    </row>
    <row r="168" spans="2:13" ht="15" customHeight="1" hidden="1">
      <c r="B168" s="2"/>
      <c r="C168" s="1"/>
      <c r="D168" s="9"/>
      <c r="E168" s="10"/>
      <c r="G168" s="1">
        <v>0</v>
      </c>
      <c r="H168" s="9"/>
      <c r="I168" s="10"/>
      <c r="K168" s="1"/>
      <c r="L168" s="9"/>
      <c r="M168" s="10"/>
    </row>
    <row r="169" spans="2:13" ht="15" customHeight="1" hidden="1">
      <c r="B169" s="2" t="s">
        <v>11</v>
      </c>
      <c r="C169" s="22">
        <v>0</v>
      </c>
      <c r="D169" s="23">
        <f>+C169*E165</f>
        <v>0</v>
      </c>
      <c r="E169" s="24">
        <f>IF(D169=0,0,D169/C169)</f>
        <v>0</v>
      </c>
      <c r="G169" s="22">
        <v>-3802</v>
      </c>
      <c r="H169" s="23">
        <f>+G169*I165</f>
        <v>-65592.06960967457</v>
      </c>
      <c r="I169" s="24">
        <f>IF(H169=0,0,H169/G169)</f>
        <v>17.25199095467506</v>
      </c>
      <c r="K169" s="22"/>
      <c r="L169" s="23"/>
      <c r="M169" s="24"/>
    </row>
    <row r="170" spans="2:13" ht="15" customHeight="1" hidden="1">
      <c r="B170" s="2"/>
      <c r="C170" s="1"/>
      <c r="D170" s="9"/>
      <c r="E170" s="10"/>
      <c r="G170" s="1"/>
      <c r="H170" s="9"/>
      <c r="I170" s="10"/>
      <c r="K170" s="1"/>
      <c r="L170" s="9"/>
      <c r="M170" s="10"/>
    </row>
    <row r="171" spans="2:13" ht="15.75" customHeight="1" hidden="1" thickBot="1">
      <c r="B171" s="2" t="s">
        <v>9</v>
      </c>
      <c r="C171" s="25">
        <f>SUM(C165:C169)</f>
        <v>42542</v>
      </c>
      <c r="D171" s="25">
        <f>SUM(D165:D169)</f>
        <v>5878810.235587967</v>
      </c>
      <c r="E171" s="26">
        <f>IF(D171=0,0,D171/C171)</f>
        <v>138.1883840813306</v>
      </c>
      <c r="G171" s="25">
        <f>SUM(G165:G169)</f>
        <v>8392</v>
      </c>
      <c r="H171" s="25">
        <f>SUM(H165:H169)</f>
        <v>144778.7080916331</v>
      </c>
      <c r="I171" s="26">
        <f>IF(H171=0,0,H171/G171)</f>
        <v>17.25199095467506</v>
      </c>
      <c r="K171" s="25"/>
      <c r="L171" s="25"/>
      <c r="M171" s="26"/>
    </row>
    <row r="172" ht="15.75" customHeight="1" hidden="1" thickTop="1"/>
    <row r="173" ht="15" customHeight="1" hidden="1"/>
    <row r="174" spans="2:13" ht="15.75" customHeight="1" hidden="1">
      <c r="B174" s="3">
        <v>40330</v>
      </c>
      <c r="C174" s="51" t="s">
        <v>0</v>
      </c>
      <c r="D174" s="51"/>
      <c r="E174" s="51"/>
      <c r="F174" s="4"/>
      <c r="G174" s="51" t="s">
        <v>12</v>
      </c>
      <c r="H174" s="51"/>
      <c r="I174" s="51"/>
      <c r="K174" s="51"/>
      <c r="L174" s="51"/>
      <c r="M174" s="51"/>
    </row>
    <row r="175" spans="2:13" ht="15" customHeight="1" hidden="1">
      <c r="B175" s="2"/>
      <c r="C175" s="5" t="s">
        <v>1</v>
      </c>
      <c r="D175" s="6" t="s">
        <v>2</v>
      </c>
      <c r="E175" s="7" t="s">
        <v>3</v>
      </c>
      <c r="F175" s="8"/>
      <c r="G175" s="5" t="s">
        <v>1</v>
      </c>
      <c r="H175" s="6" t="s">
        <v>2</v>
      </c>
      <c r="I175" s="7" t="s">
        <v>3</v>
      </c>
      <c r="K175" s="5"/>
      <c r="L175" s="6"/>
      <c r="M175" s="7"/>
    </row>
    <row r="176" spans="2:13" ht="15" customHeight="1" hidden="1">
      <c r="B176" s="2" t="s">
        <v>4</v>
      </c>
      <c r="C176" s="1">
        <f>+C171</f>
        <v>42542</v>
      </c>
      <c r="D176" s="9">
        <f>+D171</f>
        <v>5878810.235587967</v>
      </c>
      <c r="E176" s="10">
        <f>IF(D176=0,0,D176/C176)</f>
        <v>138.1883840813306</v>
      </c>
      <c r="G176" s="1">
        <f>+G171</f>
        <v>8392</v>
      </c>
      <c r="H176" s="9">
        <f>+H171</f>
        <v>144778.7080916331</v>
      </c>
      <c r="I176" s="10">
        <f>IF(H176=0,0,H176/G176)</f>
        <v>17.25199095467506</v>
      </c>
      <c r="K176" s="1"/>
      <c r="L176" s="9"/>
      <c r="M176" s="10"/>
    </row>
    <row r="177" spans="2:13" ht="15" customHeight="1" hidden="1">
      <c r="B177" s="2"/>
      <c r="C177" s="1"/>
      <c r="D177" s="9"/>
      <c r="E177" s="10"/>
      <c r="G177" s="1"/>
      <c r="H177" s="9"/>
      <c r="I177" s="10"/>
      <c r="K177" s="1"/>
      <c r="L177" s="9"/>
      <c r="M177" s="10"/>
    </row>
    <row r="178" spans="2:13" ht="15" customHeight="1" hidden="1">
      <c r="B178" s="2" t="s">
        <v>5</v>
      </c>
      <c r="C178" s="22">
        <v>0</v>
      </c>
      <c r="D178" s="23">
        <v>0</v>
      </c>
      <c r="E178" s="24">
        <f>IF(D178=0,0,D178/C178)</f>
        <v>0</v>
      </c>
      <c r="G178" s="22">
        <v>0</v>
      </c>
      <c r="H178" s="23">
        <v>0</v>
      </c>
      <c r="I178" s="24">
        <f>IF(H178=0,0,H178/G178)</f>
        <v>0</v>
      </c>
      <c r="K178" s="22"/>
      <c r="L178" s="23"/>
      <c r="M178" s="24"/>
    </row>
    <row r="179" spans="2:13" ht="15" customHeight="1" hidden="1">
      <c r="B179" s="2"/>
      <c r="C179" s="1"/>
      <c r="D179" s="9"/>
      <c r="E179" s="10"/>
      <c r="G179" s="1"/>
      <c r="H179" s="9"/>
      <c r="I179" s="10"/>
      <c r="K179" s="1"/>
      <c r="L179" s="9"/>
      <c r="M179" s="10"/>
    </row>
    <row r="180" spans="2:13" ht="15" customHeight="1" hidden="1">
      <c r="B180" s="2" t="s">
        <v>6</v>
      </c>
      <c r="C180" s="18">
        <f>SUM(C176:C178)</f>
        <v>42542</v>
      </c>
      <c r="D180" s="18">
        <f>SUM(D176:D178)</f>
        <v>5878810.235587967</v>
      </c>
      <c r="E180" s="20">
        <f>IF(D180=0,0,D180/C180)</f>
        <v>138.1883840813306</v>
      </c>
      <c r="F180" s="21"/>
      <c r="G180" s="18">
        <f>SUM(G176:G178)</f>
        <v>8392</v>
      </c>
      <c r="H180" s="19">
        <f>SUM(H176:H178)</f>
        <v>144778.7080916331</v>
      </c>
      <c r="I180" s="20">
        <f>IF(H180=0,0,H180/G180)</f>
        <v>17.25199095467506</v>
      </c>
      <c r="K180" s="18"/>
      <c r="L180" s="19"/>
      <c r="M180" s="20"/>
    </row>
    <row r="181" spans="2:13" ht="15" customHeight="1" hidden="1">
      <c r="B181" s="2"/>
      <c r="C181" s="1"/>
      <c r="D181" s="9"/>
      <c r="E181" s="10"/>
      <c r="G181" s="1"/>
      <c r="H181" s="9"/>
      <c r="I181" s="10"/>
      <c r="K181" s="1"/>
      <c r="L181" s="9"/>
      <c r="M181" s="10"/>
    </row>
    <row r="182" spans="2:13" ht="15" customHeight="1" hidden="1">
      <c r="B182" s="2" t="s">
        <v>7</v>
      </c>
      <c r="C182" s="1">
        <v>0</v>
      </c>
      <c r="D182" s="9">
        <v>0</v>
      </c>
      <c r="E182" s="10">
        <v>0</v>
      </c>
      <c r="G182" s="1">
        <v>0</v>
      </c>
      <c r="H182" s="9">
        <v>0</v>
      </c>
      <c r="I182" s="10">
        <v>0</v>
      </c>
      <c r="K182" s="1"/>
      <c r="L182" s="9"/>
      <c r="M182" s="10"/>
    </row>
    <row r="183" spans="2:13" ht="15" customHeight="1" hidden="1">
      <c r="B183" s="2"/>
      <c r="C183" s="1"/>
      <c r="D183" s="9"/>
      <c r="E183" s="10"/>
      <c r="G183" s="1">
        <v>0</v>
      </c>
      <c r="H183" s="9"/>
      <c r="I183" s="10"/>
      <c r="K183" s="1"/>
      <c r="L183" s="9"/>
      <c r="M183" s="10"/>
    </row>
    <row r="184" spans="2:13" ht="15" customHeight="1" hidden="1">
      <c r="B184" s="2" t="s">
        <v>11</v>
      </c>
      <c r="C184" s="22">
        <v>-1332</v>
      </c>
      <c r="D184" s="23">
        <f>+C184*E180</f>
        <v>-184066.92759633236</v>
      </c>
      <c r="E184" s="24">
        <f>IF(D184=0,0,D184/C184)</f>
        <v>138.1883840813306</v>
      </c>
      <c r="G184" s="22">
        <v>-6790</v>
      </c>
      <c r="H184" s="23">
        <f>+G184*I180</f>
        <v>-117141.01858224365</v>
      </c>
      <c r="I184" s="24">
        <f>IF(H184=0,0,H184/G184)</f>
        <v>17.25199095467506</v>
      </c>
      <c r="K184" s="22"/>
      <c r="L184" s="23"/>
      <c r="M184" s="24"/>
    </row>
    <row r="185" spans="2:13" ht="15" customHeight="1" hidden="1">
      <c r="B185" s="2"/>
      <c r="C185" s="1"/>
      <c r="D185" s="9"/>
      <c r="E185" s="10"/>
      <c r="G185" s="1"/>
      <c r="H185" s="9"/>
      <c r="I185" s="10"/>
      <c r="K185" s="1"/>
      <c r="L185" s="9"/>
      <c r="M185" s="10"/>
    </row>
    <row r="186" spans="2:13" ht="15.75" customHeight="1" hidden="1" thickBot="1">
      <c r="B186" s="2" t="s">
        <v>9</v>
      </c>
      <c r="C186" s="25">
        <f>SUM(C180:C184)</f>
        <v>41210</v>
      </c>
      <c r="D186" s="25">
        <f>SUM(D180:D184)</f>
        <v>5694743.307991634</v>
      </c>
      <c r="E186" s="26">
        <f>IF(D186=0,0,D186/C186)</f>
        <v>138.1883840813306</v>
      </c>
      <c r="G186" s="25">
        <f>SUM(G180:G184)</f>
        <v>1602</v>
      </c>
      <c r="H186" s="25">
        <f>SUM(H180:H184)</f>
        <v>27637.689509389456</v>
      </c>
      <c r="I186" s="26">
        <f>IF(H186=0,0,H186/G186)</f>
        <v>17.251990954675065</v>
      </c>
      <c r="K186" s="25"/>
      <c r="L186" s="25"/>
      <c r="M186" s="26"/>
    </row>
    <row r="187" ht="15.75" customHeight="1" hidden="1" thickTop="1"/>
    <row r="188" ht="15" customHeight="1" hidden="1"/>
    <row r="189" spans="2:13" ht="15.75" customHeight="1" hidden="1">
      <c r="B189" s="3">
        <v>40360</v>
      </c>
      <c r="C189" s="51" t="s">
        <v>0</v>
      </c>
      <c r="D189" s="51"/>
      <c r="E189" s="51"/>
      <c r="F189" s="4"/>
      <c r="G189" s="51" t="s">
        <v>12</v>
      </c>
      <c r="H189" s="51"/>
      <c r="I189" s="51"/>
      <c r="K189" s="51"/>
      <c r="L189" s="51"/>
      <c r="M189" s="51"/>
    </row>
    <row r="190" spans="2:13" ht="15" customHeight="1" hidden="1">
      <c r="B190" s="2"/>
      <c r="C190" s="5" t="s">
        <v>1</v>
      </c>
      <c r="D190" s="6" t="s">
        <v>2</v>
      </c>
      <c r="E190" s="7" t="s">
        <v>3</v>
      </c>
      <c r="F190" s="8"/>
      <c r="G190" s="5" t="s">
        <v>1</v>
      </c>
      <c r="H190" s="6" t="s">
        <v>2</v>
      </c>
      <c r="I190" s="7" t="s">
        <v>3</v>
      </c>
      <c r="K190" s="5"/>
      <c r="L190" s="6"/>
      <c r="M190" s="7"/>
    </row>
    <row r="191" spans="2:13" ht="15" customHeight="1" hidden="1">
      <c r="B191" s="2" t="s">
        <v>4</v>
      </c>
      <c r="C191" s="1">
        <f>+C186</f>
        <v>41210</v>
      </c>
      <c r="D191" s="9">
        <f>+D186</f>
        <v>5694743.307991634</v>
      </c>
      <c r="E191" s="10">
        <f>IF(D191=0,0,D191/C191)</f>
        <v>138.1883840813306</v>
      </c>
      <c r="G191" s="1">
        <f>+G186</f>
        <v>1602</v>
      </c>
      <c r="H191" s="9">
        <f>+H186</f>
        <v>27637.689509389456</v>
      </c>
      <c r="I191" s="10">
        <f>IF(H191=0,0,H191/G191)</f>
        <v>17.251990954675065</v>
      </c>
      <c r="K191" s="1"/>
      <c r="L191" s="9"/>
      <c r="M191" s="10"/>
    </row>
    <row r="192" spans="2:13" ht="15" customHeight="1" hidden="1">
      <c r="B192" s="2"/>
      <c r="C192" s="1"/>
      <c r="D192" s="9"/>
      <c r="E192" s="10"/>
      <c r="G192" s="1"/>
      <c r="H192" s="9"/>
      <c r="I192" s="10"/>
      <c r="K192" s="1"/>
      <c r="L192" s="9"/>
      <c r="M192" s="10"/>
    </row>
    <row r="193" spans="2:13" ht="15" customHeight="1" hidden="1">
      <c r="B193" s="2" t="s">
        <v>5</v>
      </c>
      <c r="C193" s="22">
        <v>0</v>
      </c>
      <c r="D193" s="23">
        <v>0</v>
      </c>
      <c r="E193" s="24">
        <f>IF(D193=0,0,D193/C193)</f>
        <v>0</v>
      </c>
      <c r="G193" s="22">
        <v>0</v>
      </c>
      <c r="H193" s="23">
        <v>0</v>
      </c>
      <c r="I193" s="24">
        <f>IF(H193=0,0,H193/G193)</f>
        <v>0</v>
      </c>
      <c r="K193" s="22"/>
      <c r="L193" s="23"/>
      <c r="M193" s="24"/>
    </row>
    <row r="194" spans="2:13" ht="15" customHeight="1" hidden="1">
      <c r="B194" s="2"/>
      <c r="C194" s="1"/>
      <c r="D194" s="9"/>
      <c r="E194" s="10"/>
      <c r="G194" s="1"/>
      <c r="H194" s="9"/>
      <c r="I194" s="10"/>
      <c r="K194" s="1"/>
      <c r="L194" s="9"/>
      <c r="M194" s="10"/>
    </row>
    <row r="195" spans="2:13" ht="15" customHeight="1" hidden="1">
      <c r="B195" s="2" t="s">
        <v>6</v>
      </c>
      <c r="C195" s="18">
        <f>SUM(C191:C193)</f>
        <v>41210</v>
      </c>
      <c r="D195" s="18">
        <f>SUM(D191:D193)</f>
        <v>5694743.307991634</v>
      </c>
      <c r="E195" s="20">
        <f>IF(D195=0,0,D195/C195)</f>
        <v>138.1883840813306</v>
      </c>
      <c r="F195" s="21"/>
      <c r="G195" s="18">
        <f>SUM(G191:G193)</f>
        <v>1602</v>
      </c>
      <c r="H195" s="19">
        <f>SUM(H191:H193)</f>
        <v>27637.689509389456</v>
      </c>
      <c r="I195" s="20">
        <f>IF(H195=0,0,H195/G195)</f>
        <v>17.251990954675065</v>
      </c>
      <c r="K195" s="18"/>
      <c r="L195" s="19"/>
      <c r="M195" s="20"/>
    </row>
    <row r="196" spans="2:13" ht="15" customHeight="1" hidden="1">
      <c r="B196" s="2"/>
      <c r="C196" s="1"/>
      <c r="D196" s="9"/>
      <c r="E196" s="10"/>
      <c r="G196" s="1"/>
      <c r="H196" s="9"/>
      <c r="I196" s="10"/>
      <c r="K196" s="1"/>
      <c r="L196" s="9"/>
      <c r="M196" s="10"/>
    </row>
    <row r="197" spans="2:13" ht="15" customHeight="1" hidden="1">
      <c r="B197" s="2" t="s">
        <v>7</v>
      </c>
      <c r="C197" s="1">
        <v>0</v>
      </c>
      <c r="D197" s="9">
        <v>0</v>
      </c>
      <c r="E197" s="10">
        <v>0</v>
      </c>
      <c r="G197" s="1">
        <v>0</v>
      </c>
      <c r="H197" s="9">
        <v>0</v>
      </c>
      <c r="I197" s="10">
        <v>0</v>
      </c>
      <c r="K197" s="1"/>
      <c r="L197" s="9"/>
      <c r="M197" s="10"/>
    </row>
    <row r="198" spans="2:13" ht="15" customHeight="1" hidden="1">
      <c r="B198" s="2"/>
      <c r="C198" s="1"/>
      <c r="D198" s="9"/>
      <c r="E198" s="10"/>
      <c r="G198" s="1">
        <v>0</v>
      </c>
      <c r="H198" s="9"/>
      <c r="I198" s="10"/>
      <c r="K198" s="1"/>
      <c r="L198" s="9"/>
      <c r="M198" s="10"/>
    </row>
    <row r="199" spans="2:13" ht="15" customHeight="1" hidden="1">
      <c r="B199" s="2" t="s">
        <v>11</v>
      </c>
      <c r="C199" s="22">
        <v>-5343</v>
      </c>
      <c r="D199" s="23">
        <f>+C199*E195</f>
        <v>-738340.5361465495</v>
      </c>
      <c r="E199" s="24">
        <f>IF(D199=0,0,D199/C199)</f>
        <v>138.1883840813306</v>
      </c>
      <c r="G199" s="22">
        <v>0</v>
      </c>
      <c r="H199" s="23">
        <v>0</v>
      </c>
      <c r="I199" s="24">
        <f>IF(H199=0,0,H199/G199)</f>
        <v>0</v>
      </c>
      <c r="K199" s="22"/>
      <c r="L199" s="23"/>
      <c r="M199" s="24"/>
    </row>
    <row r="200" spans="2:13" ht="15" customHeight="1" hidden="1">
      <c r="B200" s="2"/>
      <c r="C200" s="1"/>
      <c r="D200" s="9"/>
      <c r="E200" s="10"/>
      <c r="G200" s="1"/>
      <c r="H200" s="9"/>
      <c r="I200" s="10"/>
      <c r="K200" s="1"/>
      <c r="L200" s="9"/>
      <c r="M200" s="10"/>
    </row>
    <row r="201" spans="2:13" ht="15.75" customHeight="1" hidden="1" thickBot="1">
      <c r="B201" s="2" t="s">
        <v>9</v>
      </c>
      <c r="C201" s="25">
        <f>SUM(C195:C199)</f>
        <v>35867</v>
      </c>
      <c r="D201" s="25">
        <f>SUM(D195:D199)</f>
        <v>4956402.771845085</v>
      </c>
      <c r="E201" s="26">
        <f>IF(D201=0,0,D201/C201)</f>
        <v>138.1883840813306</v>
      </c>
      <c r="G201" s="25">
        <f>SUM(G195:G199)</f>
        <v>1602</v>
      </c>
      <c r="H201" s="25">
        <f>SUM(H195:H199)</f>
        <v>27637.689509389456</v>
      </c>
      <c r="I201" s="26">
        <f>IF(H201=0,0,H201/G201)</f>
        <v>17.251990954675065</v>
      </c>
      <c r="K201" s="25"/>
      <c r="L201" s="25"/>
      <c r="M201" s="26"/>
    </row>
    <row r="202" ht="15.75" customHeight="1" hidden="1" thickTop="1"/>
    <row r="203" ht="15" customHeight="1" hidden="1"/>
    <row r="204" spans="2:13" ht="15.75" customHeight="1" hidden="1">
      <c r="B204" s="3">
        <v>40391</v>
      </c>
      <c r="C204" s="51" t="s">
        <v>0</v>
      </c>
      <c r="D204" s="51"/>
      <c r="E204" s="51"/>
      <c r="F204" s="4"/>
      <c r="G204" s="51" t="s">
        <v>12</v>
      </c>
      <c r="H204" s="51"/>
      <c r="I204" s="51"/>
      <c r="K204" s="51"/>
      <c r="L204" s="51"/>
      <c r="M204" s="51"/>
    </row>
    <row r="205" spans="2:13" ht="15" customHeight="1" hidden="1">
      <c r="B205" s="2"/>
      <c r="C205" s="5" t="s">
        <v>1</v>
      </c>
      <c r="D205" s="6" t="s">
        <v>2</v>
      </c>
      <c r="E205" s="7" t="s">
        <v>3</v>
      </c>
      <c r="F205" s="8"/>
      <c r="G205" s="5" t="s">
        <v>1</v>
      </c>
      <c r="H205" s="6" t="s">
        <v>2</v>
      </c>
      <c r="I205" s="7" t="s">
        <v>3</v>
      </c>
      <c r="K205" s="5"/>
      <c r="L205" s="6"/>
      <c r="M205" s="7"/>
    </row>
    <row r="206" spans="2:13" ht="15" customHeight="1" hidden="1">
      <c r="B206" s="2" t="s">
        <v>4</v>
      </c>
      <c r="C206" s="1">
        <f>+C201</f>
        <v>35867</v>
      </c>
      <c r="D206" s="9">
        <f>+D201</f>
        <v>4956402.771845085</v>
      </c>
      <c r="E206" s="10">
        <f>IF(D206=0,0,D206/C206)</f>
        <v>138.1883840813306</v>
      </c>
      <c r="G206" s="1">
        <f>+G201</f>
        <v>1602</v>
      </c>
      <c r="H206" s="9">
        <f>+H201</f>
        <v>27637.689509389456</v>
      </c>
      <c r="I206" s="10">
        <f>IF(H206=0,0,H206/G206)</f>
        <v>17.251990954675065</v>
      </c>
      <c r="K206" s="1"/>
      <c r="L206" s="9"/>
      <c r="M206" s="10"/>
    </row>
    <row r="207" spans="2:13" ht="15" customHeight="1" hidden="1">
      <c r="B207" s="2"/>
      <c r="C207" s="1"/>
      <c r="D207" s="9"/>
      <c r="E207" s="10"/>
      <c r="G207" s="1"/>
      <c r="H207" s="9"/>
      <c r="I207" s="10"/>
      <c r="K207" s="1"/>
      <c r="L207" s="9"/>
      <c r="M207" s="10"/>
    </row>
    <row r="208" spans="2:13" ht="15" customHeight="1" hidden="1">
      <c r="B208" s="2" t="s">
        <v>13</v>
      </c>
      <c r="C208" s="1">
        <v>1019</v>
      </c>
      <c r="D208" s="9">
        <v>0</v>
      </c>
      <c r="E208" s="10">
        <f>+D208/C208</f>
        <v>0</v>
      </c>
      <c r="G208" s="1">
        <v>0</v>
      </c>
      <c r="H208" s="9">
        <v>0</v>
      </c>
      <c r="I208" s="10">
        <v>0</v>
      </c>
      <c r="K208" s="1"/>
      <c r="L208" s="9"/>
      <c r="M208" s="10"/>
    </row>
    <row r="209" spans="2:13" ht="15" customHeight="1" hidden="1">
      <c r="B209" s="2"/>
      <c r="C209" s="1"/>
      <c r="D209" s="9"/>
      <c r="E209" s="10"/>
      <c r="G209" s="1"/>
      <c r="H209" s="9"/>
      <c r="I209" s="10"/>
      <c r="K209" s="1"/>
      <c r="L209" s="9"/>
      <c r="M209" s="10"/>
    </row>
    <row r="210" spans="2:13" ht="15" customHeight="1" hidden="1">
      <c r="B210" s="2" t="s">
        <v>5</v>
      </c>
      <c r="C210" s="22">
        <v>0</v>
      </c>
      <c r="D210" s="23">
        <v>0</v>
      </c>
      <c r="E210" s="24">
        <f>IF(D210=0,0,D210/C210)</f>
        <v>0</v>
      </c>
      <c r="G210" s="22">
        <v>0</v>
      </c>
      <c r="H210" s="23">
        <v>0</v>
      </c>
      <c r="I210" s="24">
        <f>IF(H210=0,0,H210/G210)</f>
        <v>0</v>
      </c>
      <c r="K210" s="22"/>
      <c r="L210" s="23"/>
      <c r="M210" s="24"/>
    </row>
    <row r="211" spans="2:13" ht="15" customHeight="1" hidden="1">
      <c r="B211" s="2"/>
      <c r="C211" s="1"/>
      <c r="D211" s="9"/>
      <c r="E211" s="10"/>
      <c r="G211" s="1"/>
      <c r="H211" s="9"/>
      <c r="I211" s="10"/>
      <c r="K211" s="1"/>
      <c r="L211" s="9"/>
      <c r="M211" s="10"/>
    </row>
    <row r="212" spans="2:13" ht="15" customHeight="1" hidden="1">
      <c r="B212" s="2" t="s">
        <v>6</v>
      </c>
      <c r="C212" s="18">
        <f>SUM(C206:C210)</f>
        <v>36886</v>
      </c>
      <c r="D212" s="18">
        <f>SUM(D206:D210)</f>
        <v>4956402.771845085</v>
      </c>
      <c r="E212" s="20">
        <f>IF(D212=0,0,D212/C212)</f>
        <v>134.3708391217558</v>
      </c>
      <c r="F212" s="21"/>
      <c r="G212" s="18">
        <f>SUM(G206:G210)</f>
        <v>1602</v>
      </c>
      <c r="H212" s="19">
        <f>SUM(H206:H210)</f>
        <v>27637.689509389456</v>
      </c>
      <c r="I212" s="20">
        <f>IF(H212=0,0,H212/G212)</f>
        <v>17.251990954675065</v>
      </c>
      <c r="K212" s="18"/>
      <c r="L212" s="19"/>
      <c r="M212" s="20"/>
    </row>
    <row r="213" spans="2:13" ht="15" customHeight="1" hidden="1">
      <c r="B213" s="2"/>
      <c r="C213" s="1"/>
      <c r="D213" s="9"/>
      <c r="E213" s="10"/>
      <c r="G213" s="1"/>
      <c r="H213" s="9"/>
      <c r="I213" s="10"/>
      <c r="K213" s="1"/>
      <c r="L213" s="9"/>
      <c r="M213" s="10"/>
    </row>
    <row r="214" spans="2:13" ht="15" customHeight="1" hidden="1">
      <c r="B214" s="2" t="s">
        <v>7</v>
      </c>
      <c r="C214" s="1">
        <v>0</v>
      </c>
      <c r="D214" s="9">
        <v>0</v>
      </c>
      <c r="E214" s="10">
        <v>0</v>
      </c>
      <c r="G214" s="1">
        <v>0</v>
      </c>
      <c r="H214" s="9">
        <v>0</v>
      </c>
      <c r="I214" s="10">
        <v>0</v>
      </c>
      <c r="K214" s="1"/>
      <c r="L214" s="9"/>
      <c r="M214" s="10"/>
    </row>
    <row r="215" spans="2:13" ht="15" customHeight="1" hidden="1">
      <c r="B215" s="2"/>
      <c r="C215" s="1"/>
      <c r="D215" s="9"/>
      <c r="E215" s="10"/>
      <c r="G215" s="1">
        <v>0</v>
      </c>
      <c r="H215" s="9"/>
      <c r="I215" s="10"/>
      <c r="K215" s="1"/>
      <c r="L215" s="9"/>
      <c r="M215" s="10"/>
    </row>
    <row r="216" spans="2:13" ht="15" customHeight="1" hidden="1">
      <c r="B216" s="2" t="s">
        <v>11</v>
      </c>
      <c r="C216" s="22">
        <v>-21212</v>
      </c>
      <c r="D216" s="23">
        <f>+C216*E212</f>
        <v>-2850274.2394506843</v>
      </c>
      <c r="E216" s="24">
        <f>IF(D216=0,0,D216/C216)</f>
        <v>134.3708391217558</v>
      </c>
      <c r="G216" s="22">
        <v>31942</v>
      </c>
      <c r="H216" s="23">
        <v>551063</v>
      </c>
      <c r="I216" s="24">
        <f>IF(H216=0,0,H216/G216)</f>
        <v>17.251987978210508</v>
      </c>
      <c r="K216" s="22"/>
      <c r="L216" s="23"/>
      <c r="M216" s="24"/>
    </row>
    <row r="217" spans="2:13" ht="15" customHeight="1" hidden="1">
      <c r="B217" s="2"/>
      <c r="C217" s="1"/>
      <c r="D217" s="9"/>
      <c r="E217" s="10"/>
      <c r="G217" s="1"/>
      <c r="H217" s="9"/>
      <c r="I217" s="10"/>
      <c r="K217" s="1"/>
      <c r="L217" s="9"/>
      <c r="M217" s="10"/>
    </row>
    <row r="218" spans="2:13" ht="15.75" customHeight="1" hidden="1" thickBot="1">
      <c r="B218" s="2" t="s">
        <v>9</v>
      </c>
      <c r="C218" s="25">
        <f>SUM(C212:C216)</f>
        <v>15674</v>
      </c>
      <c r="D218" s="25">
        <f>SUM(D212:D216)</f>
        <v>2106128.5323944003</v>
      </c>
      <c r="E218" s="26">
        <f>IF(D218=0,0,D218/C218)</f>
        <v>134.3708391217558</v>
      </c>
      <c r="G218" s="25">
        <f>SUM(G212:G216)</f>
        <v>33544</v>
      </c>
      <c r="H218" s="25">
        <f>SUM(H212:H216)</f>
        <v>578700.6895093895</v>
      </c>
      <c r="I218" s="26">
        <f>IF(H218=0,0,H218/G218)</f>
        <v>17.251988120361002</v>
      </c>
      <c r="K218" s="25"/>
      <c r="L218" s="25"/>
      <c r="M218" s="26"/>
    </row>
    <row r="219" ht="15.75" customHeight="1" hidden="1" thickTop="1"/>
    <row r="220" ht="15" customHeight="1" hidden="1"/>
    <row r="221" spans="2:13" ht="15.75" customHeight="1" hidden="1">
      <c r="B221" s="3">
        <v>40422</v>
      </c>
      <c r="C221" s="51" t="s">
        <v>0</v>
      </c>
      <c r="D221" s="51"/>
      <c r="E221" s="51"/>
      <c r="F221" s="4"/>
      <c r="G221" s="51" t="s">
        <v>12</v>
      </c>
      <c r="H221" s="51"/>
      <c r="I221" s="51"/>
      <c r="K221" s="51"/>
      <c r="L221" s="51"/>
      <c r="M221" s="51"/>
    </row>
    <row r="222" spans="2:13" ht="15" customHeight="1" hidden="1">
      <c r="B222" s="2"/>
      <c r="C222" s="5" t="s">
        <v>1</v>
      </c>
      <c r="D222" s="6" t="s">
        <v>2</v>
      </c>
      <c r="E222" s="7" t="s">
        <v>3</v>
      </c>
      <c r="F222" s="8"/>
      <c r="G222" s="5" t="s">
        <v>1</v>
      </c>
      <c r="H222" s="6" t="s">
        <v>2</v>
      </c>
      <c r="I222" s="7" t="s">
        <v>3</v>
      </c>
      <c r="K222" s="5"/>
      <c r="L222" s="6"/>
      <c r="M222" s="7"/>
    </row>
    <row r="223" spans="2:13" ht="15" customHeight="1" hidden="1">
      <c r="B223" s="2" t="s">
        <v>4</v>
      </c>
      <c r="C223" s="1">
        <f>+C218</f>
        <v>15674</v>
      </c>
      <c r="D223" s="9">
        <f>+D218</f>
        <v>2106128.5323944003</v>
      </c>
      <c r="E223" s="10">
        <f>IF(D223=0,0,D223/C223)</f>
        <v>134.3708391217558</v>
      </c>
      <c r="G223" s="1">
        <f>+G218</f>
        <v>33544</v>
      </c>
      <c r="H223" s="9">
        <f>+H218</f>
        <v>578700.6895093895</v>
      </c>
      <c r="I223" s="10">
        <f>IF(H223=0,0,H223/G223)</f>
        <v>17.251988120361002</v>
      </c>
      <c r="K223" s="1"/>
      <c r="L223" s="9"/>
      <c r="M223" s="10"/>
    </row>
    <row r="224" spans="2:13" ht="15" customHeight="1" hidden="1">
      <c r="B224" s="2"/>
      <c r="C224" s="1"/>
      <c r="D224" s="9"/>
      <c r="E224" s="10"/>
      <c r="G224" s="1"/>
      <c r="H224" s="9"/>
      <c r="I224" s="10"/>
      <c r="K224" s="1"/>
      <c r="L224" s="9"/>
      <c r="M224" s="10"/>
    </row>
    <row r="225" spans="2:13" ht="15" customHeight="1" hidden="1">
      <c r="B225" s="2" t="s">
        <v>5</v>
      </c>
      <c r="C225" s="22">
        <v>0</v>
      </c>
      <c r="D225" s="23">
        <v>0</v>
      </c>
      <c r="E225" s="24">
        <f>IF(D225=0,0,D225/C225)</f>
        <v>0</v>
      </c>
      <c r="G225" s="22">
        <v>0</v>
      </c>
      <c r="H225" s="23">
        <v>0</v>
      </c>
      <c r="I225" s="24">
        <f>IF(H225=0,0,H225/G225)</f>
        <v>0</v>
      </c>
      <c r="K225" s="22"/>
      <c r="L225" s="23"/>
      <c r="M225" s="24"/>
    </row>
    <row r="226" spans="2:13" ht="15" customHeight="1" hidden="1">
      <c r="B226" s="2"/>
      <c r="C226" s="1"/>
      <c r="D226" s="9"/>
      <c r="E226" s="10"/>
      <c r="G226" s="1"/>
      <c r="H226" s="9"/>
      <c r="I226" s="10"/>
      <c r="K226" s="1"/>
      <c r="L226" s="9"/>
      <c r="M226" s="10"/>
    </row>
    <row r="227" spans="2:13" ht="15" customHeight="1" hidden="1">
      <c r="B227" s="2" t="s">
        <v>6</v>
      </c>
      <c r="C227" s="18">
        <f>SUM(C223:C225)</f>
        <v>15674</v>
      </c>
      <c r="D227" s="18">
        <f>SUM(D223:D225)</f>
        <v>2106128.5323944003</v>
      </c>
      <c r="E227" s="20">
        <f>IF(D227=0,0,D227/C227)</f>
        <v>134.3708391217558</v>
      </c>
      <c r="F227" s="21"/>
      <c r="G227" s="18">
        <f>SUM(G223:G225)</f>
        <v>33544</v>
      </c>
      <c r="H227" s="19">
        <f>SUM(H223:H225)</f>
        <v>578700.6895093895</v>
      </c>
      <c r="I227" s="20">
        <f>IF(H227=0,0,H227/G227)</f>
        <v>17.251988120361002</v>
      </c>
      <c r="K227" s="18"/>
      <c r="L227" s="19"/>
      <c r="M227" s="20"/>
    </row>
    <row r="228" spans="2:13" ht="15" customHeight="1" hidden="1">
      <c r="B228" s="2"/>
      <c r="C228" s="1"/>
      <c r="D228" s="9"/>
      <c r="E228" s="10"/>
      <c r="G228" s="1"/>
      <c r="H228" s="9"/>
      <c r="I228" s="10"/>
      <c r="K228" s="1"/>
      <c r="L228" s="9"/>
      <c r="M228" s="10"/>
    </row>
    <row r="229" spans="2:13" ht="15" customHeight="1" hidden="1">
      <c r="B229" s="2" t="s">
        <v>7</v>
      </c>
      <c r="C229" s="1">
        <v>0</v>
      </c>
      <c r="D229" s="9">
        <v>0</v>
      </c>
      <c r="E229" s="10">
        <v>0</v>
      </c>
      <c r="G229" s="1">
        <v>0</v>
      </c>
      <c r="H229" s="9">
        <v>0</v>
      </c>
      <c r="I229" s="10">
        <v>0</v>
      </c>
      <c r="K229" s="1"/>
      <c r="L229" s="9"/>
      <c r="M229" s="10"/>
    </row>
    <row r="230" spans="2:13" ht="15" customHeight="1" hidden="1">
      <c r="B230" s="2"/>
      <c r="C230" s="1"/>
      <c r="D230" s="9"/>
      <c r="E230" s="10"/>
      <c r="G230" s="1">
        <v>0</v>
      </c>
      <c r="H230" s="9"/>
      <c r="I230" s="10"/>
      <c r="K230" s="1"/>
      <c r="L230" s="9"/>
      <c r="M230" s="10"/>
    </row>
    <row r="231" spans="2:13" ht="15" customHeight="1" hidden="1">
      <c r="B231" s="2" t="s">
        <v>11</v>
      </c>
      <c r="C231" s="22">
        <v>-4088</v>
      </c>
      <c r="D231" s="23">
        <f>+C231*E227</f>
        <v>-549307.9903297378</v>
      </c>
      <c r="E231" s="24">
        <f>IF(D231=0,0,D231/C231)</f>
        <v>134.3708391217558</v>
      </c>
      <c r="G231" s="22">
        <v>0</v>
      </c>
      <c r="H231" s="23">
        <v>0</v>
      </c>
      <c r="I231" s="24">
        <f>IF(H231=0,0,H231/G231)</f>
        <v>0</v>
      </c>
      <c r="K231" s="22"/>
      <c r="L231" s="23"/>
      <c r="M231" s="24"/>
    </row>
    <row r="232" spans="2:13" ht="15" customHeight="1" hidden="1">
      <c r="B232" s="2"/>
      <c r="C232" s="1"/>
      <c r="D232" s="9"/>
      <c r="E232" s="10"/>
      <c r="G232" s="1"/>
      <c r="H232" s="9"/>
      <c r="I232" s="10"/>
      <c r="K232" s="1"/>
      <c r="L232" s="9"/>
      <c r="M232" s="10"/>
    </row>
    <row r="233" spans="2:13" ht="15.75" customHeight="1" hidden="1" thickBot="1">
      <c r="B233" s="2" t="s">
        <v>9</v>
      </c>
      <c r="C233" s="25">
        <f>SUM(C227:C231)</f>
        <v>11586</v>
      </c>
      <c r="D233" s="25">
        <f>SUM(D227:D231)</f>
        <v>1556820.5420646626</v>
      </c>
      <c r="E233" s="26">
        <f>IF(D233=0,0,D233/C233)</f>
        <v>134.37083912175578</v>
      </c>
      <c r="G233" s="25">
        <f>SUM(G227:G231)</f>
        <v>33544</v>
      </c>
      <c r="H233" s="25">
        <f>SUM(H227:H231)</f>
        <v>578700.6895093895</v>
      </c>
      <c r="I233" s="26">
        <f>IF(H233=0,0,H233/G233)</f>
        <v>17.251988120361002</v>
      </c>
      <c r="K233" s="25"/>
      <c r="L233" s="25"/>
      <c r="M233" s="26"/>
    </row>
    <row r="234" ht="15.75" customHeight="1" hidden="1" thickTop="1"/>
    <row r="235" ht="15" customHeight="1" hidden="1"/>
    <row r="236" spans="2:13" ht="15.75" customHeight="1" hidden="1">
      <c r="B236" s="3">
        <v>40452</v>
      </c>
      <c r="C236" s="51" t="s">
        <v>0</v>
      </c>
      <c r="D236" s="51"/>
      <c r="E236" s="51"/>
      <c r="F236" s="4"/>
      <c r="G236" s="51" t="s">
        <v>12</v>
      </c>
      <c r="H236" s="51"/>
      <c r="I236" s="51"/>
      <c r="K236" s="51"/>
      <c r="L236" s="51"/>
      <c r="M236" s="51"/>
    </row>
    <row r="237" spans="2:13" ht="15" customHeight="1" hidden="1">
      <c r="B237" s="2"/>
      <c r="C237" s="5" t="s">
        <v>1</v>
      </c>
      <c r="D237" s="6" t="s">
        <v>2</v>
      </c>
      <c r="E237" s="7" t="s">
        <v>3</v>
      </c>
      <c r="F237" s="8"/>
      <c r="G237" s="5" t="s">
        <v>1</v>
      </c>
      <c r="H237" s="6" t="s">
        <v>2</v>
      </c>
      <c r="I237" s="7" t="s">
        <v>3</v>
      </c>
      <c r="K237" s="5"/>
      <c r="L237" s="6"/>
      <c r="M237" s="7"/>
    </row>
    <row r="238" spans="2:13" ht="15" customHeight="1" hidden="1">
      <c r="B238" s="2" t="s">
        <v>4</v>
      </c>
      <c r="C238" s="1">
        <f>+C233</f>
        <v>11586</v>
      </c>
      <c r="D238" s="9">
        <f>+D233</f>
        <v>1556820.5420646626</v>
      </c>
      <c r="E238" s="10">
        <f>IF(D238=0,0,D238/C238)</f>
        <v>134.37083912175578</v>
      </c>
      <c r="G238" s="1">
        <f>+G233</f>
        <v>33544</v>
      </c>
      <c r="H238" s="9">
        <f>+H233</f>
        <v>578700.6895093895</v>
      </c>
      <c r="I238" s="10">
        <f>IF(H238=0,0,H238/G238)</f>
        <v>17.251988120361002</v>
      </c>
      <c r="K238" s="1"/>
      <c r="L238" s="9"/>
      <c r="M238" s="10"/>
    </row>
    <row r="239" spans="2:13" ht="15" customHeight="1" hidden="1">
      <c r="B239" s="2"/>
      <c r="C239" s="1"/>
      <c r="D239" s="9"/>
      <c r="E239" s="10"/>
      <c r="G239" s="1"/>
      <c r="H239" s="9"/>
      <c r="I239" s="10"/>
      <c r="K239" s="1"/>
      <c r="L239" s="9"/>
      <c r="M239" s="10"/>
    </row>
    <row r="240" spans="2:13" ht="15" customHeight="1" hidden="1">
      <c r="B240" s="2" t="s">
        <v>5</v>
      </c>
      <c r="C240" s="22">
        <v>0</v>
      </c>
      <c r="D240" s="23">
        <v>0</v>
      </c>
      <c r="E240" s="24">
        <f>IF(D240=0,0,D240/C240)</f>
        <v>0</v>
      </c>
      <c r="G240" s="22">
        <v>0</v>
      </c>
      <c r="H240" s="23">
        <v>0</v>
      </c>
      <c r="I240" s="24">
        <f>IF(H240=0,0,H240/G240)</f>
        <v>0</v>
      </c>
      <c r="K240" s="22"/>
      <c r="L240" s="23"/>
      <c r="M240" s="24"/>
    </row>
    <row r="241" spans="2:13" ht="15" customHeight="1" hidden="1">
      <c r="B241" s="2"/>
      <c r="C241" s="1"/>
      <c r="D241" s="9"/>
      <c r="E241" s="10"/>
      <c r="G241" s="1"/>
      <c r="H241" s="9"/>
      <c r="I241" s="10"/>
      <c r="K241" s="1"/>
      <c r="L241" s="9"/>
      <c r="M241" s="10"/>
    </row>
    <row r="242" spans="2:13" ht="15" customHeight="1" hidden="1">
      <c r="B242" s="2" t="s">
        <v>6</v>
      </c>
      <c r="C242" s="18">
        <f>SUM(C238:C240)</f>
        <v>11586</v>
      </c>
      <c r="D242" s="18">
        <f>SUM(D238:D240)</f>
        <v>1556820.5420646626</v>
      </c>
      <c r="E242" s="20">
        <f>IF(D242=0,0,D242/C242)</f>
        <v>134.37083912175578</v>
      </c>
      <c r="F242" s="21"/>
      <c r="G242" s="18">
        <f>SUM(G238:G240)</f>
        <v>33544</v>
      </c>
      <c r="H242" s="19">
        <f>SUM(H238:H240)</f>
        <v>578700.6895093895</v>
      </c>
      <c r="I242" s="20">
        <f>IF(H242=0,0,H242/G242)</f>
        <v>17.251988120361002</v>
      </c>
      <c r="K242" s="18"/>
      <c r="L242" s="19"/>
      <c r="M242" s="20"/>
    </row>
    <row r="243" spans="2:13" ht="15" customHeight="1" hidden="1">
      <c r="B243" s="2"/>
      <c r="C243" s="1"/>
      <c r="D243" s="9"/>
      <c r="E243" s="10"/>
      <c r="G243" s="1"/>
      <c r="H243" s="9"/>
      <c r="I243" s="10"/>
      <c r="K243" s="1"/>
      <c r="L243" s="9"/>
      <c r="M243" s="10"/>
    </row>
    <row r="244" spans="2:13" ht="15" customHeight="1" hidden="1">
      <c r="B244" s="2" t="s">
        <v>7</v>
      </c>
      <c r="C244" s="1">
        <v>0</v>
      </c>
      <c r="D244" s="9">
        <v>0</v>
      </c>
      <c r="E244" s="10">
        <v>0</v>
      </c>
      <c r="G244" s="1">
        <v>0</v>
      </c>
      <c r="H244" s="9">
        <v>0</v>
      </c>
      <c r="I244" s="10">
        <v>0</v>
      </c>
      <c r="K244" s="1"/>
      <c r="L244" s="9"/>
      <c r="M244" s="10"/>
    </row>
    <row r="245" spans="2:13" ht="15" customHeight="1" hidden="1">
      <c r="B245" s="2"/>
      <c r="C245" s="1"/>
      <c r="D245" s="9"/>
      <c r="E245" s="10"/>
      <c r="G245" s="1">
        <v>0</v>
      </c>
      <c r="H245" s="9"/>
      <c r="I245" s="10"/>
      <c r="K245" s="1"/>
      <c r="L245" s="9"/>
      <c r="M245" s="10"/>
    </row>
    <row r="246" spans="2:13" ht="15" customHeight="1" hidden="1">
      <c r="B246" s="2" t="s">
        <v>11</v>
      </c>
      <c r="C246" s="22">
        <v>-4139</v>
      </c>
      <c r="D246" s="23">
        <f>+C246*E242</f>
        <v>-556160.9031249472</v>
      </c>
      <c r="E246" s="24">
        <f>IF(D246=0,0,D246/C246)</f>
        <v>134.37083912175578</v>
      </c>
      <c r="G246" s="22">
        <v>0</v>
      </c>
      <c r="H246" s="23">
        <v>0</v>
      </c>
      <c r="I246" s="24">
        <f>IF(H246=0,0,H246/G246)</f>
        <v>0</v>
      </c>
      <c r="K246" s="22"/>
      <c r="L246" s="23"/>
      <c r="M246" s="24"/>
    </row>
    <row r="247" spans="2:13" ht="15" customHeight="1" hidden="1">
      <c r="B247" s="2"/>
      <c r="C247" s="1"/>
      <c r="D247" s="9"/>
      <c r="E247" s="10"/>
      <c r="G247" s="1"/>
      <c r="H247" s="9"/>
      <c r="I247" s="10"/>
      <c r="K247" s="1"/>
      <c r="L247" s="9"/>
      <c r="M247" s="10"/>
    </row>
    <row r="248" spans="2:13" ht="15.75" customHeight="1" hidden="1" thickBot="1">
      <c r="B248" s="2" t="s">
        <v>9</v>
      </c>
      <c r="C248" s="25">
        <f>SUM(C242:C246)</f>
        <v>7447</v>
      </c>
      <c r="D248" s="25">
        <f>SUM(D242:D246)</f>
        <v>1000659.6389397153</v>
      </c>
      <c r="E248" s="26">
        <f>IF(D248=0,0,D248/C248)</f>
        <v>134.37083912175578</v>
      </c>
      <c r="G248" s="25">
        <f>SUM(G242:G246)</f>
        <v>33544</v>
      </c>
      <c r="H248" s="25">
        <f>SUM(H242:H246)</f>
        <v>578700.6895093895</v>
      </c>
      <c r="I248" s="26">
        <f>IF(H248=0,0,H248/G248)</f>
        <v>17.251988120361002</v>
      </c>
      <c r="K248" s="25"/>
      <c r="L248" s="25"/>
      <c r="M248" s="26"/>
    </row>
    <row r="249" ht="15.75" customHeight="1" hidden="1" thickTop="1"/>
    <row r="250" spans="2:13" ht="15.75" customHeight="1" hidden="1">
      <c r="B250" s="3">
        <v>40483</v>
      </c>
      <c r="C250" s="51" t="s">
        <v>0</v>
      </c>
      <c r="D250" s="51"/>
      <c r="E250" s="51"/>
      <c r="F250" s="4"/>
      <c r="G250" s="51" t="s">
        <v>12</v>
      </c>
      <c r="H250" s="51"/>
      <c r="I250" s="51"/>
      <c r="K250" s="51"/>
      <c r="L250" s="51"/>
      <c r="M250" s="51"/>
    </row>
    <row r="251" spans="2:13" ht="15" customHeight="1" hidden="1">
      <c r="B251" s="2"/>
      <c r="C251" s="5" t="s">
        <v>1</v>
      </c>
      <c r="D251" s="6" t="s">
        <v>2</v>
      </c>
      <c r="E251" s="7" t="s">
        <v>3</v>
      </c>
      <c r="F251" s="8"/>
      <c r="G251" s="5" t="s">
        <v>1</v>
      </c>
      <c r="H251" s="6" t="s">
        <v>2</v>
      </c>
      <c r="I251" s="7" t="s">
        <v>3</v>
      </c>
      <c r="K251" s="5"/>
      <c r="L251" s="6"/>
      <c r="M251" s="7"/>
    </row>
    <row r="252" spans="2:13" ht="15" customHeight="1" hidden="1">
      <c r="B252" s="2" t="s">
        <v>4</v>
      </c>
      <c r="C252" s="1">
        <f>+C248</f>
        <v>7447</v>
      </c>
      <c r="D252" s="9">
        <f>+D248</f>
        <v>1000659.6389397153</v>
      </c>
      <c r="E252" s="10">
        <f>IF(D252=0,0,D252/C252)</f>
        <v>134.37083912175578</v>
      </c>
      <c r="G252" s="1">
        <f>+G248</f>
        <v>33544</v>
      </c>
      <c r="H252" s="9">
        <f>+H248</f>
        <v>578700.6895093895</v>
      </c>
      <c r="I252" s="10">
        <f>IF(H252=0,0,H252/G252)</f>
        <v>17.251988120361002</v>
      </c>
      <c r="K252" s="1"/>
      <c r="L252" s="9"/>
      <c r="M252" s="10"/>
    </row>
    <row r="253" spans="2:13" ht="15" customHeight="1" hidden="1">
      <c r="B253" s="2"/>
      <c r="C253" s="1"/>
      <c r="D253" s="9"/>
      <c r="E253" s="10"/>
      <c r="G253" s="1"/>
      <c r="H253" s="9"/>
      <c r="I253" s="10"/>
      <c r="K253" s="1"/>
      <c r="L253" s="9"/>
      <c r="M253" s="10"/>
    </row>
    <row r="254" spans="2:13" ht="15" customHeight="1" hidden="1">
      <c r="B254" s="2" t="s">
        <v>5</v>
      </c>
      <c r="C254" s="22">
        <v>0</v>
      </c>
      <c r="D254" s="23">
        <v>0</v>
      </c>
      <c r="E254" s="24">
        <f>IF(D254=0,0,D254/C254)</f>
        <v>0</v>
      </c>
      <c r="G254" s="22">
        <v>0</v>
      </c>
      <c r="H254" s="23">
        <v>0</v>
      </c>
      <c r="I254" s="24">
        <f>IF(H254=0,0,H254/G254)</f>
        <v>0</v>
      </c>
      <c r="K254" s="22"/>
      <c r="L254" s="23"/>
      <c r="M254" s="24"/>
    </row>
    <row r="255" spans="2:13" ht="15" customHeight="1" hidden="1">
      <c r="B255" s="2"/>
      <c r="C255" s="1"/>
      <c r="D255" s="9"/>
      <c r="E255" s="10"/>
      <c r="G255" s="1"/>
      <c r="H255" s="9"/>
      <c r="I255" s="10"/>
      <c r="K255" s="1"/>
      <c r="L255" s="9"/>
      <c r="M255" s="10"/>
    </row>
    <row r="256" spans="2:13" ht="15" customHeight="1" hidden="1">
      <c r="B256" s="2" t="s">
        <v>6</v>
      </c>
      <c r="C256" s="18">
        <f>SUM(C252:C254)</f>
        <v>7447</v>
      </c>
      <c r="D256" s="18">
        <f>SUM(D252:D254)</f>
        <v>1000659.6389397153</v>
      </c>
      <c r="E256" s="20">
        <f>IF(D256=0,0,D256/C256)</f>
        <v>134.37083912175578</v>
      </c>
      <c r="F256" s="21"/>
      <c r="G256" s="18">
        <f>SUM(G252:G254)</f>
        <v>33544</v>
      </c>
      <c r="H256" s="19">
        <f>SUM(H252:H254)</f>
        <v>578700.6895093895</v>
      </c>
      <c r="I256" s="20">
        <f>IF(H256=0,0,H256/G256)</f>
        <v>17.251988120361002</v>
      </c>
      <c r="K256" s="18"/>
      <c r="L256" s="19"/>
      <c r="M256" s="20"/>
    </row>
    <row r="257" spans="2:13" ht="15" customHeight="1" hidden="1">
      <c r="B257" s="2"/>
      <c r="C257" s="1"/>
      <c r="D257" s="9"/>
      <c r="E257" s="10"/>
      <c r="G257" s="1"/>
      <c r="H257" s="9"/>
      <c r="I257" s="10"/>
      <c r="K257" s="1"/>
      <c r="L257" s="9"/>
      <c r="M257" s="10"/>
    </row>
    <row r="258" spans="2:13" ht="15" customHeight="1" hidden="1">
      <c r="B258" s="2" t="s">
        <v>7</v>
      </c>
      <c r="C258" s="1">
        <v>0</v>
      </c>
      <c r="D258" s="9">
        <v>0</v>
      </c>
      <c r="E258" s="10">
        <v>0</v>
      </c>
      <c r="G258" s="1">
        <v>0</v>
      </c>
      <c r="H258" s="9">
        <v>0</v>
      </c>
      <c r="I258" s="10">
        <v>0</v>
      </c>
      <c r="K258" s="1"/>
      <c r="L258" s="9"/>
      <c r="M258" s="10"/>
    </row>
    <row r="259" spans="2:13" ht="15" customHeight="1" hidden="1">
      <c r="B259" s="2"/>
      <c r="C259" s="1"/>
      <c r="D259" s="9"/>
      <c r="E259" s="10"/>
      <c r="G259" s="1">
        <v>0</v>
      </c>
      <c r="H259" s="9"/>
      <c r="I259" s="10"/>
      <c r="K259" s="1"/>
      <c r="L259" s="9"/>
      <c r="M259" s="10"/>
    </row>
    <row r="260" spans="2:13" ht="15" customHeight="1" hidden="1">
      <c r="B260" s="2" t="s">
        <v>11</v>
      </c>
      <c r="C260" s="22">
        <v>-3922</v>
      </c>
      <c r="D260" s="23">
        <f>+C260*E256</f>
        <v>-527002.4310355262</v>
      </c>
      <c r="E260" s="24">
        <f>IF(D260=0,0,D260/C260)</f>
        <v>134.37083912175578</v>
      </c>
      <c r="G260" s="22">
        <v>0</v>
      </c>
      <c r="H260" s="23">
        <v>0</v>
      </c>
      <c r="I260" s="24">
        <f>IF(H260=0,0,H260/G260)</f>
        <v>0</v>
      </c>
      <c r="K260" s="22"/>
      <c r="L260" s="23"/>
      <c r="M260" s="24"/>
    </row>
    <row r="261" spans="2:13" ht="15" customHeight="1" hidden="1">
      <c r="B261" s="2"/>
      <c r="C261" s="1"/>
      <c r="D261" s="9"/>
      <c r="E261" s="10"/>
      <c r="G261" s="1"/>
      <c r="H261" s="9"/>
      <c r="I261" s="10"/>
      <c r="K261" s="1"/>
      <c r="L261" s="9"/>
      <c r="M261" s="10"/>
    </row>
    <row r="262" spans="2:13" ht="15.75" customHeight="1" hidden="1" thickBot="1">
      <c r="B262" s="2" t="s">
        <v>9</v>
      </c>
      <c r="C262" s="25">
        <f>SUM(C256:C260)</f>
        <v>3525</v>
      </c>
      <c r="D262" s="25">
        <f>SUM(D256:D260)</f>
        <v>473657.2079041891</v>
      </c>
      <c r="E262" s="26">
        <f>IF(D262=0,0,D262/C262)</f>
        <v>134.37083912175578</v>
      </c>
      <c r="G262" s="25">
        <f>SUM(G256:G260)</f>
        <v>33544</v>
      </c>
      <c r="H262" s="25">
        <f>SUM(H256:H260)</f>
        <v>578700.6895093895</v>
      </c>
      <c r="I262" s="26">
        <f>IF(H262=0,0,H262/G262)</f>
        <v>17.251988120361002</v>
      </c>
      <c r="K262" s="25"/>
      <c r="L262" s="25"/>
      <c r="M262" s="26"/>
    </row>
    <row r="263" ht="15.75" customHeight="1" hidden="1" thickTop="1"/>
    <row r="264" ht="15" customHeight="1" hidden="1"/>
    <row r="265" spans="2:13" ht="15.75" customHeight="1" hidden="1">
      <c r="B265" s="3">
        <v>40513</v>
      </c>
      <c r="C265" s="51" t="s">
        <v>0</v>
      </c>
      <c r="D265" s="51"/>
      <c r="E265" s="51"/>
      <c r="F265" s="4"/>
      <c r="G265" s="51" t="s">
        <v>12</v>
      </c>
      <c r="H265" s="51"/>
      <c r="I265" s="51"/>
      <c r="K265" s="51"/>
      <c r="L265" s="51"/>
      <c r="M265" s="51"/>
    </row>
    <row r="266" spans="2:13" ht="15" customHeight="1" hidden="1">
      <c r="B266" s="2"/>
      <c r="C266" s="5" t="s">
        <v>1</v>
      </c>
      <c r="D266" s="6" t="s">
        <v>2</v>
      </c>
      <c r="E266" s="7" t="s">
        <v>3</v>
      </c>
      <c r="F266" s="8"/>
      <c r="G266" s="5" t="s">
        <v>1</v>
      </c>
      <c r="H266" s="6" t="s">
        <v>2</v>
      </c>
      <c r="I266" s="7" t="s">
        <v>3</v>
      </c>
      <c r="K266" s="5"/>
      <c r="L266" s="6"/>
      <c r="M266" s="7"/>
    </row>
    <row r="267" spans="2:13" ht="15" customHeight="1" hidden="1">
      <c r="B267" s="2" t="s">
        <v>4</v>
      </c>
      <c r="C267" s="1">
        <f>+C262</f>
        <v>3525</v>
      </c>
      <c r="D267" s="9">
        <f>+D262</f>
        <v>473657.2079041891</v>
      </c>
      <c r="E267" s="10">
        <f>IF(D267=0,0,D267/C267)</f>
        <v>134.37083912175578</v>
      </c>
      <c r="G267" s="1">
        <f>+G262</f>
        <v>33544</v>
      </c>
      <c r="H267" s="9">
        <f>+H262</f>
        <v>578700.6895093895</v>
      </c>
      <c r="I267" s="10">
        <f>IF(H267=0,0,H267/G267)</f>
        <v>17.251988120361002</v>
      </c>
      <c r="K267" s="1"/>
      <c r="L267" s="9"/>
      <c r="M267" s="10"/>
    </row>
    <row r="268" spans="2:13" ht="15" customHeight="1" hidden="1">
      <c r="B268" s="2"/>
      <c r="C268" s="1"/>
      <c r="D268" s="9"/>
      <c r="E268" s="10"/>
      <c r="G268" s="1"/>
      <c r="H268" s="9"/>
      <c r="I268" s="10"/>
      <c r="K268" s="1"/>
      <c r="L268" s="9"/>
      <c r="M268" s="10"/>
    </row>
    <row r="269" spans="2:13" ht="15" customHeight="1" hidden="1">
      <c r="B269" s="2" t="s">
        <v>5</v>
      </c>
      <c r="C269" s="11">
        <v>24074</v>
      </c>
      <c r="D269" s="12">
        <v>11503061</v>
      </c>
      <c r="E269" s="13">
        <f>IF(D269=0,0,D269/C269)</f>
        <v>477.82092714131426</v>
      </c>
      <c r="F269" s="14"/>
      <c r="G269" s="11">
        <v>9627</v>
      </c>
      <c r="H269" s="12">
        <v>0</v>
      </c>
      <c r="I269" s="13">
        <f>IF(H269=0,0,H269/G269)</f>
        <v>0</v>
      </c>
      <c r="K269" s="11"/>
      <c r="L269" s="12"/>
      <c r="M269" s="13"/>
    </row>
    <row r="270" spans="2:13" ht="15" customHeight="1" hidden="1">
      <c r="B270" s="2"/>
      <c r="C270" s="15"/>
      <c r="D270" s="16"/>
      <c r="E270" s="17"/>
      <c r="F270" s="14"/>
      <c r="G270" s="15"/>
      <c r="H270" s="16"/>
      <c r="I270" s="17"/>
      <c r="K270" s="15"/>
      <c r="L270" s="16"/>
      <c r="M270" s="17"/>
    </row>
    <row r="271" spans="2:13" ht="15" customHeight="1" hidden="1">
      <c r="B271" s="2" t="s">
        <v>6</v>
      </c>
      <c r="C271" s="18">
        <f>+C267+C269</f>
        <v>27599</v>
      </c>
      <c r="D271" s="19">
        <f>+D267+D269</f>
        <v>11976718.20790419</v>
      </c>
      <c r="E271" s="20">
        <f>IF(D271=0,0,D271/C271)</f>
        <v>433.95478850335843</v>
      </c>
      <c r="F271" s="21"/>
      <c r="G271" s="18">
        <f>+G267+G269</f>
        <v>43171</v>
      </c>
      <c r="H271" s="19">
        <f>+H267+H269</f>
        <v>578700.6895093895</v>
      </c>
      <c r="I271" s="20">
        <f>IF(H271=0,0,H271/G271)</f>
        <v>13.404847918959243</v>
      </c>
      <c r="K271" s="18"/>
      <c r="L271" s="19"/>
      <c r="M271" s="20"/>
    </row>
    <row r="272" spans="2:13" ht="15" customHeight="1" hidden="1">
      <c r="B272" s="2"/>
      <c r="C272" s="18"/>
      <c r="D272" s="19"/>
      <c r="E272" s="20"/>
      <c r="G272" s="18"/>
      <c r="H272" s="19"/>
      <c r="I272" s="20"/>
      <c r="K272" s="18"/>
      <c r="L272" s="19"/>
      <c r="M272" s="20"/>
    </row>
    <row r="273" spans="2:13" ht="15" customHeight="1" hidden="1">
      <c r="B273" s="2" t="s">
        <v>7</v>
      </c>
      <c r="C273" s="18"/>
      <c r="D273" s="19"/>
      <c r="E273" s="10">
        <f>IF(D273=0,0,D273/C273)</f>
        <v>0</v>
      </c>
      <c r="G273" s="18">
        <v>-7297</v>
      </c>
      <c r="H273" s="19">
        <f>+G273*I271</f>
        <v>-97815.1752646456</v>
      </c>
      <c r="I273" s="10">
        <f>IF(H273=0,0,H273/G273)</f>
        <v>13.404847918959243</v>
      </c>
      <c r="K273" s="18"/>
      <c r="L273" s="19"/>
      <c r="M273" s="10"/>
    </row>
    <row r="274" spans="2:13" ht="15" customHeight="1" hidden="1">
      <c r="B274" s="2"/>
      <c r="C274" s="18"/>
      <c r="D274" s="19"/>
      <c r="E274" s="10"/>
      <c r="G274" s="18"/>
      <c r="H274" s="19"/>
      <c r="I274" s="10"/>
      <c r="K274" s="18"/>
      <c r="L274" s="19"/>
      <c r="M274" s="10"/>
    </row>
    <row r="275" spans="2:13" ht="15" customHeight="1" hidden="1">
      <c r="B275" s="2" t="s">
        <v>8</v>
      </c>
      <c r="C275" s="18">
        <v>-3525</v>
      </c>
      <c r="D275" s="19">
        <f>+C275*E271</f>
        <v>-1529690.6294743384</v>
      </c>
      <c r="E275" s="20">
        <f>IF(D275=0,0,D275/C275)</f>
        <v>433.95478850335843</v>
      </c>
      <c r="F275" s="21"/>
      <c r="G275" s="18">
        <v>-1088</v>
      </c>
      <c r="H275" s="19">
        <f>+G275*I273</f>
        <v>-14584.474535827656</v>
      </c>
      <c r="I275" s="20">
        <f>IF(H275=0,0,H275/G275)</f>
        <v>13.404847918959243</v>
      </c>
      <c r="K275" s="18"/>
      <c r="L275" s="19"/>
      <c r="M275" s="20"/>
    </row>
    <row r="276" spans="2:13" ht="15" customHeight="1" hidden="1">
      <c r="B276" s="2"/>
      <c r="C276" s="18"/>
      <c r="D276" s="19"/>
      <c r="E276" s="20"/>
      <c r="G276" s="18"/>
      <c r="H276" s="19"/>
      <c r="I276" s="20"/>
      <c r="K276" s="18"/>
      <c r="L276" s="19"/>
      <c r="M276" s="20"/>
    </row>
    <row r="277" spans="2:13" ht="15" customHeight="1" hidden="1">
      <c r="B277" s="2" t="s">
        <v>14</v>
      </c>
      <c r="C277" s="22"/>
      <c r="D277" s="23"/>
      <c r="E277" s="24"/>
      <c r="G277" s="22">
        <v>43808</v>
      </c>
      <c r="H277" s="23">
        <v>1114634</v>
      </c>
      <c r="I277" s="24"/>
      <c r="K277" s="22"/>
      <c r="L277" s="23"/>
      <c r="M277" s="24"/>
    </row>
    <row r="278" spans="2:13" ht="15" customHeight="1" hidden="1">
      <c r="B278" s="2"/>
      <c r="C278" s="18"/>
      <c r="D278" s="19"/>
      <c r="E278" s="20"/>
      <c r="G278" s="18"/>
      <c r="H278" s="19"/>
      <c r="I278" s="20"/>
      <c r="K278" s="18"/>
      <c r="L278" s="19"/>
      <c r="M278" s="20"/>
    </row>
    <row r="279" spans="2:13" ht="15.75" customHeight="1" hidden="1" thickBot="1">
      <c r="B279" s="2" t="s">
        <v>9</v>
      </c>
      <c r="C279" s="25">
        <f>SUM(C271:C277)</f>
        <v>24074</v>
      </c>
      <c r="D279" s="25">
        <f>SUM(D271:D277)</f>
        <v>10447027.578429852</v>
      </c>
      <c r="E279" s="26">
        <f>IF(D279=0,0,D279/C279)</f>
        <v>433.9547885033585</v>
      </c>
      <c r="G279" s="25">
        <f>SUM(G271:G277)</f>
        <v>78594</v>
      </c>
      <c r="H279" s="25">
        <f>SUM(H271:H277)</f>
        <v>1580935.039708916</v>
      </c>
      <c r="I279" s="26">
        <f>IF(H279=0,0,H279/G279)</f>
        <v>20.115212862418456</v>
      </c>
      <c r="K279" s="25"/>
      <c r="L279" s="25"/>
      <c r="M279" s="26"/>
    </row>
    <row r="280" spans="2:13" ht="15.75" customHeight="1" hidden="1" thickTop="1">
      <c r="B280" s="2"/>
      <c r="C280" s="18"/>
      <c r="D280" s="19"/>
      <c r="E280" s="20"/>
      <c r="G280" s="18"/>
      <c r="H280" s="19"/>
      <c r="I280" s="20"/>
      <c r="K280" s="18"/>
      <c r="L280" s="19"/>
      <c r="M280" s="20"/>
    </row>
    <row r="281" spans="2:13" ht="15" customHeight="1" hidden="1">
      <c r="B281" s="2"/>
      <c r="C281" s="1"/>
      <c r="D281" s="9"/>
      <c r="E281" s="10"/>
      <c r="G281" s="1"/>
      <c r="H281" s="9"/>
      <c r="I281" s="10"/>
      <c r="K281" s="1"/>
      <c r="L281" s="9"/>
      <c r="M281" s="10"/>
    </row>
    <row r="282" spans="2:13" ht="15.75" customHeight="1" hidden="1">
      <c r="B282" s="3">
        <v>40544</v>
      </c>
      <c r="C282" s="51" t="s">
        <v>0</v>
      </c>
      <c r="D282" s="51"/>
      <c r="E282" s="51"/>
      <c r="F282" s="4"/>
      <c r="G282" s="51" t="s">
        <v>15</v>
      </c>
      <c r="H282" s="51"/>
      <c r="I282" s="51"/>
      <c r="K282" s="51"/>
      <c r="L282" s="51"/>
      <c r="M282" s="51"/>
    </row>
    <row r="283" spans="2:13" ht="15" customHeight="1" hidden="1">
      <c r="B283" s="2"/>
      <c r="C283" s="5" t="s">
        <v>1</v>
      </c>
      <c r="D283" s="6" t="s">
        <v>2</v>
      </c>
      <c r="E283" s="7" t="s">
        <v>3</v>
      </c>
      <c r="F283" s="8"/>
      <c r="G283" s="5" t="s">
        <v>1</v>
      </c>
      <c r="H283" s="6" t="s">
        <v>2</v>
      </c>
      <c r="I283" s="7" t="s">
        <v>3</v>
      </c>
      <c r="K283" s="5"/>
      <c r="L283" s="6"/>
      <c r="M283" s="7"/>
    </row>
    <row r="284" spans="2:13" ht="15" customHeight="1" hidden="1">
      <c r="B284" s="2" t="s">
        <v>4</v>
      </c>
      <c r="C284" s="1">
        <f>+C279</f>
        <v>24074</v>
      </c>
      <c r="D284" s="9">
        <f>+D279</f>
        <v>10447027.578429852</v>
      </c>
      <c r="E284" s="10">
        <f>IF(D284=0,0,D284/C284)</f>
        <v>433.9547885033585</v>
      </c>
      <c r="G284" s="1">
        <f>+G279</f>
        <v>78594</v>
      </c>
      <c r="H284" s="9">
        <f>+H279</f>
        <v>1580935.039708916</v>
      </c>
      <c r="I284" s="10">
        <f>IF(H284=0,0,H284/G284)</f>
        <v>20.115212862418456</v>
      </c>
      <c r="K284" s="1"/>
      <c r="L284" s="9"/>
      <c r="M284" s="10"/>
    </row>
    <row r="285" spans="2:13" ht="15" customHeight="1" hidden="1">
      <c r="B285" s="2"/>
      <c r="C285" s="1"/>
      <c r="D285" s="9"/>
      <c r="E285" s="10"/>
      <c r="G285" s="1"/>
      <c r="H285" s="9"/>
      <c r="I285" s="10"/>
      <c r="K285" s="1"/>
      <c r="L285" s="9"/>
      <c r="M285" s="10"/>
    </row>
    <row r="286" spans="2:13" ht="30" customHeight="1" hidden="1">
      <c r="B286" s="27" t="s">
        <v>10</v>
      </c>
      <c r="C286" s="1">
        <v>-4112</v>
      </c>
      <c r="D286" s="9">
        <f>-1811089</f>
        <v>-1811089</v>
      </c>
      <c r="E286" s="10"/>
      <c r="G286" s="1">
        <v>8228</v>
      </c>
      <c r="H286" s="9">
        <v>110295</v>
      </c>
      <c r="I286" s="10"/>
      <c r="K286" s="1"/>
      <c r="L286" s="9"/>
      <c r="M286" s="10"/>
    </row>
    <row r="287" spans="2:13" ht="15" customHeight="1" hidden="1">
      <c r="B287" s="2"/>
      <c r="C287" s="1"/>
      <c r="D287" s="9"/>
      <c r="E287" s="10"/>
      <c r="G287" s="1"/>
      <c r="H287" s="9"/>
      <c r="I287" s="10"/>
      <c r="K287" s="1"/>
      <c r="L287" s="9"/>
      <c r="M287" s="10"/>
    </row>
    <row r="288" spans="2:13" ht="15" customHeight="1" hidden="1">
      <c r="B288" s="2" t="s">
        <v>5</v>
      </c>
      <c r="C288" s="11">
        <v>0</v>
      </c>
      <c r="D288" s="12">
        <v>156184</v>
      </c>
      <c r="E288" s="24">
        <v>0</v>
      </c>
      <c r="G288" s="22">
        <v>0</v>
      </c>
      <c r="H288" s="23">
        <v>0</v>
      </c>
      <c r="I288" s="24">
        <f>IF(H288=0,0,H288/G288)</f>
        <v>0</v>
      </c>
      <c r="K288" s="22"/>
      <c r="L288" s="23"/>
      <c r="M288" s="24"/>
    </row>
    <row r="289" spans="2:13" ht="15" customHeight="1" hidden="1">
      <c r="B289" s="2"/>
      <c r="C289" s="1"/>
      <c r="D289" s="9"/>
      <c r="E289" s="10"/>
      <c r="G289" s="1"/>
      <c r="H289" s="9"/>
      <c r="I289" s="10"/>
      <c r="K289" s="1"/>
      <c r="L289" s="9"/>
      <c r="M289" s="10"/>
    </row>
    <row r="290" spans="2:13" ht="15" customHeight="1" hidden="1">
      <c r="B290" s="2" t="s">
        <v>6</v>
      </c>
      <c r="C290" s="18">
        <f>SUM(C284:C288)</f>
        <v>19962</v>
      </c>
      <c r="D290" s="19">
        <f>SUM(D284:D288)</f>
        <v>8792122.578429852</v>
      </c>
      <c r="E290" s="20">
        <f>IF(D290=0,0,D290/C290)</f>
        <v>440.4429705655672</v>
      </c>
      <c r="F290" s="21"/>
      <c r="G290" s="18">
        <f>SUM(G284:G288)</f>
        <v>86822</v>
      </c>
      <c r="H290" s="19">
        <f>SUM(H284:H288)</f>
        <v>1691230.039708916</v>
      </c>
      <c r="I290" s="20">
        <f>IF(H290=0,0,H290/G290)</f>
        <v>19.479279902661954</v>
      </c>
      <c r="K290" s="18"/>
      <c r="L290" s="19"/>
      <c r="M290" s="20"/>
    </row>
    <row r="291" spans="2:13" ht="15" customHeight="1" hidden="1">
      <c r="B291" s="2"/>
      <c r="C291" s="1"/>
      <c r="D291" s="9"/>
      <c r="E291" s="10"/>
      <c r="G291" s="1"/>
      <c r="H291" s="9"/>
      <c r="I291" s="10"/>
      <c r="K291" s="1"/>
      <c r="L291" s="9"/>
      <c r="M291" s="10"/>
    </row>
    <row r="292" spans="2:13" ht="15" customHeight="1" hidden="1">
      <c r="B292" s="2" t="s">
        <v>7</v>
      </c>
      <c r="C292" s="1">
        <v>0</v>
      </c>
      <c r="D292" s="9">
        <v>0</v>
      </c>
      <c r="E292" s="10">
        <v>0</v>
      </c>
      <c r="G292" s="1">
        <v>0</v>
      </c>
      <c r="H292" s="9">
        <v>0</v>
      </c>
      <c r="I292" s="10">
        <v>0</v>
      </c>
      <c r="K292" s="1"/>
      <c r="L292" s="9"/>
      <c r="M292" s="10"/>
    </row>
    <row r="293" spans="2:13" ht="15" customHeight="1" hidden="1">
      <c r="B293" s="2"/>
      <c r="C293" s="1"/>
      <c r="D293" s="9"/>
      <c r="E293" s="10"/>
      <c r="G293" s="1"/>
      <c r="H293" s="9"/>
      <c r="I293" s="10"/>
      <c r="K293" s="1"/>
      <c r="L293" s="9"/>
      <c r="M293" s="10"/>
    </row>
    <row r="294" spans="2:13" ht="15" customHeight="1" hidden="1">
      <c r="B294" s="2" t="s">
        <v>11</v>
      </c>
      <c r="C294" s="22">
        <v>-797</v>
      </c>
      <c r="D294" s="23">
        <f>+C294*E290</f>
        <v>-351033.04754075705</v>
      </c>
      <c r="E294" s="24">
        <f>IF(D294=0,0,D294/C294)</f>
        <v>440.4429705655672</v>
      </c>
      <c r="G294" s="22">
        <v>-9052</v>
      </c>
      <c r="H294" s="23">
        <f>+G294*I290</f>
        <v>-176326.44167889602</v>
      </c>
      <c r="I294" s="24">
        <f>IF(H294=0,0,H294/G294)</f>
        <v>19.479279902661954</v>
      </c>
      <c r="K294" s="22"/>
      <c r="L294" s="23"/>
      <c r="M294" s="24"/>
    </row>
    <row r="295" spans="2:13" ht="15" customHeight="1" hidden="1">
      <c r="B295" s="2"/>
      <c r="C295" s="1"/>
      <c r="D295" s="9"/>
      <c r="E295" s="10"/>
      <c r="G295" s="1"/>
      <c r="H295" s="9"/>
      <c r="I295" s="10"/>
      <c r="K295" s="1"/>
      <c r="L295" s="9"/>
      <c r="M295" s="10"/>
    </row>
    <row r="296" spans="2:13" ht="15.75" customHeight="1" hidden="1" thickBot="1">
      <c r="B296" s="2" t="s">
        <v>9</v>
      </c>
      <c r="C296" s="25">
        <f>SUM(C290:C294)</f>
        <v>19165</v>
      </c>
      <c r="D296" s="28">
        <f>SUM(D290:D294)</f>
        <v>8441089.530889094</v>
      </c>
      <c r="E296" s="26">
        <f>IF(D296=0,0,D296/C296)</f>
        <v>440.4429705655671</v>
      </c>
      <c r="G296" s="25">
        <f>SUM(G290:G294)</f>
        <v>77770</v>
      </c>
      <c r="H296" s="28">
        <f>SUM(H290:H294)</f>
        <v>1514903.59803002</v>
      </c>
      <c r="I296" s="26">
        <f>IF(H296=0,0,H296/G296)</f>
        <v>19.47927990266195</v>
      </c>
      <c r="K296" s="25"/>
      <c r="L296" s="28"/>
      <c r="M296" s="26"/>
    </row>
    <row r="297" ht="15.75" customHeight="1" hidden="1" thickTop="1"/>
    <row r="298" ht="15" customHeight="1" hidden="1"/>
    <row r="299" spans="2:13" ht="15.75" customHeight="1" hidden="1">
      <c r="B299" s="3">
        <v>40575</v>
      </c>
      <c r="C299" s="51" t="s">
        <v>0</v>
      </c>
      <c r="D299" s="51"/>
      <c r="E299" s="51"/>
      <c r="F299" s="4"/>
      <c r="G299" s="51" t="s">
        <v>15</v>
      </c>
      <c r="H299" s="51"/>
      <c r="I299" s="51"/>
      <c r="K299" s="51"/>
      <c r="L299" s="51"/>
      <c r="M299" s="51"/>
    </row>
    <row r="300" spans="2:13" ht="15" customHeight="1" hidden="1">
      <c r="B300" s="2"/>
      <c r="C300" s="5" t="s">
        <v>1</v>
      </c>
      <c r="D300" s="6" t="s">
        <v>2</v>
      </c>
      <c r="E300" s="7" t="s">
        <v>3</v>
      </c>
      <c r="F300" s="8"/>
      <c r="G300" s="5" t="s">
        <v>1</v>
      </c>
      <c r="H300" s="6" t="s">
        <v>2</v>
      </c>
      <c r="I300" s="7" t="s">
        <v>3</v>
      </c>
      <c r="K300" s="5"/>
      <c r="L300" s="6"/>
      <c r="M300" s="7"/>
    </row>
    <row r="301" spans="2:13" ht="15" customHeight="1" hidden="1">
      <c r="B301" s="2" t="s">
        <v>4</v>
      </c>
      <c r="C301" s="1">
        <f>+C296</f>
        <v>19165</v>
      </c>
      <c r="D301" s="9">
        <f>+D296</f>
        <v>8441089.530889094</v>
      </c>
      <c r="E301" s="10">
        <f>IF(D301=0,0,D301/C301)</f>
        <v>440.4429705655671</v>
      </c>
      <c r="G301" s="1">
        <f>+G296</f>
        <v>77770</v>
      </c>
      <c r="H301" s="9">
        <f>+H296</f>
        <v>1514903.59803002</v>
      </c>
      <c r="I301" s="10">
        <f>IF(H301=0,0,H301/G301)</f>
        <v>19.47927990266195</v>
      </c>
      <c r="K301" s="1"/>
      <c r="L301" s="9"/>
      <c r="M301" s="10"/>
    </row>
    <row r="302" spans="2:13" ht="15" customHeight="1" hidden="1">
      <c r="B302" s="2"/>
      <c r="C302" s="1"/>
      <c r="D302" s="9"/>
      <c r="E302" s="10"/>
      <c r="G302" s="1"/>
      <c r="H302" s="9"/>
      <c r="I302" s="10"/>
      <c r="K302" s="1"/>
      <c r="L302" s="9"/>
      <c r="M302" s="10"/>
    </row>
    <row r="303" spans="2:13" ht="15" customHeight="1" hidden="1">
      <c r="B303" s="2" t="s">
        <v>5</v>
      </c>
      <c r="C303" s="22">
        <v>0</v>
      </c>
      <c r="D303" s="23">
        <v>0</v>
      </c>
      <c r="E303" s="24">
        <f>IF(D303=0,0,D303/C303)</f>
        <v>0</v>
      </c>
      <c r="G303" s="22">
        <v>-14</v>
      </c>
      <c r="H303" s="23">
        <v>-188</v>
      </c>
      <c r="I303" s="24">
        <f>IF(H303=0,0,H303/G303)</f>
        <v>13.428571428571429</v>
      </c>
      <c r="K303" s="22"/>
      <c r="L303" s="23"/>
      <c r="M303" s="24"/>
    </row>
    <row r="304" spans="2:13" ht="15" customHeight="1" hidden="1">
      <c r="B304" s="2"/>
      <c r="C304" s="1"/>
      <c r="D304" s="9"/>
      <c r="E304" s="10"/>
      <c r="G304" s="1"/>
      <c r="H304" s="9"/>
      <c r="I304" s="10"/>
      <c r="K304" s="1"/>
      <c r="L304" s="9"/>
      <c r="M304" s="10"/>
    </row>
    <row r="305" spans="2:13" ht="15" customHeight="1" hidden="1">
      <c r="B305" s="2" t="s">
        <v>6</v>
      </c>
      <c r="C305" s="18">
        <f>SUM(C301:C303)</f>
        <v>19165</v>
      </c>
      <c r="D305" s="18">
        <f>SUM(D301:D303)</f>
        <v>8441089.530889094</v>
      </c>
      <c r="E305" s="20">
        <f>IF(D305=0,0,D305/C305)</f>
        <v>440.4429705655671</v>
      </c>
      <c r="F305" s="21"/>
      <c r="G305" s="18">
        <f>SUM(G301:G303)</f>
        <v>77756</v>
      </c>
      <c r="H305" s="19">
        <f>SUM(H301:H303)</f>
        <v>1514715.59803002</v>
      </c>
      <c r="I305" s="20">
        <f>IF(H305=0,0,H305/G305)</f>
        <v>19.480369335228406</v>
      </c>
      <c r="K305" s="18"/>
      <c r="L305" s="19"/>
      <c r="M305" s="20"/>
    </row>
    <row r="306" spans="2:13" ht="15" customHeight="1" hidden="1">
      <c r="B306" s="2"/>
      <c r="C306" s="1"/>
      <c r="D306" s="9"/>
      <c r="E306" s="10"/>
      <c r="G306" s="1"/>
      <c r="H306" s="9"/>
      <c r="I306" s="10"/>
      <c r="K306" s="1"/>
      <c r="L306" s="9"/>
      <c r="M306" s="10"/>
    </row>
    <row r="307" spans="2:13" ht="15" customHeight="1" hidden="1">
      <c r="B307" s="2" t="s">
        <v>7</v>
      </c>
      <c r="C307" s="1">
        <v>0</v>
      </c>
      <c r="D307" s="9">
        <v>0</v>
      </c>
      <c r="E307" s="10">
        <v>0</v>
      </c>
      <c r="G307" s="1">
        <v>0</v>
      </c>
      <c r="H307" s="9">
        <v>0</v>
      </c>
      <c r="I307" s="10">
        <v>0</v>
      </c>
      <c r="K307" s="1"/>
      <c r="L307" s="9"/>
      <c r="M307" s="10"/>
    </row>
    <row r="308" spans="2:13" ht="15" customHeight="1" hidden="1">
      <c r="B308" s="2"/>
      <c r="C308" s="1"/>
      <c r="D308" s="9"/>
      <c r="E308" s="10"/>
      <c r="G308" s="1">
        <v>0</v>
      </c>
      <c r="H308" s="9"/>
      <c r="I308" s="10"/>
      <c r="K308" s="1"/>
      <c r="L308" s="9"/>
      <c r="M308" s="10"/>
    </row>
    <row r="309" spans="2:13" ht="15" customHeight="1" hidden="1">
      <c r="B309" s="2" t="s">
        <v>11</v>
      </c>
      <c r="C309" s="22">
        <v>-4661</v>
      </c>
      <c r="D309" s="23">
        <f>+C309*E305</f>
        <v>-2052904.6858061084</v>
      </c>
      <c r="E309" s="24">
        <f>IF(D309=0,0,D309/C309)</f>
        <v>440.4429705655671</v>
      </c>
      <c r="G309" s="22">
        <v>0</v>
      </c>
      <c r="H309" s="23">
        <v>0</v>
      </c>
      <c r="I309" s="24">
        <f>IF(H309=0,0,H309/G309)</f>
        <v>0</v>
      </c>
      <c r="K309" s="22"/>
      <c r="L309" s="23"/>
      <c r="M309" s="24"/>
    </row>
    <row r="310" spans="2:13" ht="15" customHeight="1" hidden="1">
      <c r="B310" s="2"/>
      <c r="C310" s="1"/>
      <c r="D310" s="9"/>
      <c r="E310" s="10"/>
      <c r="G310" s="1"/>
      <c r="H310" s="9"/>
      <c r="I310" s="10"/>
      <c r="K310" s="1"/>
      <c r="L310" s="9"/>
      <c r="M310" s="10"/>
    </row>
    <row r="311" spans="2:13" ht="15.75" customHeight="1" hidden="1" thickBot="1">
      <c r="B311" s="2" t="s">
        <v>9</v>
      </c>
      <c r="C311" s="25">
        <f>SUM(C305:C309)</f>
        <v>14504</v>
      </c>
      <c r="D311" s="25">
        <f>SUM(D305:D309)</f>
        <v>6388184.845082985</v>
      </c>
      <c r="E311" s="26">
        <f>IF(D311=0,0,D311/C311)</f>
        <v>440.4429705655671</v>
      </c>
      <c r="G311" s="25">
        <f>SUM(G305:G309)</f>
        <v>77756</v>
      </c>
      <c r="H311" s="25">
        <f>SUM(H305:H309)</f>
        <v>1514715.59803002</v>
      </c>
      <c r="I311" s="26">
        <f>IF(H311=0,0,H311/G311)</f>
        <v>19.480369335228406</v>
      </c>
      <c r="K311" s="25"/>
      <c r="L311" s="25"/>
      <c r="M311" s="26"/>
    </row>
    <row r="312" ht="15.75" customHeight="1" hidden="1" thickTop="1"/>
    <row r="313" ht="15" customHeight="1" hidden="1"/>
    <row r="314" spans="2:13" ht="15.75" customHeight="1" hidden="1">
      <c r="B314" s="3">
        <v>40603</v>
      </c>
      <c r="C314" s="51" t="s">
        <v>0</v>
      </c>
      <c r="D314" s="51"/>
      <c r="E314" s="51"/>
      <c r="F314" s="4"/>
      <c r="G314" s="51" t="s">
        <v>15</v>
      </c>
      <c r="H314" s="51"/>
      <c r="I314" s="51"/>
      <c r="K314" s="51"/>
      <c r="L314" s="51"/>
      <c r="M314" s="51"/>
    </row>
    <row r="315" spans="2:13" ht="15" customHeight="1" hidden="1">
      <c r="B315" s="2"/>
      <c r="C315" s="5" t="s">
        <v>1</v>
      </c>
      <c r="D315" s="6" t="s">
        <v>2</v>
      </c>
      <c r="E315" s="7" t="s">
        <v>3</v>
      </c>
      <c r="F315" s="8"/>
      <c r="G315" s="5" t="s">
        <v>1</v>
      </c>
      <c r="H315" s="6" t="s">
        <v>2</v>
      </c>
      <c r="I315" s="7" t="s">
        <v>3</v>
      </c>
      <c r="K315" s="5"/>
      <c r="L315" s="6"/>
      <c r="M315" s="7"/>
    </row>
    <row r="316" spans="2:13" ht="15" customHeight="1" hidden="1">
      <c r="B316" s="2" t="s">
        <v>4</v>
      </c>
      <c r="C316" s="1">
        <f>+C311</f>
        <v>14504</v>
      </c>
      <c r="D316" s="9">
        <f>+D311</f>
        <v>6388184.845082985</v>
      </c>
      <c r="E316" s="10">
        <f>IF(D316=0,0,D316/C316)</f>
        <v>440.4429705655671</v>
      </c>
      <c r="G316" s="1">
        <f>+G311</f>
        <v>77756</v>
      </c>
      <c r="H316" s="9">
        <f>+H311</f>
        <v>1514715.59803002</v>
      </c>
      <c r="I316" s="10">
        <f>IF(H316=0,0,H316/G316)</f>
        <v>19.480369335228406</v>
      </c>
      <c r="K316" s="1"/>
      <c r="L316" s="9"/>
      <c r="M316" s="10"/>
    </row>
    <row r="317" spans="2:13" ht="15" customHeight="1" hidden="1">
      <c r="B317" s="2"/>
      <c r="C317" s="1"/>
      <c r="D317" s="9"/>
      <c r="E317" s="10"/>
      <c r="G317" s="1"/>
      <c r="H317" s="9"/>
      <c r="I317" s="10"/>
      <c r="K317" s="1"/>
      <c r="L317" s="9"/>
      <c r="M317" s="10"/>
    </row>
    <row r="318" spans="2:13" ht="15" customHeight="1" hidden="1">
      <c r="B318" s="2" t="s">
        <v>5</v>
      </c>
      <c r="C318" s="22">
        <v>0</v>
      </c>
      <c r="D318" s="23">
        <v>0</v>
      </c>
      <c r="E318" s="24">
        <f>IF(D318=0,0,D318/C318)</f>
        <v>0</v>
      </c>
      <c r="G318" s="22">
        <v>0</v>
      </c>
      <c r="H318" s="23">
        <v>0</v>
      </c>
      <c r="I318" s="24">
        <f>IF(H318=0,0,H318/G318)</f>
        <v>0</v>
      </c>
      <c r="K318" s="22"/>
      <c r="L318" s="23"/>
      <c r="M318" s="24"/>
    </row>
    <row r="319" spans="2:13" ht="15" customHeight="1" hidden="1">
      <c r="B319" s="2"/>
      <c r="C319" s="1"/>
      <c r="D319" s="9"/>
      <c r="E319" s="10"/>
      <c r="G319" s="1"/>
      <c r="H319" s="9"/>
      <c r="I319" s="10"/>
      <c r="K319" s="1"/>
      <c r="L319" s="9"/>
      <c r="M319" s="10"/>
    </row>
    <row r="320" spans="2:13" ht="15" customHeight="1" hidden="1">
      <c r="B320" s="2" t="s">
        <v>6</v>
      </c>
      <c r="C320" s="18">
        <f>SUM(C316:C318)</f>
        <v>14504</v>
      </c>
      <c r="D320" s="18">
        <f>SUM(D316:D318)</f>
        <v>6388184.845082985</v>
      </c>
      <c r="E320" s="20">
        <f>IF(D320=0,0,D320/C320)</f>
        <v>440.4429705655671</v>
      </c>
      <c r="F320" s="21"/>
      <c r="G320" s="18">
        <f>SUM(G316:G318)</f>
        <v>77756</v>
      </c>
      <c r="H320" s="19">
        <f>SUM(H316:H318)</f>
        <v>1514715.59803002</v>
      </c>
      <c r="I320" s="20">
        <f>IF(H320=0,0,H320/G320)</f>
        <v>19.480369335228406</v>
      </c>
      <c r="K320" s="18"/>
      <c r="L320" s="19"/>
      <c r="M320" s="20"/>
    </row>
    <row r="321" spans="2:13" ht="15" customHeight="1" hidden="1">
      <c r="B321" s="2"/>
      <c r="C321" s="1"/>
      <c r="D321" s="9"/>
      <c r="E321" s="10"/>
      <c r="G321" s="1"/>
      <c r="H321" s="9"/>
      <c r="I321" s="10"/>
      <c r="K321" s="1"/>
      <c r="L321" s="9"/>
      <c r="M321" s="10"/>
    </row>
    <row r="322" spans="2:13" ht="15" customHeight="1" hidden="1">
      <c r="B322" s="2" t="s">
        <v>7</v>
      </c>
      <c r="C322" s="1">
        <v>0</v>
      </c>
      <c r="D322" s="9">
        <v>0</v>
      </c>
      <c r="E322" s="10">
        <v>0</v>
      </c>
      <c r="G322" s="1">
        <v>0</v>
      </c>
      <c r="H322" s="9">
        <v>0</v>
      </c>
      <c r="I322" s="10">
        <v>0</v>
      </c>
      <c r="K322" s="1"/>
      <c r="L322" s="9"/>
      <c r="M322" s="10"/>
    </row>
    <row r="323" spans="2:13" ht="15" customHeight="1" hidden="1">
      <c r="B323" s="2"/>
      <c r="C323" s="1"/>
      <c r="D323" s="9"/>
      <c r="E323" s="10"/>
      <c r="G323" s="1">
        <v>0</v>
      </c>
      <c r="H323" s="9"/>
      <c r="I323" s="10"/>
      <c r="K323" s="1"/>
      <c r="L323" s="9"/>
      <c r="M323" s="10"/>
    </row>
    <row r="324" spans="2:13" ht="15" customHeight="1" hidden="1">
      <c r="B324" s="2" t="s">
        <v>11</v>
      </c>
      <c r="C324" s="22">
        <v>-3443</v>
      </c>
      <c r="D324" s="23">
        <f>+C324*E320</f>
        <v>-1516445.1476572475</v>
      </c>
      <c r="E324" s="24">
        <f>IF(D324=0,0,D324/C324)</f>
        <v>440.44297056556707</v>
      </c>
      <c r="G324" s="22">
        <v>0</v>
      </c>
      <c r="H324" s="23">
        <v>0</v>
      </c>
      <c r="I324" s="24">
        <f>IF(H324=0,0,H324/G324)</f>
        <v>0</v>
      </c>
      <c r="K324" s="22"/>
      <c r="L324" s="23"/>
      <c r="M324" s="24"/>
    </row>
    <row r="325" spans="2:13" ht="15" customHeight="1" hidden="1">
      <c r="B325" s="2"/>
      <c r="C325" s="1"/>
      <c r="D325" s="9"/>
      <c r="E325" s="10"/>
      <c r="G325" s="1"/>
      <c r="H325" s="9"/>
      <c r="I325" s="10"/>
      <c r="K325" s="1"/>
      <c r="L325" s="9"/>
      <c r="M325" s="10"/>
    </row>
    <row r="326" spans="2:13" ht="15.75" customHeight="1" hidden="1" thickBot="1">
      <c r="B326" s="2" t="s">
        <v>9</v>
      </c>
      <c r="C326" s="25">
        <f>SUM(C320:C324)</f>
        <v>11061</v>
      </c>
      <c r="D326" s="25">
        <f>SUM(D320:D324)</f>
        <v>4871739.697425738</v>
      </c>
      <c r="E326" s="26">
        <f>IF(D326=0,0,D326/C326)</f>
        <v>440.4429705655671</v>
      </c>
      <c r="G326" s="25">
        <f>SUM(G320:G324)</f>
        <v>77756</v>
      </c>
      <c r="H326" s="25">
        <f>SUM(H320:H324)</f>
        <v>1514715.59803002</v>
      </c>
      <c r="I326" s="26">
        <f>IF(H326=0,0,H326/G326)</f>
        <v>19.480369335228406</v>
      </c>
      <c r="K326" s="25"/>
      <c r="L326" s="25"/>
      <c r="M326" s="26"/>
    </row>
    <row r="327" ht="15.75" customHeight="1" hidden="1" thickTop="1"/>
    <row r="328" ht="15" customHeight="1" hidden="1"/>
    <row r="329" spans="2:13" ht="15.75" customHeight="1" hidden="1">
      <c r="B329" s="3">
        <v>40634</v>
      </c>
      <c r="C329" s="51" t="s">
        <v>0</v>
      </c>
      <c r="D329" s="51"/>
      <c r="E329" s="51"/>
      <c r="F329" s="4"/>
      <c r="G329" s="51" t="s">
        <v>15</v>
      </c>
      <c r="H329" s="51"/>
      <c r="I329" s="51"/>
      <c r="K329" s="51"/>
      <c r="L329" s="51"/>
      <c r="M329" s="51"/>
    </row>
    <row r="330" spans="2:13" ht="15" customHeight="1" hidden="1">
      <c r="B330" s="2"/>
      <c r="C330" s="5" t="s">
        <v>1</v>
      </c>
      <c r="D330" s="6" t="s">
        <v>2</v>
      </c>
      <c r="E330" s="7" t="s">
        <v>3</v>
      </c>
      <c r="F330" s="8"/>
      <c r="G330" s="5" t="s">
        <v>1</v>
      </c>
      <c r="H330" s="6" t="s">
        <v>2</v>
      </c>
      <c r="I330" s="7" t="s">
        <v>3</v>
      </c>
      <c r="K330" s="5"/>
      <c r="L330" s="6"/>
      <c r="M330" s="7"/>
    </row>
    <row r="331" spans="2:13" ht="15" customHeight="1" hidden="1">
      <c r="B331" s="2" t="s">
        <v>4</v>
      </c>
      <c r="C331" s="1">
        <f>+C326</f>
        <v>11061</v>
      </c>
      <c r="D331" s="9">
        <f>+D326</f>
        <v>4871739.697425738</v>
      </c>
      <c r="E331" s="10">
        <f>IF(D331=0,0,D331/C331)</f>
        <v>440.4429705655671</v>
      </c>
      <c r="G331" s="1">
        <f>+G326</f>
        <v>77756</v>
      </c>
      <c r="H331" s="9">
        <f>+H326</f>
        <v>1514715.59803002</v>
      </c>
      <c r="I331" s="10">
        <f>IF(H331=0,0,H331/G331)</f>
        <v>19.480369335228406</v>
      </c>
      <c r="K331" s="1"/>
      <c r="L331" s="9"/>
      <c r="M331" s="10"/>
    </row>
    <row r="332" spans="2:13" ht="15" customHeight="1" hidden="1">
      <c r="B332" s="2"/>
      <c r="C332" s="1"/>
      <c r="D332" s="9"/>
      <c r="E332" s="10"/>
      <c r="G332" s="1"/>
      <c r="H332" s="9"/>
      <c r="I332" s="10"/>
      <c r="K332" s="1"/>
      <c r="L332" s="9"/>
      <c r="M332" s="10"/>
    </row>
    <row r="333" spans="2:13" ht="15" customHeight="1" hidden="1">
      <c r="B333" s="2" t="s">
        <v>5</v>
      </c>
      <c r="C333" s="22">
        <v>0</v>
      </c>
      <c r="D333" s="23">
        <v>0</v>
      </c>
      <c r="E333" s="24">
        <f>IF(D333=0,0,D333/C333)</f>
        <v>0</v>
      </c>
      <c r="G333" s="22">
        <v>0</v>
      </c>
      <c r="H333" s="23">
        <v>0</v>
      </c>
      <c r="I333" s="24">
        <f>IF(H333=0,0,H333/G333)</f>
        <v>0</v>
      </c>
      <c r="K333" s="22"/>
      <c r="L333" s="23"/>
      <c r="M333" s="24"/>
    </row>
    <row r="334" spans="2:13" ht="15" customHeight="1" hidden="1">
      <c r="B334" s="2"/>
      <c r="C334" s="1"/>
      <c r="D334" s="9"/>
      <c r="E334" s="10"/>
      <c r="G334" s="1"/>
      <c r="H334" s="9"/>
      <c r="I334" s="10"/>
      <c r="K334" s="1"/>
      <c r="L334" s="9"/>
      <c r="M334" s="10"/>
    </row>
    <row r="335" spans="2:13" ht="15" customHeight="1" hidden="1">
      <c r="B335" s="2" t="s">
        <v>6</v>
      </c>
      <c r="C335" s="18">
        <f>SUM(C331:C333)</f>
        <v>11061</v>
      </c>
      <c r="D335" s="18">
        <f>SUM(D331:D333)</f>
        <v>4871739.697425738</v>
      </c>
      <c r="E335" s="20">
        <f>IF(D335=0,0,D335/C335)</f>
        <v>440.4429705655671</v>
      </c>
      <c r="F335" s="21"/>
      <c r="G335" s="18">
        <f>SUM(G331:G333)</f>
        <v>77756</v>
      </c>
      <c r="H335" s="19">
        <f>SUM(H331:H333)</f>
        <v>1514715.59803002</v>
      </c>
      <c r="I335" s="20">
        <f>IF(H335=0,0,H335/G335)</f>
        <v>19.480369335228406</v>
      </c>
      <c r="K335" s="18"/>
      <c r="L335" s="19"/>
      <c r="M335" s="20"/>
    </row>
    <row r="336" spans="2:13" ht="15" customHeight="1" hidden="1">
      <c r="B336" s="2"/>
      <c r="C336" s="1"/>
      <c r="D336" s="9"/>
      <c r="E336" s="10"/>
      <c r="G336" s="1"/>
      <c r="H336" s="9"/>
      <c r="I336" s="10"/>
      <c r="K336" s="1"/>
      <c r="L336" s="9"/>
      <c r="M336" s="10"/>
    </row>
    <row r="337" spans="2:13" ht="15" customHeight="1" hidden="1">
      <c r="B337" s="2" t="s">
        <v>7</v>
      </c>
      <c r="C337" s="1">
        <v>0</v>
      </c>
      <c r="D337" s="9">
        <v>0</v>
      </c>
      <c r="E337" s="10">
        <v>0</v>
      </c>
      <c r="G337" s="1">
        <v>0</v>
      </c>
      <c r="H337" s="9">
        <v>0</v>
      </c>
      <c r="I337" s="10">
        <v>0</v>
      </c>
      <c r="K337" s="1"/>
      <c r="L337" s="9"/>
      <c r="M337" s="10"/>
    </row>
    <row r="338" spans="2:13" ht="15" customHeight="1" hidden="1">
      <c r="B338" s="2"/>
      <c r="C338" s="1"/>
      <c r="D338" s="9"/>
      <c r="E338" s="10"/>
      <c r="G338" s="1">
        <v>0</v>
      </c>
      <c r="H338" s="9"/>
      <c r="I338" s="10"/>
      <c r="K338" s="1"/>
      <c r="L338" s="9"/>
      <c r="M338" s="10"/>
    </row>
    <row r="339" spans="2:13" ht="15" customHeight="1" hidden="1">
      <c r="B339" s="2" t="s">
        <v>11</v>
      </c>
      <c r="C339" s="22">
        <v>-4142</v>
      </c>
      <c r="D339" s="23">
        <f>+C339*E335</f>
        <v>-1824314.784082579</v>
      </c>
      <c r="E339" s="24">
        <f>IF(D339=0,0,D339/C339)</f>
        <v>440.4429705655671</v>
      </c>
      <c r="G339" s="22">
        <v>0</v>
      </c>
      <c r="H339" s="23">
        <v>0</v>
      </c>
      <c r="I339" s="24">
        <f>IF(H339=0,0,H339/G339)</f>
        <v>0</v>
      </c>
      <c r="K339" s="22"/>
      <c r="L339" s="23"/>
      <c r="M339" s="24"/>
    </row>
    <row r="340" spans="2:13" ht="15" customHeight="1" hidden="1">
      <c r="B340" s="2"/>
      <c r="C340" s="1"/>
      <c r="D340" s="9"/>
      <c r="E340" s="10"/>
      <c r="G340" s="1"/>
      <c r="H340" s="9"/>
      <c r="I340" s="10"/>
      <c r="K340" s="1"/>
      <c r="L340" s="9"/>
      <c r="M340" s="10"/>
    </row>
    <row r="341" spans="2:13" ht="15.75" customHeight="1" hidden="1" thickBot="1">
      <c r="B341" s="2" t="s">
        <v>9</v>
      </c>
      <c r="C341" s="25">
        <f>SUM(C335:C339)</f>
        <v>6919</v>
      </c>
      <c r="D341" s="25">
        <f>SUM(D335:D339)</f>
        <v>3047424.913343159</v>
      </c>
      <c r="E341" s="26">
        <f>IF(D341=0,0,D341/C341)</f>
        <v>440.4429705655671</v>
      </c>
      <c r="G341" s="25">
        <f>SUM(G335:G339)</f>
        <v>77756</v>
      </c>
      <c r="H341" s="25">
        <f>SUM(H335:H339)</f>
        <v>1514715.59803002</v>
      </c>
      <c r="I341" s="26">
        <f>IF(H341=0,0,H341/G341)</f>
        <v>19.480369335228406</v>
      </c>
      <c r="K341" s="25"/>
      <c r="L341" s="25"/>
      <c r="M341" s="26"/>
    </row>
    <row r="342" ht="19.5" customHeight="1" hidden="1" thickTop="1">
      <c r="A342" s="31"/>
    </row>
    <row r="343" ht="15" customHeight="1" hidden="1">
      <c r="J343" s="30" t="s">
        <v>16</v>
      </c>
    </row>
    <row r="344" spans="2:13" ht="15.75" customHeight="1" hidden="1">
      <c r="B344" s="3">
        <v>41395</v>
      </c>
      <c r="C344" s="51" t="s">
        <v>0</v>
      </c>
      <c r="D344" s="51"/>
      <c r="E344" s="51"/>
      <c r="F344" s="4"/>
      <c r="G344" s="51" t="s">
        <v>19</v>
      </c>
      <c r="H344" s="51"/>
      <c r="I344" s="51"/>
      <c r="K344" s="51"/>
      <c r="L344" s="51"/>
      <c r="M344" s="51"/>
    </row>
    <row r="345" spans="2:13" ht="15" customHeight="1" hidden="1">
      <c r="B345" s="2"/>
      <c r="C345" s="5" t="s">
        <v>1</v>
      </c>
      <c r="D345" s="6" t="s">
        <v>2</v>
      </c>
      <c r="E345" s="7" t="s">
        <v>3</v>
      </c>
      <c r="F345" s="8"/>
      <c r="G345" s="5" t="s">
        <v>1</v>
      </c>
      <c r="H345" s="6" t="s">
        <v>2</v>
      </c>
      <c r="I345" s="7" t="s">
        <v>3</v>
      </c>
      <c r="K345" s="5"/>
      <c r="L345" s="6"/>
      <c r="M345" s="7"/>
    </row>
    <row r="346" spans="2:13" ht="15" customHeight="1" hidden="1">
      <c r="B346" s="2" t="s">
        <v>4</v>
      </c>
      <c r="C346" s="1">
        <v>0</v>
      </c>
      <c r="D346" s="9">
        <v>0</v>
      </c>
      <c r="E346" s="10">
        <f>IF(D346=0,0,D346/C346)</f>
        <v>0</v>
      </c>
      <c r="G346" s="1">
        <v>94997</v>
      </c>
      <c r="H346" s="9">
        <v>8529352</v>
      </c>
      <c r="I346" s="10">
        <f>IF(H346=0,0,H346/G346)</f>
        <v>89.78548796277776</v>
      </c>
      <c r="K346" s="1"/>
      <c r="L346" s="9"/>
      <c r="M346" s="10"/>
    </row>
    <row r="347" spans="2:13" ht="15" customHeight="1" hidden="1">
      <c r="B347" s="2"/>
      <c r="C347" s="1"/>
      <c r="D347" s="9"/>
      <c r="E347" s="10"/>
      <c r="G347" s="1"/>
      <c r="H347" s="9"/>
      <c r="I347" s="10"/>
      <c r="K347" s="1"/>
      <c r="L347" s="9"/>
      <c r="M347" s="10"/>
    </row>
    <row r="348" spans="2:13" ht="15" customHeight="1" hidden="1">
      <c r="B348" s="2" t="s">
        <v>5</v>
      </c>
      <c r="C348" s="22">
        <v>0</v>
      </c>
      <c r="D348" s="23">
        <v>0</v>
      </c>
      <c r="E348" s="24">
        <f>IF(D348=0,0,D348/C348)</f>
        <v>0</v>
      </c>
      <c r="G348" s="22">
        <v>0</v>
      </c>
      <c r="H348" s="23">
        <v>0</v>
      </c>
      <c r="I348" s="24">
        <f>IF(H348=0,0,H348/G348)</f>
        <v>0</v>
      </c>
      <c r="K348" s="22"/>
      <c r="L348" s="23"/>
      <c r="M348" s="24"/>
    </row>
    <row r="349" spans="2:13" ht="15" customHeight="1" hidden="1">
      <c r="B349" s="2"/>
      <c r="C349" s="1"/>
      <c r="D349" s="9"/>
      <c r="E349" s="10"/>
      <c r="G349" s="1"/>
      <c r="H349" s="9"/>
      <c r="I349" s="10"/>
      <c r="K349" s="1"/>
      <c r="L349" s="9"/>
      <c r="M349" s="10"/>
    </row>
    <row r="350" spans="2:13" ht="15" customHeight="1" hidden="1">
      <c r="B350" s="2" t="s">
        <v>6</v>
      </c>
      <c r="C350" s="18">
        <f>SUM(C346:C348)</f>
        <v>0</v>
      </c>
      <c r="D350" s="18">
        <f>SUM(D346:D348)</f>
        <v>0</v>
      </c>
      <c r="E350" s="20">
        <f>IF(D350=0,0,D350/C350)</f>
        <v>0</v>
      </c>
      <c r="F350" s="21"/>
      <c r="G350" s="18">
        <f>SUM(G346:G348)</f>
        <v>94997</v>
      </c>
      <c r="H350" s="19">
        <f>SUM(H346:H348)</f>
        <v>8529352</v>
      </c>
      <c r="I350" s="20">
        <f>IF(H350=0,0,H350/G350)</f>
        <v>89.78548796277776</v>
      </c>
      <c r="K350" s="18"/>
      <c r="L350" s="19"/>
      <c r="M350" s="20"/>
    </row>
    <row r="351" spans="2:13" ht="15" customHeight="1" hidden="1">
      <c r="B351" s="2"/>
      <c r="C351" s="1"/>
      <c r="D351" s="9"/>
      <c r="E351" s="10"/>
      <c r="G351" s="1"/>
      <c r="H351" s="9"/>
      <c r="I351" s="10"/>
      <c r="K351" s="1"/>
      <c r="L351" s="9"/>
      <c r="M351" s="10"/>
    </row>
    <row r="352" spans="2:13" ht="15" customHeight="1" hidden="1">
      <c r="B352" s="2" t="s">
        <v>7</v>
      </c>
      <c r="C352" s="1">
        <v>0</v>
      </c>
      <c r="D352" s="9">
        <v>0</v>
      </c>
      <c r="E352" s="10">
        <v>0</v>
      </c>
      <c r="G352" s="1">
        <v>0</v>
      </c>
      <c r="H352" s="9">
        <v>0</v>
      </c>
      <c r="I352" s="10">
        <v>0</v>
      </c>
      <c r="K352" s="1"/>
      <c r="L352" s="9"/>
      <c r="M352" s="10"/>
    </row>
    <row r="353" spans="2:13" ht="15" customHeight="1" hidden="1">
      <c r="B353" s="2"/>
      <c r="C353" s="1"/>
      <c r="D353" s="9"/>
      <c r="E353" s="10"/>
      <c r="G353" s="1">
        <v>0</v>
      </c>
      <c r="H353" s="9"/>
      <c r="I353" s="10"/>
      <c r="K353" s="1"/>
      <c r="L353" s="9"/>
      <c r="M353" s="10"/>
    </row>
    <row r="354" spans="2:13" ht="15" customHeight="1" hidden="1">
      <c r="B354" s="2" t="s">
        <v>11</v>
      </c>
      <c r="C354" s="22">
        <v>0</v>
      </c>
      <c r="D354" s="23">
        <v>0</v>
      </c>
      <c r="E354" s="24">
        <f>IF(D354=0,0,D354/C354)</f>
        <v>0</v>
      </c>
      <c r="G354" s="22">
        <v>-2462</v>
      </c>
      <c r="H354" s="23">
        <f>+G354*I350</f>
        <v>-221051.87136435887</v>
      </c>
      <c r="I354" s="24">
        <f>IF(H354=0,0,H354/G354)</f>
        <v>89.78548796277776</v>
      </c>
      <c r="K354" s="22"/>
      <c r="L354" s="23"/>
      <c r="M354" s="24"/>
    </row>
    <row r="355" spans="2:13" ht="15" customHeight="1" hidden="1">
      <c r="B355" s="2"/>
      <c r="C355" s="1"/>
      <c r="D355" s="9"/>
      <c r="E355" s="10"/>
      <c r="G355" s="1"/>
      <c r="H355" s="9"/>
      <c r="I355" s="10"/>
      <c r="K355" s="1"/>
      <c r="L355" s="9"/>
      <c r="M355" s="10"/>
    </row>
    <row r="356" spans="2:13" ht="15.75" customHeight="1" hidden="1" thickBot="1">
      <c r="B356" s="2" t="s">
        <v>9</v>
      </c>
      <c r="C356" s="25">
        <f>SUM(C350:C354)</f>
        <v>0</v>
      </c>
      <c r="D356" s="25">
        <f>SUM(D350:D354)</f>
        <v>0</v>
      </c>
      <c r="E356" s="26">
        <f>IF(D356=0,0,D356/C356)</f>
        <v>0</v>
      </c>
      <c r="G356" s="25">
        <f>SUM(G350:G354)</f>
        <v>92535</v>
      </c>
      <c r="H356" s="25">
        <f>SUM(H350:H354)</f>
        <v>8308300.128635641</v>
      </c>
      <c r="I356" s="26">
        <f>IF(H356=0,0,H356/G356)</f>
        <v>89.78548796277778</v>
      </c>
      <c r="K356" s="25"/>
      <c r="L356" s="25"/>
      <c r="M356" s="26"/>
    </row>
    <row r="357" ht="15.75" customHeight="1" hidden="1" thickTop="1"/>
    <row r="358" ht="15" customHeight="1" hidden="1"/>
    <row r="359" spans="2:13" ht="15.75" customHeight="1" hidden="1">
      <c r="B359" s="3">
        <v>41426</v>
      </c>
      <c r="C359" s="51" t="s">
        <v>0</v>
      </c>
      <c r="D359" s="51"/>
      <c r="E359" s="51"/>
      <c r="F359" s="4"/>
      <c r="G359" s="51" t="s">
        <v>19</v>
      </c>
      <c r="H359" s="51"/>
      <c r="I359" s="51"/>
      <c r="K359" s="51"/>
      <c r="L359" s="51"/>
      <c r="M359" s="51"/>
    </row>
    <row r="360" spans="2:13" ht="15" customHeight="1" hidden="1">
      <c r="B360" s="2"/>
      <c r="C360" s="5" t="s">
        <v>1</v>
      </c>
      <c r="D360" s="6" t="s">
        <v>2</v>
      </c>
      <c r="E360" s="7" t="s">
        <v>3</v>
      </c>
      <c r="F360" s="8"/>
      <c r="G360" s="5" t="s">
        <v>1</v>
      </c>
      <c r="H360" s="6" t="s">
        <v>2</v>
      </c>
      <c r="I360" s="7" t="s">
        <v>3</v>
      </c>
      <c r="K360" s="5"/>
      <c r="L360" s="6"/>
      <c r="M360" s="7"/>
    </row>
    <row r="361" spans="2:13" ht="15" customHeight="1" hidden="1">
      <c r="B361" s="2" t="s">
        <v>4</v>
      </c>
      <c r="C361" s="1">
        <f>+C356</f>
        <v>0</v>
      </c>
      <c r="D361" s="9">
        <f>+D356</f>
        <v>0</v>
      </c>
      <c r="E361" s="10">
        <f>IF(D361=0,0,D361/C361)</f>
        <v>0</v>
      </c>
      <c r="G361" s="1">
        <f>+G356</f>
        <v>92535</v>
      </c>
      <c r="H361" s="9">
        <f>+H356</f>
        <v>8308300.128635641</v>
      </c>
      <c r="I361" s="10">
        <f>IF(H361=0,0,H361/G361)</f>
        <v>89.78548796277778</v>
      </c>
      <c r="K361" s="1"/>
      <c r="L361" s="9"/>
      <c r="M361" s="10"/>
    </row>
    <row r="362" spans="2:13" ht="15" customHeight="1" hidden="1">
      <c r="B362" s="2"/>
      <c r="C362" s="1"/>
      <c r="D362" s="9"/>
      <c r="E362" s="10"/>
      <c r="G362" s="1"/>
      <c r="H362" s="9"/>
      <c r="I362" s="10"/>
      <c r="K362" s="1"/>
      <c r="L362" s="9"/>
      <c r="M362" s="10"/>
    </row>
    <row r="363" spans="2:13" ht="15" customHeight="1" hidden="1">
      <c r="B363" s="2" t="s">
        <v>5</v>
      </c>
      <c r="C363" s="22">
        <v>0</v>
      </c>
      <c r="D363" s="23">
        <v>0</v>
      </c>
      <c r="E363" s="24">
        <f>IF(D363=0,0,D363/C363)</f>
        <v>0</v>
      </c>
      <c r="G363" s="22">
        <v>0</v>
      </c>
      <c r="H363" s="23">
        <v>0</v>
      </c>
      <c r="I363" s="24">
        <f>IF(H363=0,0,H363/G363)</f>
        <v>0</v>
      </c>
      <c r="K363" s="22"/>
      <c r="L363" s="23"/>
      <c r="M363" s="24"/>
    </row>
    <row r="364" spans="2:13" ht="15" customHeight="1" hidden="1">
      <c r="B364" s="2"/>
      <c r="C364" s="1"/>
      <c r="D364" s="9"/>
      <c r="E364" s="10"/>
      <c r="G364" s="1"/>
      <c r="H364" s="9"/>
      <c r="I364" s="10"/>
      <c r="K364" s="1"/>
      <c r="L364" s="9"/>
      <c r="M364" s="10"/>
    </row>
    <row r="365" spans="2:13" ht="15" customHeight="1" hidden="1">
      <c r="B365" s="2" t="s">
        <v>6</v>
      </c>
      <c r="C365" s="18">
        <f>SUM(C361:C363)</f>
        <v>0</v>
      </c>
      <c r="D365" s="18">
        <f>SUM(D361:D363)</f>
        <v>0</v>
      </c>
      <c r="E365" s="20">
        <f>IF(D365=0,0,D365/C365)</f>
        <v>0</v>
      </c>
      <c r="F365" s="21"/>
      <c r="G365" s="18">
        <f>SUM(G361:G363)</f>
        <v>92535</v>
      </c>
      <c r="H365" s="19">
        <f>SUM(H361:H363)</f>
        <v>8308300.128635641</v>
      </c>
      <c r="I365" s="20">
        <f>IF(H365=0,0,H365/G365)</f>
        <v>89.78548796277778</v>
      </c>
      <c r="K365" s="18"/>
      <c r="L365" s="19"/>
      <c r="M365" s="20"/>
    </row>
    <row r="366" spans="2:13" ht="15" customHeight="1" hidden="1">
      <c r="B366" s="2"/>
      <c r="C366" s="1"/>
      <c r="D366" s="9"/>
      <c r="E366" s="10"/>
      <c r="G366" s="1"/>
      <c r="H366" s="9"/>
      <c r="I366" s="10"/>
      <c r="K366" s="1"/>
      <c r="L366" s="9"/>
      <c r="M366" s="10"/>
    </row>
    <row r="367" spans="2:13" ht="15" customHeight="1" hidden="1">
      <c r="B367" s="2" t="s">
        <v>7</v>
      </c>
      <c r="C367" s="1">
        <v>0</v>
      </c>
      <c r="D367" s="9">
        <v>0</v>
      </c>
      <c r="E367" s="10">
        <v>0</v>
      </c>
      <c r="G367" s="1">
        <v>0</v>
      </c>
      <c r="H367" s="9">
        <v>0</v>
      </c>
      <c r="I367" s="10">
        <v>0</v>
      </c>
      <c r="K367" s="1"/>
      <c r="L367" s="9"/>
      <c r="M367" s="10"/>
    </row>
    <row r="368" spans="2:13" ht="15" customHeight="1" hidden="1">
      <c r="B368" s="2"/>
      <c r="C368" s="1"/>
      <c r="D368" s="9"/>
      <c r="E368" s="10"/>
      <c r="G368" s="1">
        <v>0</v>
      </c>
      <c r="H368" s="9"/>
      <c r="I368" s="10"/>
      <c r="K368" s="1"/>
      <c r="L368" s="9"/>
      <c r="M368" s="10"/>
    </row>
    <row r="369" spans="2:13" ht="15" customHeight="1" hidden="1">
      <c r="B369" s="2" t="s">
        <v>11</v>
      </c>
      <c r="C369" s="22">
        <v>0</v>
      </c>
      <c r="D369" s="23">
        <f>+C369*E365</f>
        <v>0</v>
      </c>
      <c r="E369" s="24">
        <f>IF(D369=0,0,D369/C369)</f>
        <v>0</v>
      </c>
      <c r="G369" s="22">
        <v>-1866</v>
      </c>
      <c r="H369" s="23">
        <f>+G369*I365</f>
        <v>-167539.72053854333</v>
      </c>
      <c r="I369" s="24">
        <f>IF(H369=0,0,H369/G369)</f>
        <v>89.78548796277778</v>
      </c>
      <c r="K369" s="22"/>
      <c r="L369" s="23"/>
      <c r="M369" s="24"/>
    </row>
    <row r="370" spans="2:13" ht="15" customHeight="1" hidden="1">
      <c r="B370" s="2"/>
      <c r="C370" s="1"/>
      <c r="D370" s="9"/>
      <c r="E370" s="10"/>
      <c r="G370" s="1"/>
      <c r="H370" s="9"/>
      <c r="I370" s="10"/>
      <c r="K370" s="1"/>
      <c r="L370" s="9"/>
      <c r="M370" s="10"/>
    </row>
    <row r="371" spans="2:13" ht="15.75" customHeight="1" hidden="1" thickBot="1">
      <c r="B371" s="2" t="s">
        <v>9</v>
      </c>
      <c r="C371" s="25">
        <f>SUM(C365:C369)</f>
        <v>0</v>
      </c>
      <c r="D371" s="25">
        <f>SUM(D365:D369)</f>
        <v>0</v>
      </c>
      <c r="E371" s="26">
        <f>IF(D371=0,0,D371/C371)</f>
        <v>0</v>
      </c>
      <c r="G371" s="25">
        <f>SUM(G365:G369)</f>
        <v>90669</v>
      </c>
      <c r="H371" s="25">
        <f>SUM(H365:H369)</f>
        <v>8140760.408097098</v>
      </c>
      <c r="I371" s="26">
        <f>IF(H371=0,0,H371/G371)</f>
        <v>89.78548796277776</v>
      </c>
      <c r="K371" s="25"/>
      <c r="L371" s="25"/>
      <c r="M371" s="26"/>
    </row>
    <row r="372" ht="15.75" customHeight="1" hidden="1" thickTop="1"/>
    <row r="373" ht="15" customHeight="1" hidden="1"/>
    <row r="374" spans="2:13" ht="15.75" customHeight="1" hidden="1">
      <c r="B374" s="3">
        <v>41456</v>
      </c>
      <c r="C374" s="51" t="s">
        <v>0</v>
      </c>
      <c r="D374" s="51"/>
      <c r="E374" s="51"/>
      <c r="F374" s="4"/>
      <c r="G374" s="51" t="s">
        <v>19</v>
      </c>
      <c r="H374" s="51"/>
      <c r="I374" s="51"/>
      <c r="K374" s="51"/>
      <c r="L374" s="51"/>
      <c r="M374" s="51"/>
    </row>
    <row r="375" spans="2:13" ht="15" customHeight="1" hidden="1">
      <c r="B375" s="2"/>
      <c r="C375" s="5" t="s">
        <v>1</v>
      </c>
      <c r="D375" s="6" t="s">
        <v>2</v>
      </c>
      <c r="E375" s="7" t="s">
        <v>3</v>
      </c>
      <c r="F375" s="8"/>
      <c r="G375" s="5" t="s">
        <v>1</v>
      </c>
      <c r="H375" s="6" t="s">
        <v>2</v>
      </c>
      <c r="I375" s="7" t="s">
        <v>3</v>
      </c>
      <c r="K375" s="5"/>
      <c r="L375" s="6"/>
      <c r="M375" s="7"/>
    </row>
    <row r="376" spans="2:13" ht="15" customHeight="1" hidden="1">
      <c r="B376" s="2" t="s">
        <v>4</v>
      </c>
      <c r="C376" s="1">
        <f>+C371</f>
        <v>0</v>
      </c>
      <c r="D376" s="9">
        <f>+D371</f>
        <v>0</v>
      </c>
      <c r="E376" s="10">
        <f>IF(D376=0,0,D376/C376)</f>
        <v>0</v>
      </c>
      <c r="G376" s="1">
        <f>+G371</f>
        <v>90669</v>
      </c>
      <c r="H376" s="9">
        <f>+H371</f>
        <v>8140760.408097098</v>
      </c>
      <c r="I376" s="10">
        <f>IF(H376=0,0,H376/G376)</f>
        <v>89.78548796277776</v>
      </c>
      <c r="K376" s="1"/>
      <c r="L376" s="9"/>
      <c r="M376" s="10"/>
    </row>
    <row r="377" spans="2:13" ht="15" customHeight="1" hidden="1">
      <c r="B377" s="2"/>
      <c r="C377" s="1"/>
      <c r="D377" s="9"/>
      <c r="E377" s="10"/>
      <c r="G377" s="1"/>
      <c r="H377" s="9"/>
      <c r="I377" s="10"/>
      <c r="K377" s="1"/>
      <c r="L377" s="9"/>
      <c r="M377" s="10"/>
    </row>
    <row r="378" spans="2:13" ht="15" customHeight="1" hidden="1">
      <c r="B378" s="2" t="s">
        <v>5</v>
      </c>
      <c r="C378" s="22">
        <v>0</v>
      </c>
      <c r="D378" s="23">
        <v>0</v>
      </c>
      <c r="E378" s="24">
        <f>IF(D378=0,0,D378/C378)</f>
        <v>0</v>
      </c>
      <c r="G378" s="22">
        <v>0</v>
      </c>
      <c r="H378" s="23">
        <v>0</v>
      </c>
      <c r="I378" s="24">
        <f>IF(H378=0,0,H378/G378)</f>
        <v>0</v>
      </c>
      <c r="K378" s="22"/>
      <c r="L378" s="23"/>
      <c r="M378" s="24"/>
    </row>
    <row r="379" spans="2:13" ht="15" customHeight="1" hidden="1">
      <c r="B379" s="2"/>
      <c r="C379" s="1"/>
      <c r="D379" s="9"/>
      <c r="E379" s="10"/>
      <c r="G379" s="1"/>
      <c r="H379" s="9"/>
      <c r="I379" s="10"/>
      <c r="K379" s="1"/>
      <c r="L379" s="9"/>
      <c r="M379" s="10"/>
    </row>
    <row r="380" spans="2:13" ht="15" customHeight="1" hidden="1">
      <c r="B380" s="2" t="s">
        <v>6</v>
      </c>
      <c r="C380" s="18">
        <f>SUM(C376:C378)</f>
        <v>0</v>
      </c>
      <c r="D380" s="18">
        <f>SUM(D376:D378)</f>
        <v>0</v>
      </c>
      <c r="E380" s="20">
        <f>IF(D380=0,0,D380/C380)</f>
        <v>0</v>
      </c>
      <c r="F380" s="21"/>
      <c r="G380" s="18">
        <f>SUM(G376:G378)</f>
        <v>90669</v>
      </c>
      <c r="H380" s="19">
        <f>SUM(H376:H378)</f>
        <v>8140760.408097098</v>
      </c>
      <c r="I380" s="20">
        <f>IF(H380=0,0,H380/G380)</f>
        <v>89.78548796277776</v>
      </c>
      <c r="K380" s="18"/>
      <c r="L380" s="19"/>
      <c r="M380" s="20"/>
    </row>
    <row r="381" spans="2:13" ht="15" customHeight="1" hidden="1">
      <c r="B381" s="2"/>
      <c r="C381" s="1"/>
      <c r="D381" s="9"/>
      <c r="E381" s="10"/>
      <c r="G381" s="1"/>
      <c r="H381" s="9"/>
      <c r="I381" s="10"/>
      <c r="K381" s="1"/>
      <c r="L381" s="9"/>
      <c r="M381" s="10"/>
    </row>
    <row r="382" spans="2:13" ht="15" customHeight="1" hidden="1">
      <c r="B382" s="2" t="s">
        <v>7</v>
      </c>
      <c r="C382" s="1">
        <v>0</v>
      </c>
      <c r="D382" s="9">
        <v>0</v>
      </c>
      <c r="E382" s="10">
        <v>0</v>
      </c>
      <c r="G382" s="1">
        <v>0</v>
      </c>
      <c r="H382" s="9">
        <v>0</v>
      </c>
      <c r="I382" s="10">
        <v>0</v>
      </c>
      <c r="K382" s="1"/>
      <c r="L382" s="9"/>
      <c r="M382" s="10"/>
    </row>
    <row r="383" spans="2:13" ht="15" customHeight="1" hidden="1">
      <c r="B383" s="2"/>
      <c r="C383" s="1"/>
      <c r="D383" s="9"/>
      <c r="E383" s="10"/>
      <c r="G383" s="1">
        <v>0</v>
      </c>
      <c r="H383" s="9"/>
      <c r="I383" s="10"/>
      <c r="K383" s="1"/>
      <c r="L383" s="9"/>
      <c r="M383" s="10"/>
    </row>
    <row r="384" spans="2:13" ht="15" customHeight="1" hidden="1">
      <c r="B384" s="2" t="s">
        <v>11</v>
      </c>
      <c r="C384" s="22"/>
      <c r="D384" s="23">
        <f>+C384*E380</f>
        <v>0</v>
      </c>
      <c r="E384" s="24">
        <f>IF(D384=0,0,D384/C384)</f>
        <v>0</v>
      </c>
      <c r="G384" s="22">
        <v>-3542</v>
      </c>
      <c r="H384" s="23">
        <f>+G384*I380</f>
        <v>-318020.19836415886</v>
      </c>
      <c r="I384" s="24">
        <f>IF(H384=0,0,H384/G384)</f>
        <v>89.78548796277776</v>
      </c>
      <c r="K384" s="22"/>
      <c r="L384" s="23"/>
      <c r="M384" s="24"/>
    </row>
    <row r="385" spans="2:13" ht="15" customHeight="1" hidden="1">
      <c r="B385" s="2"/>
      <c r="C385" s="1"/>
      <c r="D385" s="9"/>
      <c r="E385" s="10"/>
      <c r="G385" s="1"/>
      <c r="H385" s="9"/>
      <c r="I385" s="10"/>
      <c r="K385" s="1"/>
      <c r="L385" s="9"/>
      <c r="M385" s="10"/>
    </row>
    <row r="386" spans="2:13" ht="15.75" customHeight="1" hidden="1" thickBot="1">
      <c r="B386" s="2" t="s">
        <v>9</v>
      </c>
      <c r="C386" s="25">
        <f>SUM(C380:C384)</f>
        <v>0</v>
      </c>
      <c r="D386" s="25">
        <f>SUM(D380:D384)</f>
        <v>0</v>
      </c>
      <c r="E386" s="26">
        <f>IF(D386=0,0,D386/C386)</f>
        <v>0</v>
      </c>
      <c r="G386" s="25">
        <f>SUM(G380:G384)</f>
        <v>87127</v>
      </c>
      <c r="H386" s="25">
        <f>SUM(H380:H384)</f>
        <v>7822740.209732939</v>
      </c>
      <c r="I386" s="26">
        <f>IF(H386=0,0,H386/G386)</f>
        <v>89.78548796277776</v>
      </c>
      <c r="K386" s="25"/>
      <c r="L386" s="25"/>
      <c r="M386" s="26"/>
    </row>
    <row r="387" ht="15.75" customHeight="1" hidden="1" thickTop="1"/>
    <row r="388" ht="15" customHeight="1" hidden="1"/>
    <row r="389" spans="2:13" ht="15.75" customHeight="1" hidden="1">
      <c r="B389" s="3">
        <v>41487</v>
      </c>
      <c r="C389" s="51" t="s">
        <v>0</v>
      </c>
      <c r="D389" s="51"/>
      <c r="E389" s="51"/>
      <c r="F389" s="4"/>
      <c r="G389" s="51" t="s">
        <v>19</v>
      </c>
      <c r="H389" s="51"/>
      <c r="I389" s="51"/>
      <c r="K389" s="51"/>
      <c r="L389" s="51"/>
      <c r="M389" s="51"/>
    </row>
    <row r="390" spans="2:13" ht="15" customHeight="1" hidden="1">
      <c r="B390" s="2"/>
      <c r="C390" s="5" t="s">
        <v>1</v>
      </c>
      <c r="D390" s="6" t="s">
        <v>2</v>
      </c>
      <c r="E390" s="7" t="s">
        <v>3</v>
      </c>
      <c r="F390" s="8"/>
      <c r="G390" s="5" t="s">
        <v>1</v>
      </c>
      <c r="H390" s="6" t="s">
        <v>2</v>
      </c>
      <c r="I390" s="7" t="s">
        <v>3</v>
      </c>
      <c r="K390" s="5"/>
      <c r="L390" s="6"/>
      <c r="M390" s="7"/>
    </row>
    <row r="391" spans="2:13" ht="15" customHeight="1" hidden="1">
      <c r="B391" s="2" t="s">
        <v>4</v>
      </c>
      <c r="C391" s="1">
        <f>+C386</f>
        <v>0</v>
      </c>
      <c r="D391" s="9">
        <f>+D386</f>
        <v>0</v>
      </c>
      <c r="E391" s="10">
        <f>IF(D391=0,0,D391/C391)</f>
        <v>0</v>
      </c>
      <c r="G391" s="1">
        <f>+G386</f>
        <v>87127</v>
      </c>
      <c r="H391" s="9">
        <f>+H386</f>
        <v>7822740.209732939</v>
      </c>
      <c r="I391" s="10">
        <f>IF(H391=0,0,H391/G391)</f>
        <v>89.78548796277776</v>
      </c>
      <c r="K391" s="1"/>
      <c r="L391" s="9"/>
      <c r="M391" s="10"/>
    </row>
    <row r="392" spans="2:13" ht="15" customHeight="1" hidden="1">
      <c r="B392" s="2"/>
      <c r="C392" s="1"/>
      <c r="D392" s="9"/>
      <c r="E392" s="10"/>
      <c r="G392" s="1"/>
      <c r="H392" s="9"/>
      <c r="I392" s="10"/>
      <c r="K392" s="1"/>
      <c r="L392" s="9"/>
      <c r="M392" s="10"/>
    </row>
    <row r="393" spans="2:13" ht="15" customHeight="1" hidden="1">
      <c r="B393" s="2" t="s">
        <v>5</v>
      </c>
      <c r="C393" s="22">
        <v>0</v>
      </c>
      <c r="D393" s="23">
        <v>0</v>
      </c>
      <c r="E393" s="24">
        <f>IF(D393=0,0,D393/C393)</f>
        <v>0</v>
      </c>
      <c r="G393" s="22">
        <v>0</v>
      </c>
      <c r="H393" s="23">
        <v>0</v>
      </c>
      <c r="I393" s="24">
        <f>IF(H393=0,0,H393/G393)</f>
        <v>0</v>
      </c>
      <c r="K393" s="22"/>
      <c r="L393" s="23"/>
      <c r="M393" s="24"/>
    </row>
    <row r="394" spans="2:13" ht="15" customHeight="1" hidden="1">
      <c r="B394" s="2"/>
      <c r="C394" s="1"/>
      <c r="D394" s="9"/>
      <c r="E394" s="10"/>
      <c r="G394" s="1"/>
      <c r="H394" s="9"/>
      <c r="I394" s="10"/>
      <c r="K394" s="1"/>
      <c r="L394" s="9"/>
      <c r="M394" s="10"/>
    </row>
    <row r="395" spans="2:13" ht="15" customHeight="1" hidden="1">
      <c r="B395" s="2" t="s">
        <v>6</v>
      </c>
      <c r="C395" s="18">
        <f>SUM(C391:C393)</f>
        <v>0</v>
      </c>
      <c r="D395" s="18">
        <f>SUM(D391:D393)</f>
        <v>0</v>
      </c>
      <c r="E395" s="20">
        <f>IF(D395=0,0,D395/C395)</f>
        <v>0</v>
      </c>
      <c r="F395" s="21"/>
      <c r="G395" s="18">
        <f>SUM(G391:G393)</f>
        <v>87127</v>
      </c>
      <c r="H395" s="19">
        <f>SUM(H391:H393)</f>
        <v>7822740.209732939</v>
      </c>
      <c r="I395" s="20">
        <f>IF(H395=0,0,H395/G395)</f>
        <v>89.78548796277776</v>
      </c>
      <c r="K395" s="18"/>
      <c r="L395" s="19"/>
      <c r="M395" s="20"/>
    </row>
    <row r="396" spans="2:13" ht="15" customHeight="1" hidden="1">
      <c r="B396" s="2"/>
      <c r="C396" s="1"/>
      <c r="D396" s="9"/>
      <c r="E396" s="10"/>
      <c r="G396" s="1"/>
      <c r="H396" s="9"/>
      <c r="I396" s="10"/>
      <c r="K396" s="1"/>
      <c r="L396" s="9"/>
      <c r="M396" s="10"/>
    </row>
    <row r="397" spans="2:13" ht="15" customHeight="1" hidden="1">
      <c r="B397" s="2" t="s">
        <v>7</v>
      </c>
      <c r="C397" s="1">
        <v>0</v>
      </c>
      <c r="D397" s="9">
        <v>0</v>
      </c>
      <c r="E397" s="10">
        <v>0</v>
      </c>
      <c r="G397" s="1">
        <v>0</v>
      </c>
      <c r="H397" s="9">
        <v>0</v>
      </c>
      <c r="I397" s="10">
        <v>0</v>
      </c>
      <c r="K397" s="1"/>
      <c r="L397" s="9"/>
      <c r="M397" s="10"/>
    </row>
    <row r="398" spans="2:13" ht="15" customHeight="1" hidden="1">
      <c r="B398" s="2"/>
      <c r="C398" s="1"/>
      <c r="D398" s="9"/>
      <c r="E398" s="10"/>
      <c r="G398" s="1">
        <v>0</v>
      </c>
      <c r="H398" s="9"/>
      <c r="I398" s="10"/>
      <c r="K398" s="1"/>
      <c r="L398" s="9"/>
      <c r="M398" s="10"/>
    </row>
    <row r="399" spans="2:13" ht="15" customHeight="1" hidden="1">
      <c r="B399" s="2" t="s">
        <v>11</v>
      </c>
      <c r="C399" s="22"/>
      <c r="D399" s="23">
        <f>+C399*E395</f>
        <v>0</v>
      </c>
      <c r="E399" s="24">
        <f>IF(D399=0,0,D399/C399)</f>
        <v>0</v>
      </c>
      <c r="G399" s="22">
        <v>-3434</v>
      </c>
      <c r="H399" s="23">
        <f>+G399*I395</f>
        <v>-308323.36566417885</v>
      </c>
      <c r="I399" s="24">
        <f>IF(H399=0,0,H399/G399)</f>
        <v>89.78548796277776</v>
      </c>
      <c r="K399" s="22"/>
      <c r="L399" s="23"/>
      <c r="M399" s="24"/>
    </row>
    <row r="400" spans="2:13" ht="15" customHeight="1" hidden="1">
      <c r="B400" s="2"/>
      <c r="C400" s="1"/>
      <c r="D400" s="9"/>
      <c r="E400" s="10"/>
      <c r="G400" s="1"/>
      <c r="H400" s="9"/>
      <c r="I400" s="10"/>
      <c r="K400" s="1"/>
      <c r="L400" s="9"/>
      <c r="M400" s="10"/>
    </row>
    <row r="401" spans="2:13" ht="15.75" customHeight="1" hidden="1" thickBot="1">
      <c r="B401" s="2" t="s">
        <v>9</v>
      </c>
      <c r="C401" s="25">
        <f>SUM(C395:C399)</f>
        <v>0</v>
      </c>
      <c r="D401" s="25">
        <f>SUM(D395:D399)</f>
        <v>0</v>
      </c>
      <c r="E401" s="26">
        <f>IF(D401=0,0,D401/C401)</f>
        <v>0</v>
      </c>
      <c r="G401" s="25">
        <f>SUM(G395:G399)</f>
        <v>83693</v>
      </c>
      <c r="H401" s="25">
        <f>SUM(H395:H399)</f>
        <v>7514416.84406876</v>
      </c>
      <c r="I401" s="26">
        <f>IF(H401=0,0,H401/G401)</f>
        <v>89.78548796277776</v>
      </c>
      <c r="K401" s="25"/>
      <c r="L401" s="25"/>
      <c r="M401" s="26"/>
    </row>
    <row r="402" ht="15.75" customHeight="1" hidden="1" thickTop="1"/>
    <row r="403" ht="15" customHeight="1" hidden="1"/>
    <row r="404" spans="2:13" ht="15.75" customHeight="1" hidden="1">
      <c r="B404" s="3">
        <v>41518</v>
      </c>
      <c r="C404" s="51" t="s">
        <v>0</v>
      </c>
      <c r="D404" s="51"/>
      <c r="E404" s="51"/>
      <c r="F404" s="4"/>
      <c r="G404" s="51" t="s">
        <v>19</v>
      </c>
      <c r="H404" s="51"/>
      <c r="I404" s="51"/>
      <c r="K404" s="51"/>
      <c r="L404" s="51"/>
      <c r="M404" s="51"/>
    </row>
    <row r="405" spans="2:13" ht="15" customHeight="1" hidden="1">
      <c r="B405" s="2"/>
      <c r="C405" s="5" t="s">
        <v>1</v>
      </c>
      <c r="D405" s="6" t="s">
        <v>2</v>
      </c>
      <c r="E405" s="7" t="s">
        <v>3</v>
      </c>
      <c r="F405" s="8"/>
      <c r="G405" s="5" t="s">
        <v>1</v>
      </c>
      <c r="H405" s="6" t="s">
        <v>2</v>
      </c>
      <c r="I405" s="7" t="s">
        <v>3</v>
      </c>
      <c r="K405" s="5"/>
      <c r="L405" s="6"/>
      <c r="M405" s="7"/>
    </row>
    <row r="406" spans="2:13" ht="15" customHeight="1" hidden="1">
      <c r="B406" s="2" t="s">
        <v>4</v>
      </c>
      <c r="C406" s="1">
        <f>+C401</f>
        <v>0</v>
      </c>
      <c r="D406" s="9">
        <f>+D401</f>
        <v>0</v>
      </c>
      <c r="E406" s="10">
        <f>IF(D406=0,0,D406/C406)</f>
        <v>0</v>
      </c>
      <c r="G406" s="1">
        <f>+G401</f>
        <v>83693</v>
      </c>
      <c r="H406" s="9">
        <f>+H401</f>
        <v>7514416.84406876</v>
      </c>
      <c r="I406" s="10">
        <f>IF(H406=0,0,H406/G406)</f>
        <v>89.78548796277776</v>
      </c>
      <c r="K406" s="1"/>
      <c r="L406" s="9"/>
      <c r="M406" s="10"/>
    </row>
    <row r="407" spans="2:13" ht="15" customHeight="1" hidden="1">
      <c r="B407" s="2"/>
      <c r="C407" s="1"/>
      <c r="D407" s="9"/>
      <c r="E407" s="10"/>
      <c r="G407" s="1"/>
      <c r="H407" s="9"/>
      <c r="I407" s="10"/>
      <c r="K407" s="1"/>
      <c r="L407" s="9"/>
      <c r="M407" s="10"/>
    </row>
    <row r="408" spans="2:13" ht="15" customHeight="1" hidden="1">
      <c r="B408" s="2" t="s">
        <v>5</v>
      </c>
      <c r="C408" s="22">
        <v>0</v>
      </c>
      <c r="D408" s="23">
        <v>0</v>
      </c>
      <c r="E408" s="24">
        <f>IF(D408=0,0,D408/C408)</f>
        <v>0</v>
      </c>
      <c r="G408" s="22">
        <v>0</v>
      </c>
      <c r="H408" s="23">
        <v>0</v>
      </c>
      <c r="I408" s="24">
        <f>IF(H408=0,0,H408/G408)</f>
        <v>0</v>
      </c>
      <c r="K408" s="22"/>
      <c r="L408" s="23"/>
      <c r="M408" s="24"/>
    </row>
    <row r="409" spans="2:13" ht="15" customHeight="1" hidden="1">
      <c r="B409" s="2"/>
      <c r="C409" s="1"/>
      <c r="D409" s="9"/>
      <c r="E409" s="10"/>
      <c r="G409" s="1"/>
      <c r="H409" s="9"/>
      <c r="I409" s="10"/>
      <c r="K409" s="1"/>
      <c r="L409" s="9"/>
      <c r="M409" s="10"/>
    </row>
    <row r="410" spans="2:13" ht="15" customHeight="1" hidden="1">
      <c r="B410" s="2" t="s">
        <v>6</v>
      </c>
      <c r="C410" s="18">
        <f>SUM(C406:C408)</f>
        <v>0</v>
      </c>
      <c r="D410" s="18">
        <f>SUM(D406:D408)</f>
        <v>0</v>
      </c>
      <c r="E410" s="20">
        <f>IF(D410=0,0,D410/C410)</f>
        <v>0</v>
      </c>
      <c r="F410" s="21"/>
      <c r="G410" s="18">
        <f>SUM(G406:G408)</f>
        <v>83693</v>
      </c>
      <c r="H410" s="19">
        <f>SUM(H406:H408)</f>
        <v>7514416.84406876</v>
      </c>
      <c r="I410" s="20">
        <f>IF(H410=0,0,H410/G410)</f>
        <v>89.78548796277776</v>
      </c>
      <c r="K410" s="18"/>
      <c r="L410" s="19"/>
      <c r="M410" s="20"/>
    </row>
    <row r="411" spans="2:13" ht="15" customHeight="1" hidden="1">
      <c r="B411" s="2"/>
      <c r="C411" s="1"/>
      <c r="D411" s="9"/>
      <c r="E411" s="10"/>
      <c r="G411" s="1"/>
      <c r="H411" s="9"/>
      <c r="I411" s="10"/>
      <c r="K411" s="1"/>
      <c r="L411" s="9"/>
      <c r="M411" s="10"/>
    </row>
    <row r="412" spans="2:13" ht="15" customHeight="1" hidden="1">
      <c r="B412" s="2" t="s">
        <v>7</v>
      </c>
      <c r="C412" s="1">
        <v>0</v>
      </c>
      <c r="D412" s="9">
        <v>0</v>
      </c>
      <c r="E412" s="10">
        <v>0</v>
      </c>
      <c r="G412" s="1">
        <v>0</v>
      </c>
      <c r="H412" s="9">
        <v>0</v>
      </c>
      <c r="I412" s="10">
        <v>0</v>
      </c>
      <c r="K412" s="1"/>
      <c r="L412" s="9"/>
      <c r="M412" s="10"/>
    </row>
    <row r="413" spans="2:13" ht="15" customHeight="1" hidden="1">
      <c r="B413" s="2"/>
      <c r="C413" s="1"/>
      <c r="D413" s="9"/>
      <c r="E413" s="10"/>
      <c r="G413" s="1">
        <v>0</v>
      </c>
      <c r="H413" s="9"/>
      <c r="I413" s="10"/>
      <c r="K413" s="1"/>
      <c r="L413" s="9"/>
      <c r="M413" s="10"/>
    </row>
    <row r="414" spans="2:13" ht="15" customHeight="1" hidden="1">
      <c r="B414" s="2" t="s">
        <v>11</v>
      </c>
      <c r="C414" s="22"/>
      <c r="D414" s="23">
        <f>+C414*E410</f>
        <v>0</v>
      </c>
      <c r="E414" s="24">
        <f>IF(D414=0,0,D414/C414)</f>
        <v>0</v>
      </c>
      <c r="G414" s="22">
        <v>-3008</v>
      </c>
      <c r="H414" s="23">
        <f>+G414*I410</f>
        <v>-270074.7477920355</v>
      </c>
      <c r="I414" s="24">
        <f>IF(H414=0,0,H414/G414)</f>
        <v>89.78548796277776</v>
      </c>
      <c r="K414" s="22"/>
      <c r="L414" s="23"/>
      <c r="M414" s="24"/>
    </row>
    <row r="415" spans="2:13" ht="15" customHeight="1" hidden="1">
      <c r="B415" s="2"/>
      <c r="C415" s="1"/>
      <c r="D415" s="9"/>
      <c r="E415" s="10"/>
      <c r="G415" s="1"/>
      <c r="H415" s="9"/>
      <c r="I415" s="10"/>
      <c r="K415" s="1"/>
      <c r="L415" s="9"/>
      <c r="M415" s="10"/>
    </row>
    <row r="416" spans="2:13" ht="15.75" customHeight="1" hidden="1" thickBot="1">
      <c r="B416" s="2" t="s">
        <v>9</v>
      </c>
      <c r="C416" s="25">
        <f>SUM(C410:C414)</f>
        <v>0</v>
      </c>
      <c r="D416" s="25">
        <f>SUM(D410:D414)</f>
        <v>0</v>
      </c>
      <c r="E416" s="26">
        <f>IF(D416=0,0,D416/C416)</f>
        <v>0</v>
      </c>
      <c r="G416" s="25">
        <f>SUM(G410:G414)</f>
        <v>80685</v>
      </c>
      <c r="H416" s="25">
        <f>SUM(H410:H414)</f>
        <v>7244342.096276725</v>
      </c>
      <c r="I416" s="26">
        <f>IF(H416=0,0,H416/G416)</f>
        <v>89.78548796277778</v>
      </c>
      <c r="K416" s="25"/>
      <c r="L416" s="25"/>
      <c r="M416" s="26"/>
    </row>
    <row r="417" ht="15.75" customHeight="1" hidden="1" thickTop="1"/>
    <row r="418" ht="15" customHeight="1" hidden="1"/>
    <row r="419" spans="2:13" ht="15.75" customHeight="1" hidden="1">
      <c r="B419" s="3">
        <v>41548</v>
      </c>
      <c r="C419" s="51" t="s">
        <v>0</v>
      </c>
      <c r="D419" s="51"/>
      <c r="E419" s="51"/>
      <c r="F419" s="4"/>
      <c r="G419" s="51" t="s">
        <v>19</v>
      </c>
      <c r="H419" s="51"/>
      <c r="I419" s="51"/>
      <c r="K419" s="51"/>
      <c r="L419" s="51"/>
      <c r="M419" s="51"/>
    </row>
    <row r="420" spans="2:13" ht="15" customHeight="1" hidden="1">
      <c r="B420" s="2"/>
      <c r="C420" s="5" t="s">
        <v>1</v>
      </c>
      <c r="D420" s="6" t="s">
        <v>2</v>
      </c>
      <c r="E420" s="7" t="s">
        <v>3</v>
      </c>
      <c r="F420" s="8"/>
      <c r="G420" s="5" t="s">
        <v>1</v>
      </c>
      <c r="H420" s="6" t="s">
        <v>2</v>
      </c>
      <c r="I420" s="7" t="s">
        <v>3</v>
      </c>
      <c r="K420" s="5"/>
      <c r="L420" s="6"/>
      <c r="M420" s="7"/>
    </row>
    <row r="421" spans="2:13" ht="15" customHeight="1" hidden="1">
      <c r="B421" s="2" t="s">
        <v>4</v>
      </c>
      <c r="C421" s="1">
        <f>+C416</f>
        <v>0</v>
      </c>
      <c r="D421" s="9">
        <f>+D416</f>
        <v>0</v>
      </c>
      <c r="E421" s="10">
        <f>IF(D421=0,0,D421/C421)</f>
        <v>0</v>
      </c>
      <c r="G421" s="1">
        <f>+G416</f>
        <v>80685</v>
      </c>
      <c r="H421" s="9">
        <f>+H416</f>
        <v>7244342.096276725</v>
      </c>
      <c r="I421" s="10">
        <f>IF(H421=0,0,H421/G421)</f>
        <v>89.78548796277778</v>
      </c>
      <c r="K421" s="1"/>
      <c r="L421" s="9"/>
      <c r="M421" s="10"/>
    </row>
    <row r="422" spans="2:13" ht="15" customHeight="1" hidden="1">
      <c r="B422" s="2"/>
      <c r="C422" s="1"/>
      <c r="D422" s="9"/>
      <c r="E422" s="10"/>
      <c r="G422" s="1"/>
      <c r="H422" s="9"/>
      <c r="I422" s="10"/>
      <c r="K422" s="1"/>
      <c r="L422" s="9"/>
      <c r="M422" s="10"/>
    </row>
    <row r="423" spans="2:13" ht="15" customHeight="1" hidden="1">
      <c r="B423" s="2" t="s">
        <v>5</v>
      </c>
      <c r="C423" s="22">
        <v>0</v>
      </c>
      <c r="D423" s="23">
        <v>0</v>
      </c>
      <c r="E423" s="24">
        <f>IF(D423=0,0,D423/C423)</f>
        <v>0</v>
      </c>
      <c r="G423" s="22">
        <v>0</v>
      </c>
      <c r="H423" s="23">
        <v>0</v>
      </c>
      <c r="I423" s="24">
        <f>IF(H423=0,0,H423/G423)</f>
        <v>0</v>
      </c>
      <c r="K423" s="22"/>
      <c r="L423" s="23"/>
      <c r="M423" s="24"/>
    </row>
    <row r="424" spans="2:13" ht="15" customHeight="1" hidden="1">
      <c r="B424" s="2"/>
      <c r="C424" s="1"/>
      <c r="D424" s="9"/>
      <c r="E424" s="10"/>
      <c r="G424" s="1"/>
      <c r="H424" s="9"/>
      <c r="I424" s="10"/>
      <c r="K424" s="1"/>
      <c r="L424" s="9"/>
      <c r="M424" s="10"/>
    </row>
    <row r="425" spans="2:13" ht="15" customHeight="1" hidden="1">
      <c r="B425" s="2" t="s">
        <v>6</v>
      </c>
      <c r="C425" s="18">
        <f>SUM(C421:C423)</f>
        <v>0</v>
      </c>
      <c r="D425" s="18">
        <f>SUM(D421:D423)</f>
        <v>0</v>
      </c>
      <c r="E425" s="20">
        <f>IF(D425=0,0,D425/C425)</f>
        <v>0</v>
      </c>
      <c r="F425" s="21"/>
      <c r="G425" s="18">
        <f>SUM(G421:G423)</f>
        <v>80685</v>
      </c>
      <c r="H425" s="19">
        <f>SUM(H421:H423)</f>
        <v>7244342.096276725</v>
      </c>
      <c r="I425" s="20">
        <f>IF(H425=0,0,H425/G425)</f>
        <v>89.78548796277778</v>
      </c>
      <c r="K425" s="18"/>
      <c r="L425" s="19"/>
      <c r="M425" s="20"/>
    </row>
    <row r="426" spans="2:13" ht="15" customHeight="1" hidden="1">
      <c r="B426" s="2"/>
      <c r="C426" s="1"/>
      <c r="D426" s="9"/>
      <c r="E426" s="10"/>
      <c r="G426" s="1"/>
      <c r="H426" s="9"/>
      <c r="I426" s="10"/>
      <c r="K426" s="1"/>
      <c r="L426" s="9"/>
      <c r="M426" s="10"/>
    </row>
    <row r="427" spans="2:13" ht="15" customHeight="1" hidden="1">
      <c r="B427" s="2" t="s">
        <v>7</v>
      </c>
      <c r="C427" s="1">
        <v>0</v>
      </c>
      <c r="D427" s="9">
        <v>0</v>
      </c>
      <c r="E427" s="10">
        <v>0</v>
      </c>
      <c r="G427" s="1">
        <v>0</v>
      </c>
      <c r="H427" s="9">
        <v>0</v>
      </c>
      <c r="I427" s="10">
        <v>0</v>
      </c>
      <c r="K427" s="1"/>
      <c r="L427" s="9"/>
      <c r="M427" s="10"/>
    </row>
    <row r="428" spans="2:13" ht="15" customHeight="1" hidden="1">
      <c r="B428" s="2"/>
      <c r="C428" s="1"/>
      <c r="D428" s="9"/>
      <c r="E428" s="10"/>
      <c r="G428" s="1">
        <v>0</v>
      </c>
      <c r="H428" s="9"/>
      <c r="I428" s="10"/>
      <c r="K428" s="1"/>
      <c r="L428" s="9"/>
      <c r="M428" s="10"/>
    </row>
    <row r="429" spans="2:13" ht="15" customHeight="1" hidden="1">
      <c r="B429" s="2" t="s">
        <v>11</v>
      </c>
      <c r="C429" s="22"/>
      <c r="D429" s="23">
        <f>+C429*E425</f>
        <v>0</v>
      </c>
      <c r="E429" s="24">
        <f>IF(D429=0,0,D429/C429)</f>
        <v>0</v>
      </c>
      <c r="G429" s="22">
        <v>-1660</v>
      </c>
      <c r="H429" s="23">
        <f>+G429*I425</f>
        <v>-149043.9100182111</v>
      </c>
      <c r="I429" s="24">
        <f>IF(H429=0,0,H429/G429)</f>
        <v>89.78548796277778</v>
      </c>
      <c r="K429" s="22"/>
      <c r="L429" s="23"/>
      <c r="M429" s="24"/>
    </row>
    <row r="430" spans="2:13" ht="15" customHeight="1" hidden="1">
      <c r="B430" s="2"/>
      <c r="C430" s="1"/>
      <c r="D430" s="9"/>
      <c r="E430" s="10"/>
      <c r="G430" s="1"/>
      <c r="H430" s="9"/>
      <c r="I430" s="10"/>
      <c r="K430" s="1"/>
      <c r="L430" s="9"/>
      <c r="M430" s="10"/>
    </row>
    <row r="431" spans="2:13" ht="15.75" customHeight="1" hidden="1" thickBot="1">
      <c r="B431" s="2" t="s">
        <v>9</v>
      </c>
      <c r="C431" s="25">
        <f>SUM(C425:C429)</f>
        <v>0</v>
      </c>
      <c r="D431" s="25">
        <f>SUM(D425:D429)</f>
        <v>0</v>
      </c>
      <c r="E431" s="26">
        <f>IF(D431=0,0,D431/C431)</f>
        <v>0</v>
      </c>
      <c r="G431" s="25">
        <f>SUM(G425:G429)</f>
        <v>79025</v>
      </c>
      <c r="H431" s="25">
        <f>SUM(H425:H429)</f>
        <v>7095298.1862585135</v>
      </c>
      <c r="I431" s="26">
        <f>IF(H431=0,0,H431/G431)</f>
        <v>89.78548796277778</v>
      </c>
      <c r="K431" s="25"/>
      <c r="L431" s="25"/>
      <c r="M431" s="26"/>
    </row>
    <row r="432" ht="15.75" customHeight="1" hidden="1" thickTop="1"/>
    <row r="433" ht="15" customHeight="1" hidden="1"/>
    <row r="434" ht="15" customHeight="1" hidden="1"/>
    <row r="435" spans="2:13" ht="15.75" customHeight="1" hidden="1">
      <c r="B435" s="3">
        <v>41579</v>
      </c>
      <c r="C435" s="51" t="s">
        <v>0</v>
      </c>
      <c r="D435" s="51"/>
      <c r="E435" s="51"/>
      <c r="F435" s="4"/>
      <c r="G435" s="51" t="s">
        <v>19</v>
      </c>
      <c r="H435" s="51"/>
      <c r="I435" s="51"/>
      <c r="J435" s="30"/>
      <c r="K435" s="51"/>
      <c r="L435" s="51"/>
      <c r="M435" s="51"/>
    </row>
    <row r="436" spans="2:13" ht="15" customHeight="1" hidden="1">
      <c r="B436" s="2"/>
      <c r="C436" s="5" t="s">
        <v>1</v>
      </c>
      <c r="D436" s="6" t="s">
        <v>2</v>
      </c>
      <c r="E436" s="7" t="s">
        <v>3</v>
      </c>
      <c r="F436" s="8"/>
      <c r="G436" s="5" t="s">
        <v>1</v>
      </c>
      <c r="H436" s="6" t="s">
        <v>2</v>
      </c>
      <c r="I436" s="7" t="s">
        <v>3</v>
      </c>
      <c r="K436" s="5"/>
      <c r="L436" s="6"/>
      <c r="M436" s="7"/>
    </row>
    <row r="437" spans="2:13" ht="15" customHeight="1" hidden="1">
      <c r="B437" s="2" t="s">
        <v>4</v>
      </c>
      <c r="C437" s="1">
        <f>+C431</f>
        <v>0</v>
      </c>
      <c r="D437" s="9">
        <f>+D431</f>
        <v>0</v>
      </c>
      <c r="E437" s="10">
        <f>IF(D437=0,0,D437/C437)</f>
        <v>0</v>
      </c>
      <c r="G437" s="1">
        <f>+G431</f>
        <v>79025</v>
      </c>
      <c r="H437" s="9">
        <f>+H431</f>
        <v>7095298.1862585135</v>
      </c>
      <c r="I437" s="10">
        <f>IF(H437=0,0,H437/G437)</f>
        <v>89.78548796277778</v>
      </c>
      <c r="K437" s="1"/>
      <c r="L437" s="9"/>
      <c r="M437" s="10"/>
    </row>
    <row r="438" spans="2:13" ht="15" customHeight="1" hidden="1">
      <c r="B438" s="2"/>
      <c r="C438" s="1"/>
      <c r="D438" s="9"/>
      <c r="E438" s="10"/>
      <c r="G438" s="1"/>
      <c r="H438" s="9"/>
      <c r="I438" s="10"/>
      <c r="K438" s="1"/>
      <c r="L438" s="9"/>
      <c r="M438" s="10"/>
    </row>
    <row r="439" spans="2:13" ht="15" customHeight="1" hidden="1">
      <c r="B439" s="2" t="s">
        <v>5</v>
      </c>
      <c r="C439" s="22">
        <v>0</v>
      </c>
      <c r="D439" s="23">
        <v>0</v>
      </c>
      <c r="E439" s="24">
        <f>IF(D439=0,0,D439/C439)</f>
        <v>0</v>
      </c>
      <c r="G439" s="22">
        <v>0</v>
      </c>
      <c r="H439" s="23">
        <v>0</v>
      </c>
      <c r="I439" s="24">
        <f>IF(H439=0,0,H439/G439)</f>
        <v>0</v>
      </c>
      <c r="K439" s="22"/>
      <c r="L439" s="23"/>
      <c r="M439" s="24"/>
    </row>
    <row r="440" spans="2:13" ht="15" customHeight="1" hidden="1">
      <c r="B440" s="2"/>
      <c r="C440" s="1"/>
      <c r="D440" s="9"/>
      <c r="E440" s="10"/>
      <c r="G440" s="1"/>
      <c r="H440" s="9"/>
      <c r="I440" s="10"/>
      <c r="K440" s="1"/>
      <c r="L440" s="9"/>
      <c r="M440" s="10"/>
    </row>
    <row r="441" spans="2:13" ht="15" customHeight="1" hidden="1">
      <c r="B441" s="2" t="s">
        <v>6</v>
      </c>
      <c r="C441" s="18">
        <f>SUM(C437:C439)</f>
        <v>0</v>
      </c>
      <c r="D441" s="18">
        <f>SUM(D437:D439)</f>
        <v>0</v>
      </c>
      <c r="E441" s="20">
        <f>IF(D441=0,0,D441/C441)</f>
        <v>0</v>
      </c>
      <c r="F441" s="21"/>
      <c r="G441" s="18">
        <f>SUM(G437:G439)</f>
        <v>79025</v>
      </c>
      <c r="H441" s="19">
        <f>SUM(H437:H439)</f>
        <v>7095298.1862585135</v>
      </c>
      <c r="I441" s="20">
        <f>IF(H441=0,0,H441/G441)</f>
        <v>89.78548796277778</v>
      </c>
      <c r="K441" s="18"/>
      <c r="L441" s="19"/>
      <c r="M441" s="20"/>
    </row>
    <row r="442" spans="2:13" ht="15" customHeight="1" hidden="1">
      <c r="B442" s="2"/>
      <c r="C442" s="1"/>
      <c r="D442" s="9"/>
      <c r="E442" s="10"/>
      <c r="G442" s="1"/>
      <c r="H442" s="9"/>
      <c r="I442" s="10"/>
      <c r="K442" s="1"/>
      <c r="L442" s="9"/>
      <c r="M442" s="10"/>
    </row>
    <row r="443" spans="2:13" ht="15" customHeight="1" hidden="1">
      <c r="B443" s="2" t="s">
        <v>7</v>
      </c>
      <c r="C443" s="1">
        <v>0</v>
      </c>
      <c r="D443" s="9">
        <v>0</v>
      </c>
      <c r="E443" s="10">
        <v>0</v>
      </c>
      <c r="G443" s="1">
        <v>0</v>
      </c>
      <c r="H443" s="9">
        <v>0</v>
      </c>
      <c r="I443" s="10">
        <v>0</v>
      </c>
      <c r="K443" s="1"/>
      <c r="L443" s="9"/>
      <c r="M443" s="10"/>
    </row>
    <row r="444" spans="2:13" ht="15" customHeight="1" hidden="1">
      <c r="B444" s="2"/>
      <c r="C444" s="1"/>
      <c r="D444" s="9"/>
      <c r="E444" s="10"/>
      <c r="G444" s="1">
        <v>0</v>
      </c>
      <c r="H444" s="9"/>
      <c r="I444" s="10"/>
      <c r="K444" s="1"/>
      <c r="L444" s="9"/>
      <c r="M444" s="10"/>
    </row>
    <row r="445" spans="2:13" ht="15" customHeight="1" hidden="1">
      <c r="B445" s="2" t="s">
        <v>11</v>
      </c>
      <c r="C445" s="22"/>
      <c r="D445" s="23">
        <f>+C445*E441</f>
        <v>0</v>
      </c>
      <c r="E445" s="24">
        <f>IF(D445=0,0,D445/C445)</f>
        <v>0</v>
      </c>
      <c r="G445" s="22">
        <v>-1946</v>
      </c>
      <c r="H445" s="23">
        <f>+G445*I441</f>
        <v>-174722.55957556557</v>
      </c>
      <c r="I445" s="24">
        <f>IF(H445=0,0,H445/G445)</f>
        <v>89.78548796277778</v>
      </c>
      <c r="K445" s="22"/>
      <c r="L445" s="23"/>
      <c r="M445" s="24"/>
    </row>
    <row r="446" spans="2:13" ht="15" customHeight="1" hidden="1">
      <c r="B446" s="2"/>
      <c r="C446" s="1"/>
      <c r="D446" s="9"/>
      <c r="E446" s="10"/>
      <c r="G446" s="1"/>
      <c r="H446" s="9"/>
      <c r="I446" s="10"/>
      <c r="K446" s="1"/>
      <c r="L446" s="9"/>
      <c r="M446" s="10"/>
    </row>
    <row r="447" spans="2:13" ht="15.75" customHeight="1" hidden="1" thickBot="1">
      <c r="B447" s="2" t="s">
        <v>9</v>
      </c>
      <c r="C447" s="25">
        <f>SUM(C441:C445)</f>
        <v>0</v>
      </c>
      <c r="D447" s="25">
        <f>SUM(D441:D445)</f>
        <v>0</v>
      </c>
      <c r="E447" s="26">
        <f>IF(D447=0,0,D447/C447)</f>
        <v>0</v>
      </c>
      <c r="G447" s="25">
        <f>SUM(G441:G445)</f>
        <v>77079</v>
      </c>
      <c r="H447" s="25">
        <f>SUM(H441:H445)</f>
        <v>6920575.626682948</v>
      </c>
      <c r="I447" s="26">
        <f>IF(H447=0,0,H447/G447)</f>
        <v>89.78548796277778</v>
      </c>
      <c r="K447" s="25"/>
      <c r="L447" s="25"/>
      <c r="M447" s="26"/>
    </row>
    <row r="448" ht="15.75" customHeight="1" hidden="1" thickTop="1"/>
    <row r="449" ht="15" customHeight="1" hidden="1"/>
    <row r="450" spans="2:13" ht="15.75" customHeight="1" hidden="1">
      <c r="B450" s="3">
        <v>41609</v>
      </c>
      <c r="C450" s="51" t="s">
        <v>0</v>
      </c>
      <c r="D450" s="51"/>
      <c r="E450" s="51"/>
      <c r="F450" s="4"/>
      <c r="G450" s="51" t="s">
        <v>19</v>
      </c>
      <c r="H450" s="51"/>
      <c r="I450" s="51"/>
      <c r="J450" s="30" t="s">
        <v>16</v>
      </c>
      <c r="K450" s="51"/>
      <c r="L450" s="51"/>
      <c r="M450" s="51"/>
    </row>
    <row r="451" spans="2:13" ht="15" customHeight="1" hidden="1">
      <c r="B451" s="2"/>
      <c r="C451" s="5" t="s">
        <v>1</v>
      </c>
      <c r="D451" s="6" t="s">
        <v>2</v>
      </c>
      <c r="E451" s="7" t="s">
        <v>3</v>
      </c>
      <c r="F451" s="8"/>
      <c r="G451" s="5" t="s">
        <v>1</v>
      </c>
      <c r="H451" s="6" t="s">
        <v>2</v>
      </c>
      <c r="I451" s="7" t="s">
        <v>3</v>
      </c>
      <c r="K451" s="5"/>
      <c r="L451" s="6"/>
      <c r="M451" s="7"/>
    </row>
    <row r="452" spans="2:13" ht="15" customHeight="1" hidden="1">
      <c r="B452" s="2" t="s">
        <v>4</v>
      </c>
      <c r="C452" s="1">
        <f>+C447</f>
        <v>0</v>
      </c>
      <c r="D452" s="9">
        <f>+D447</f>
        <v>0</v>
      </c>
      <c r="E452" s="10">
        <f>IF(D452=0,0,D452/C452)</f>
        <v>0</v>
      </c>
      <c r="G452" s="1">
        <f>+G447</f>
        <v>77079</v>
      </c>
      <c r="H452" s="9">
        <f>+H447</f>
        <v>6920575.626682948</v>
      </c>
      <c r="I452" s="10">
        <f>IF(H452=0,0,H452/G452)</f>
        <v>89.78548796277778</v>
      </c>
      <c r="K452" s="1"/>
      <c r="L452" s="9"/>
      <c r="M452" s="10"/>
    </row>
    <row r="453" spans="2:13" ht="15" customHeight="1" hidden="1">
      <c r="B453" s="2"/>
      <c r="C453" s="1"/>
      <c r="D453" s="9"/>
      <c r="E453" s="10"/>
      <c r="G453" s="1"/>
      <c r="H453" s="9"/>
      <c r="I453" s="10"/>
      <c r="K453" s="1"/>
      <c r="L453" s="9"/>
      <c r="M453" s="10"/>
    </row>
    <row r="454" spans="2:13" ht="15" customHeight="1" hidden="1">
      <c r="B454" s="2" t="s">
        <v>5</v>
      </c>
      <c r="C454" s="22">
        <v>0</v>
      </c>
      <c r="D454" s="23">
        <v>0</v>
      </c>
      <c r="E454" s="24">
        <f>IF(D454=0,0,D454/C454)</f>
        <v>0</v>
      </c>
      <c r="G454" s="22">
        <v>29126</v>
      </c>
      <c r="H454" s="23">
        <v>9047277</v>
      </c>
      <c r="I454" s="24">
        <f>IF(H454=0,0,H454/G454)</f>
        <v>310.62545492000277</v>
      </c>
      <c r="J454" t="s">
        <v>20</v>
      </c>
      <c r="K454" s="22"/>
      <c r="L454" s="23"/>
      <c r="M454" s="24"/>
    </row>
    <row r="455" spans="2:13" ht="15" customHeight="1" hidden="1">
      <c r="B455" s="2"/>
      <c r="C455" s="1"/>
      <c r="D455" s="9"/>
      <c r="E455" s="10"/>
      <c r="G455" s="1"/>
      <c r="H455" s="9"/>
      <c r="I455" s="10"/>
      <c r="K455" s="1"/>
      <c r="L455" s="9"/>
      <c r="M455" s="10"/>
    </row>
    <row r="456" spans="2:13" ht="15" customHeight="1" hidden="1">
      <c r="B456" s="2" t="s">
        <v>6</v>
      </c>
      <c r="C456" s="18">
        <f>SUM(C452:C454)</f>
        <v>0</v>
      </c>
      <c r="D456" s="18">
        <f>SUM(D452:D454)</f>
        <v>0</v>
      </c>
      <c r="E456" s="20">
        <f>IF(D456=0,0,D456/C456)</f>
        <v>0</v>
      </c>
      <c r="F456" s="21"/>
      <c r="G456" s="18">
        <f>SUM(G452:G454)</f>
        <v>106205</v>
      </c>
      <c r="H456" s="19">
        <f>SUM(H452:H454)</f>
        <v>15967852.626682948</v>
      </c>
      <c r="I456" s="20">
        <f>IF(H456=0,0,H456/G456)</f>
        <v>150.34934915195092</v>
      </c>
      <c r="K456" s="18"/>
      <c r="L456" s="19"/>
      <c r="M456" s="20"/>
    </row>
    <row r="457" spans="2:13" ht="15" customHeight="1" hidden="1">
      <c r="B457" s="2"/>
      <c r="C457" s="1"/>
      <c r="D457" s="9"/>
      <c r="E457" s="10"/>
      <c r="G457" s="1"/>
      <c r="H457" s="9"/>
      <c r="I457" s="10"/>
      <c r="K457" s="1"/>
      <c r="L457" s="9"/>
      <c r="M457" s="10"/>
    </row>
    <row r="458" spans="2:13" ht="15" customHeight="1" hidden="1">
      <c r="B458" s="2" t="s">
        <v>7</v>
      </c>
      <c r="C458" s="1">
        <v>0</v>
      </c>
      <c r="D458" s="9">
        <v>0</v>
      </c>
      <c r="E458" s="10">
        <v>0</v>
      </c>
      <c r="G458" s="1">
        <v>-930</v>
      </c>
      <c r="H458" s="9">
        <f>+G458*I456</f>
        <v>-139824.89471131435</v>
      </c>
      <c r="I458" s="10">
        <v>0</v>
      </c>
      <c r="J458" t="s">
        <v>20</v>
      </c>
      <c r="K458" s="1"/>
      <c r="L458" s="9"/>
      <c r="M458" s="10"/>
    </row>
    <row r="459" spans="2:13" ht="15" customHeight="1" hidden="1">
      <c r="B459" s="2"/>
      <c r="C459" s="1"/>
      <c r="D459" s="9"/>
      <c r="E459" s="10"/>
      <c r="G459" s="1">
        <v>0</v>
      </c>
      <c r="H459" s="9"/>
      <c r="I459" s="10"/>
      <c r="K459" s="1"/>
      <c r="L459" s="9"/>
      <c r="M459" s="10"/>
    </row>
    <row r="460" spans="2:13" ht="15" customHeight="1" hidden="1">
      <c r="B460" s="2" t="s">
        <v>11</v>
      </c>
      <c r="C460" s="22"/>
      <c r="D460" s="23">
        <f>+C460*E456</f>
        <v>0</v>
      </c>
      <c r="E460" s="24">
        <f>IF(D460=0,0,D460/C460)</f>
        <v>0</v>
      </c>
      <c r="G460" s="22">
        <v>-6218</v>
      </c>
      <c r="H460" s="23">
        <f>+G460*I456</f>
        <v>-934872.2530268308</v>
      </c>
      <c r="I460" s="24">
        <f>IF(H460=0,0,H460/G460)</f>
        <v>150.34934915195092</v>
      </c>
      <c r="K460" s="22"/>
      <c r="L460" s="23"/>
      <c r="M460" s="24"/>
    </row>
    <row r="461" spans="2:13" ht="15" customHeight="1" hidden="1">
      <c r="B461" s="2"/>
      <c r="C461" s="1"/>
      <c r="D461" s="9"/>
      <c r="E461" s="10"/>
      <c r="G461" s="1"/>
      <c r="H461" s="9"/>
      <c r="I461" s="10"/>
      <c r="K461" s="1"/>
      <c r="L461" s="9"/>
      <c r="M461" s="10"/>
    </row>
    <row r="462" spans="2:13" ht="15.75" customHeight="1" hidden="1" thickBot="1">
      <c r="B462" s="2" t="s">
        <v>9</v>
      </c>
      <c r="C462" s="25">
        <f>SUM(C456:C460)</f>
        <v>0</v>
      </c>
      <c r="D462" s="25">
        <f>SUM(D456:D460)</f>
        <v>0</v>
      </c>
      <c r="E462" s="26">
        <f>IF(D462=0,0,D462/C462)</f>
        <v>0</v>
      </c>
      <c r="G462" s="25">
        <f>SUM(G456:G460)</f>
        <v>99057</v>
      </c>
      <c r="H462" s="25">
        <f>SUM(H456:H460)</f>
        <v>14893155.478944805</v>
      </c>
      <c r="I462" s="26">
        <f>IF(H462=0,0,H462/G462)</f>
        <v>150.34934915195095</v>
      </c>
      <c r="K462" s="25"/>
      <c r="L462" s="25"/>
      <c r="M462" s="26"/>
    </row>
    <row r="463" spans="2:13" ht="15.75" customHeight="1" hidden="1" thickTop="1">
      <c r="B463" s="2"/>
      <c r="C463" s="18"/>
      <c r="D463" s="18"/>
      <c r="E463" s="20"/>
      <c r="G463" s="18"/>
      <c r="H463" s="18"/>
      <c r="I463" s="20"/>
      <c r="K463" s="18"/>
      <c r="L463" s="18"/>
      <c r="M463" s="20"/>
    </row>
    <row r="464" spans="7:12" ht="15" customHeight="1" hidden="1">
      <c r="G464" s="32"/>
      <c r="H464" s="33"/>
      <c r="K464" s="32"/>
      <c r="L464" s="33"/>
    </row>
    <row r="465" spans="2:13" ht="15.75" customHeight="1" hidden="1">
      <c r="B465" s="3">
        <v>41640</v>
      </c>
      <c r="C465" s="51" t="s">
        <v>0</v>
      </c>
      <c r="D465" s="51"/>
      <c r="E465" s="51"/>
      <c r="F465" s="4"/>
      <c r="G465" s="51" t="s">
        <v>21</v>
      </c>
      <c r="H465" s="51"/>
      <c r="I465" s="51"/>
      <c r="J465" s="30" t="s">
        <v>16</v>
      </c>
      <c r="K465" s="51"/>
      <c r="L465" s="51"/>
      <c r="M465" s="51"/>
    </row>
    <row r="466" spans="2:13" ht="15" customHeight="1" hidden="1">
      <c r="B466" s="2"/>
      <c r="C466" s="5" t="s">
        <v>1</v>
      </c>
      <c r="D466" s="6" t="s">
        <v>2</v>
      </c>
      <c r="E466" s="7" t="s">
        <v>3</v>
      </c>
      <c r="F466" s="8"/>
      <c r="G466" s="5" t="s">
        <v>1</v>
      </c>
      <c r="H466" s="6" t="s">
        <v>2</v>
      </c>
      <c r="I466" s="7" t="s">
        <v>3</v>
      </c>
      <c r="K466" s="5"/>
      <c r="L466" s="6"/>
      <c r="M466" s="7"/>
    </row>
    <row r="467" spans="2:13" ht="15" customHeight="1" hidden="1">
      <c r="B467" s="2" t="s">
        <v>4</v>
      </c>
      <c r="C467" s="1">
        <f>+C462</f>
        <v>0</v>
      </c>
      <c r="D467" s="9">
        <f>+D462</f>
        <v>0</v>
      </c>
      <c r="E467" s="10">
        <f>IF(D467=0,0,D467/C467)</f>
        <v>0</v>
      </c>
      <c r="G467" s="1">
        <v>145620</v>
      </c>
      <c r="H467" s="9">
        <v>17254388</v>
      </c>
      <c r="I467" s="10">
        <f>IF(H467=0,0,H467/G467)</f>
        <v>118.48913610767751</v>
      </c>
      <c r="J467" t="s">
        <v>23</v>
      </c>
      <c r="K467" s="1"/>
      <c r="L467" s="9"/>
      <c r="M467" s="10"/>
    </row>
    <row r="468" spans="2:13" ht="15" customHeight="1" hidden="1">
      <c r="B468" s="2"/>
      <c r="C468" s="1"/>
      <c r="D468" s="9"/>
      <c r="E468" s="10"/>
      <c r="G468" s="1"/>
      <c r="H468" s="9"/>
      <c r="I468" s="10"/>
      <c r="K468" s="1"/>
      <c r="L468" s="9"/>
      <c r="M468" s="10"/>
    </row>
    <row r="469" spans="2:13" ht="15" customHeight="1" hidden="1">
      <c r="B469" s="2" t="s">
        <v>24</v>
      </c>
      <c r="C469" s="1"/>
      <c r="D469" s="9"/>
      <c r="E469" s="10"/>
      <c r="G469" s="1">
        <v>-52</v>
      </c>
      <c r="H469" s="9">
        <v>-7818</v>
      </c>
      <c r="I469" s="10"/>
      <c r="K469" s="1"/>
      <c r="L469" s="9"/>
      <c r="M469" s="10"/>
    </row>
    <row r="470" spans="2:13" ht="15" customHeight="1" hidden="1">
      <c r="B470" s="2"/>
      <c r="C470" s="1"/>
      <c r="D470" s="9"/>
      <c r="E470" s="10"/>
      <c r="G470" s="1"/>
      <c r="H470" s="9"/>
      <c r="I470" s="10"/>
      <c r="K470" s="1"/>
      <c r="L470" s="9"/>
      <c r="M470" s="10"/>
    </row>
    <row r="471" spans="2:13" ht="15" customHeight="1" hidden="1">
      <c r="B471" s="2" t="s">
        <v>5</v>
      </c>
      <c r="C471" s="22">
        <v>0</v>
      </c>
      <c r="D471" s="23">
        <v>0</v>
      </c>
      <c r="E471" s="24">
        <f>IF(D471=0,0,D471/C471)</f>
        <v>0</v>
      </c>
      <c r="G471" s="22">
        <v>68113</v>
      </c>
      <c r="H471" s="23">
        <v>2938027</v>
      </c>
      <c r="I471" s="24">
        <f>IF(H471=0,0,H471/G471)</f>
        <v>43.13459985612145</v>
      </c>
      <c r="J471" t="s">
        <v>22</v>
      </c>
      <c r="K471" s="22"/>
      <c r="L471" s="23"/>
      <c r="M471" s="24"/>
    </row>
    <row r="472" spans="2:13" ht="15" customHeight="1" hidden="1">
      <c r="B472" s="2"/>
      <c r="C472" s="1"/>
      <c r="D472" s="9"/>
      <c r="E472" s="10"/>
      <c r="G472" s="1"/>
      <c r="H472" s="9"/>
      <c r="I472" s="10"/>
      <c r="K472" s="1"/>
      <c r="L472" s="9"/>
      <c r="M472" s="10"/>
    </row>
    <row r="473" spans="2:13" ht="15" customHeight="1" hidden="1">
      <c r="B473" s="2" t="s">
        <v>6</v>
      </c>
      <c r="C473" s="18">
        <f>SUM(C467:C471)</f>
        <v>0</v>
      </c>
      <c r="D473" s="18">
        <f>SUM(D467:D471)</f>
        <v>0</v>
      </c>
      <c r="E473" s="20">
        <f>IF(D473=0,0,D473/C473)</f>
        <v>0</v>
      </c>
      <c r="F473" s="21"/>
      <c r="G473" s="18">
        <f>SUM(G467:G471)</f>
        <v>213681</v>
      </c>
      <c r="H473" s="19">
        <f>SUM(H467:H471)</f>
        <v>20184597</v>
      </c>
      <c r="I473" s="20">
        <f>IF(H473=0,0,H473/G473)</f>
        <v>94.46135594648096</v>
      </c>
      <c r="K473" s="18"/>
      <c r="L473" s="19"/>
      <c r="M473" s="20"/>
    </row>
    <row r="474" spans="2:13" ht="15" customHeight="1" hidden="1">
      <c r="B474" s="2"/>
      <c r="C474" s="1"/>
      <c r="D474" s="9"/>
      <c r="E474" s="10"/>
      <c r="G474" s="1"/>
      <c r="H474" s="9"/>
      <c r="I474" s="10"/>
      <c r="K474" s="1"/>
      <c r="L474" s="9"/>
      <c r="M474" s="10"/>
    </row>
    <row r="475" spans="2:13" ht="15" customHeight="1" hidden="1">
      <c r="B475" s="2" t="s">
        <v>7</v>
      </c>
      <c r="C475" s="1">
        <v>0</v>
      </c>
      <c r="D475" s="9">
        <v>0</v>
      </c>
      <c r="E475" s="10">
        <v>0</v>
      </c>
      <c r="G475" s="1">
        <v>0</v>
      </c>
      <c r="H475" s="9">
        <f>+G475*I473</f>
        <v>0</v>
      </c>
      <c r="I475" s="10">
        <v>0</v>
      </c>
      <c r="K475" s="1"/>
      <c r="L475" s="9"/>
      <c r="M475" s="10"/>
    </row>
    <row r="476" spans="2:13" ht="15" customHeight="1" hidden="1">
      <c r="B476" s="2"/>
      <c r="C476" s="1"/>
      <c r="D476" s="9"/>
      <c r="E476" s="10"/>
      <c r="G476" s="1">
        <v>0</v>
      </c>
      <c r="H476" s="9"/>
      <c r="I476" s="10"/>
      <c r="K476" s="1"/>
      <c r="L476" s="9"/>
      <c r="M476" s="10"/>
    </row>
    <row r="477" spans="2:13" ht="15" customHeight="1" hidden="1">
      <c r="B477" s="2" t="s">
        <v>11</v>
      </c>
      <c r="C477" s="22"/>
      <c r="D477" s="23">
        <f>+C477*E473</f>
        <v>0</v>
      </c>
      <c r="E477" s="24">
        <f>IF(D477=0,0,D477/C477)</f>
        <v>0</v>
      </c>
      <c r="G477" s="22">
        <v>-8856</v>
      </c>
      <c r="H477" s="23">
        <f>+G477*I473</f>
        <v>-836549.7682620354</v>
      </c>
      <c r="I477" s="24">
        <f>IF(H477=0,0,H477/G477)</f>
        <v>94.46135594648096</v>
      </c>
      <c r="K477" s="22"/>
      <c r="L477" s="23"/>
      <c r="M477" s="24"/>
    </row>
    <row r="478" spans="2:13" ht="15" customHeight="1" hidden="1">
      <c r="B478" s="2"/>
      <c r="C478" s="1"/>
      <c r="D478" s="9"/>
      <c r="E478" s="10"/>
      <c r="G478" s="1"/>
      <c r="H478" s="9"/>
      <c r="I478" s="10"/>
      <c r="K478" s="1"/>
      <c r="L478" s="9"/>
      <c r="M478" s="10"/>
    </row>
    <row r="479" spans="2:13" ht="15.75" customHeight="1" hidden="1" thickBot="1">
      <c r="B479" s="2" t="s">
        <v>9</v>
      </c>
      <c r="C479" s="25">
        <f>SUM(C473:C477)</f>
        <v>0</v>
      </c>
      <c r="D479" s="25">
        <f>SUM(D473:D477)</f>
        <v>0</v>
      </c>
      <c r="E479" s="26">
        <f>IF(D479=0,0,D479/C479)</f>
        <v>0</v>
      </c>
      <c r="G479" s="25">
        <f>SUM(G473:G477)</f>
        <v>204825</v>
      </c>
      <c r="H479" s="25">
        <f>SUM(H473:H477)</f>
        <v>19348047.231737964</v>
      </c>
      <c r="I479" s="26">
        <f>IF(H479=0,0,H479/G479)</f>
        <v>94.46135594648096</v>
      </c>
      <c r="K479" s="25"/>
      <c r="L479" s="25"/>
      <c r="M479" s="26"/>
    </row>
    <row r="480" ht="15.75" customHeight="1" hidden="1" thickTop="1"/>
    <row r="481" ht="15" customHeight="1" hidden="1"/>
    <row r="482" spans="2:13" ht="15.75" customHeight="1" hidden="1">
      <c r="B482" s="3">
        <v>41671</v>
      </c>
      <c r="C482" s="51" t="s">
        <v>0</v>
      </c>
      <c r="D482" s="51"/>
      <c r="E482" s="51"/>
      <c r="F482" s="4"/>
      <c r="G482" s="51" t="s">
        <v>21</v>
      </c>
      <c r="H482" s="51"/>
      <c r="I482" s="51"/>
      <c r="K482" s="51"/>
      <c r="L482" s="51"/>
      <c r="M482" s="51"/>
    </row>
    <row r="483" spans="2:13" ht="15" customHeight="1" hidden="1">
      <c r="B483" s="2"/>
      <c r="C483" s="5" t="s">
        <v>1</v>
      </c>
      <c r="D483" s="6" t="s">
        <v>2</v>
      </c>
      <c r="E483" s="7" t="s">
        <v>3</v>
      </c>
      <c r="F483" s="8"/>
      <c r="G483" s="5" t="s">
        <v>1</v>
      </c>
      <c r="H483" s="6" t="s">
        <v>2</v>
      </c>
      <c r="I483" s="7" t="s">
        <v>3</v>
      </c>
      <c r="K483" s="5"/>
      <c r="L483" s="6"/>
      <c r="M483" s="7"/>
    </row>
    <row r="484" spans="2:13" ht="15" customHeight="1" hidden="1">
      <c r="B484" s="2" t="s">
        <v>4</v>
      </c>
      <c r="C484" s="1">
        <f>+C479</f>
        <v>0</v>
      </c>
      <c r="D484" s="9">
        <f>+D479</f>
        <v>0</v>
      </c>
      <c r="E484" s="10">
        <f>IF(D484=0,0,D484/C484)</f>
        <v>0</v>
      </c>
      <c r="G484" s="1">
        <f>+G479</f>
        <v>204825</v>
      </c>
      <c r="H484" s="9">
        <f>+H479</f>
        <v>19348047.231737964</v>
      </c>
      <c r="I484" s="10">
        <f>IF(H484=0,0,H484/G484)</f>
        <v>94.46135594648096</v>
      </c>
      <c r="K484" s="1"/>
      <c r="L484" s="9"/>
      <c r="M484" s="10"/>
    </row>
    <row r="485" spans="2:13" ht="15" customHeight="1" hidden="1">
      <c r="B485" s="2"/>
      <c r="C485" s="1"/>
      <c r="D485" s="9"/>
      <c r="E485" s="10"/>
      <c r="G485" s="1"/>
      <c r="H485" s="9"/>
      <c r="I485" s="10"/>
      <c r="K485" s="1"/>
      <c r="L485" s="9"/>
      <c r="M485" s="10"/>
    </row>
    <row r="486" spans="2:13" ht="15" customHeight="1" hidden="1">
      <c r="B486" s="2" t="s">
        <v>24</v>
      </c>
      <c r="C486" s="1"/>
      <c r="D486" s="9"/>
      <c r="E486" s="10"/>
      <c r="G486" s="1">
        <v>-6</v>
      </c>
      <c r="H486" s="9">
        <v>-902</v>
      </c>
      <c r="I486" s="10"/>
      <c r="K486" s="1"/>
      <c r="L486" s="9"/>
      <c r="M486" s="10"/>
    </row>
    <row r="487" spans="2:13" ht="15" customHeight="1" hidden="1">
      <c r="B487" s="2"/>
      <c r="C487" s="1"/>
      <c r="D487" s="9"/>
      <c r="E487" s="10"/>
      <c r="G487" s="1"/>
      <c r="H487" s="9"/>
      <c r="I487" s="10"/>
      <c r="K487" s="1"/>
      <c r="L487" s="9"/>
      <c r="M487" s="10"/>
    </row>
    <row r="488" spans="2:13" ht="15" customHeight="1" hidden="1">
      <c r="B488" s="2" t="s">
        <v>5</v>
      </c>
      <c r="C488" s="22">
        <v>0</v>
      </c>
      <c r="D488" s="23">
        <v>0</v>
      </c>
      <c r="E488" s="24">
        <f>IF(D488=0,0,D488/C488)</f>
        <v>0</v>
      </c>
      <c r="G488" s="22">
        <v>0</v>
      </c>
      <c r="H488" s="23">
        <v>0</v>
      </c>
      <c r="I488" s="24">
        <f>IF(H488=0,0,H488/G488)</f>
        <v>0</v>
      </c>
      <c r="K488" s="22"/>
      <c r="L488" s="23"/>
      <c r="M488" s="24"/>
    </row>
    <row r="489" spans="2:13" ht="15" customHeight="1" hidden="1">
      <c r="B489" s="2"/>
      <c r="C489" s="1"/>
      <c r="D489" s="9"/>
      <c r="E489" s="10"/>
      <c r="G489" s="1"/>
      <c r="H489" s="9"/>
      <c r="I489" s="10"/>
      <c r="K489" s="1"/>
      <c r="L489" s="9"/>
      <c r="M489" s="10"/>
    </row>
    <row r="490" spans="2:13" ht="15" customHeight="1" hidden="1">
      <c r="B490" s="2" t="s">
        <v>6</v>
      </c>
      <c r="C490" s="18">
        <f>SUM(C484:C488)</f>
        <v>0</v>
      </c>
      <c r="D490" s="18">
        <f>SUM(D484:D488)</f>
        <v>0</v>
      </c>
      <c r="E490" s="20">
        <f>IF(D490=0,0,D490/C490)</f>
        <v>0</v>
      </c>
      <c r="F490" s="21"/>
      <c r="G490" s="18">
        <f>SUM(G484:G488)</f>
        <v>204819</v>
      </c>
      <c r="H490" s="19">
        <f>SUM(H484:H488)</f>
        <v>19347145.231737964</v>
      </c>
      <c r="I490" s="20">
        <f>IF(H490=0,0,H490/G490)</f>
        <v>94.45971922398783</v>
      </c>
      <c r="K490" s="18"/>
      <c r="L490" s="19"/>
      <c r="M490" s="20"/>
    </row>
    <row r="491" spans="2:13" ht="15" customHeight="1" hidden="1">
      <c r="B491" s="2"/>
      <c r="C491" s="1"/>
      <c r="D491" s="9"/>
      <c r="E491" s="10"/>
      <c r="G491" s="1"/>
      <c r="H491" s="9"/>
      <c r="I491" s="10"/>
      <c r="K491" s="1"/>
      <c r="L491" s="9"/>
      <c r="M491" s="10"/>
    </row>
    <row r="492" spans="2:13" ht="15" customHeight="1" hidden="1">
      <c r="B492" s="2" t="s">
        <v>7</v>
      </c>
      <c r="C492" s="1">
        <v>0</v>
      </c>
      <c r="D492" s="9">
        <v>0</v>
      </c>
      <c r="E492" s="10">
        <v>0</v>
      </c>
      <c r="G492" s="1">
        <v>0</v>
      </c>
      <c r="H492" s="9">
        <f>+G492*I490</f>
        <v>0</v>
      </c>
      <c r="I492" s="10">
        <v>0</v>
      </c>
      <c r="K492" s="1"/>
      <c r="L492" s="9"/>
      <c r="M492" s="10"/>
    </row>
    <row r="493" spans="2:13" ht="15" customHeight="1" hidden="1">
      <c r="B493" s="2"/>
      <c r="C493" s="1"/>
      <c r="D493" s="9"/>
      <c r="E493" s="10"/>
      <c r="G493" s="1">
        <v>0</v>
      </c>
      <c r="H493" s="9"/>
      <c r="I493" s="10"/>
      <c r="K493" s="1"/>
      <c r="L493" s="9"/>
      <c r="M493" s="10"/>
    </row>
    <row r="494" spans="2:13" ht="15" customHeight="1" hidden="1">
      <c r="B494" s="2" t="s">
        <v>11</v>
      </c>
      <c r="C494" s="22"/>
      <c r="D494" s="23">
        <f>+C494*E490</f>
        <v>0</v>
      </c>
      <c r="E494" s="24">
        <f>IF(D494=0,0,D494/C494)</f>
        <v>0</v>
      </c>
      <c r="G494" s="22">
        <v>-9194</v>
      </c>
      <c r="H494" s="23">
        <f>+G494*I490</f>
        <v>-868462.6585453441</v>
      </c>
      <c r="I494" s="24">
        <f>IF(H494=0,0,H494/G494)</f>
        <v>94.45971922398783</v>
      </c>
      <c r="K494" s="22"/>
      <c r="L494" s="23"/>
      <c r="M494" s="24"/>
    </row>
    <row r="495" spans="2:13" ht="15" customHeight="1" hidden="1">
      <c r="B495" s="2"/>
      <c r="C495" s="1"/>
      <c r="D495" s="9"/>
      <c r="E495" s="10"/>
      <c r="G495" s="1"/>
      <c r="H495" s="9"/>
      <c r="I495" s="10"/>
      <c r="K495" s="1"/>
      <c r="L495" s="9"/>
      <c r="M495" s="10"/>
    </row>
    <row r="496" spans="2:13" ht="15.75" customHeight="1" hidden="1" thickBot="1">
      <c r="B496" s="2" t="s">
        <v>9</v>
      </c>
      <c r="C496" s="25">
        <f>SUM(C490:C494)</f>
        <v>0</v>
      </c>
      <c r="D496" s="25">
        <f>SUM(D490:D494)</f>
        <v>0</v>
      </c>
      <c r="E496" s="26">
        <f>IF(D496=0,0,D496/C496)</f>
        <v>0</v>
      </c>
      <c r="G496" s="25">
        <f>SUM(G490:G494)</f>
        <v>195625</v>
      </c>
      <c r="H496" s="25">
        <f>SUM(H490:H494)</f>
        <v>18478682.57319262</v>
      </c>
      <c r="I496" s="26">
        <f>IF(H496=0,0,H496/G496)</f>
        <v>94.45971922398783</v>
      </c>
      <c r="K496" s="25"/>
      <c r="L496" s="25"/>
      <c r="M496" s="26"/>
    </row>
    <row r="497" ht="15.75" customHeight="1" hidden="1" thickTop="1"/>
    <row r="498" ht="15" customHeight="1" hidden="1"/>
    <row r="499" spans="2:13" ht="15.75" customHeight="1" hidden="1">
      <c r="B499" s="3">
        <v>41699</v>
      </c>
      <c r="C499" s="51" t="s">
        <v>0</v>
      </c>
      <c r="D499" s="51"/>
      <c r="E499" s="51"/>
      <c r="F499" s="4"/>
      <c r="G499" s="51" t="s">
        <v>21</v>
      </c>
      <c r="H499" s="51"/>
      <c r="I499" s="51"/>
      <c r="K499" s="51"/>
      <c r="L499" s="51"/>
      <c r="M499" s="51"/>
    </row>
    <row r="500" spans="2:13" ht="15" customHeight="1" hidden="1">
      <c r="B500" s="2"/>
      <c r="C500" s="5" t="s">
        <v>1</v>
      </c>
      <c r="D500" s="6" t="s">
        <v>2</v>
      </c>
      <c r="E500" s="7" t="s">
        <v>3</v>
      </c>
      <c r="F500" s="8"/>
      <c r="G500" s="5" t="s">
        <v>1</v>
      </c>
      <c r="H500" s="6" t="s">
        <v>2</v>
      </c>
      <c r="I500" s="7" t="s">
        <v>3</v>
      </c>
      <c r="K500" s="5"/>
      <c r="L500" s="6"/>
      <c r="M500" s="7"/>
    </row>
    <row r="501" spans="2:13" ht="15" customHeight="1" hidden="1">
      <c r="B501" s="2" t="s">
        <v>4</v>
      </c>
      <c r="C501" s="1">
        <f>+C496</f>
        <v>0</v>
      </c>
      <c r="D501" s="9">
        <f>+D496</f>
        <v>0</v>
      </c>
      <c r="E501" s="10">
        <f>IF(D501=0,0,D501/C501)</f>
        <v>0</v>
      </c>
      <c r="G501" s="1">
        <f>+G496</f>
        <v>195625</v>
      </c>
      <c r="H501" s="9">
        <f>+H496</f>
        <v>18478682.57319262</v>
      </c>
      <c r="I501" s="10">
        <f>IF(H501=0,0,H501/G501)</f>
        <v>94.45971922398783</v>
      </c>
      <c r="K501" s="1"/>
      <c r="L501" s="9"/>
      <c r="M501" s="10"/>
    </row>
    <row r="502" spans="2:13" ht="15" customHeight="1" hidden="1">
      <c r="B502" s="2"/>
      <c r="C502" s="1"/>
      <c r="D502" s="9"/>
      <c r="E502" s="10"/>
      <c r="G502" s="1"/>
      <c r="H502" s="9"/>
      <c r="I502" s="10"/>
      <c r="K502" s="1"/>
      <c r="L502" s="9"/>
      <c r="M502" s="10"/>
    </row>
    <row r="503" spans="2:13" ht="15" customHeight="1" hidden="1">
      <c r="B503" s="2" t="s">
        <v>5</v>
      </c>
      <c r="C503" s="22">
        <v>0</v>
      </c>
      <c r="D503" s="23">
        <v>0</v>
      </c>
      <c r="E503" s="24">
        <f>IF(D503=0,0,D503/C503)</f>
        <v>0</v>
      </c>
      <c r="G503" s="22">
        <v>0</v>
      </c>
      <c r="H503" s="23">
        <v>0</v>
      </c>
      <c r="I503" s="24">
        <f>IF(H503=0,0,H503/G503)</f>
        <v>0</v>
      </c>
      <c r="K503" s="22"/>
      <c r="L503" s="23"/>
      <c r="M503" s="24"/>
    </row>
    <row r="504" spans="2:13" ht="15" customHeight="1" hidden="1">
      <c r="B504" s="2"/>
      <c r="C504" s="1"/>
      <c r="D504" s="9"/>
      <c r="E504" s="10"/>
      <c r="G504" s="1"/>
      <c r="H504" s="9"/>
      <c r="I504" s="10"/>
      <c r="K504" s="1"/>
      <c r="L504" s="9"/>
      <c r="M504" s="10"/>
    </row>
    <row r="505" spans="2:13" ht="15" customHeight="1" hidden="1">
      <c r="B505" s="2" t="s">
        <v>6</v>
      </c>
      <c r="C505" s="18">
        <f>SUM(C501:C503)</f>
        <v>0</v>
      </c>
      <c r="D505" s="18">
        <f>SUM(D501:D503)</f>
        <v>0</v>
      </c>
      <c r="E505" s="20">
        <f>IF(D505=0,0,D505/C505)</f>
        <v>0</v>
      </c>
      <c r="F505" s="21"/>
      <c r="G505" s="18">
        <f>SUM(G501:G503)</f>
        <v>195625</v>
      </c>
      <c r="H505" s="19">
        <f>SUM(H501:H503)</f>
        <v>18478682.57319262</v>
      </c>
      <c r="I505" s="20">
        <f>IF(H505=0,0,H505/G505)</f>
        <v>94.45971922398783</v>
      </c>
      <c r="K505" s="18"/>
      <c r="L505" s="19"/>
      <c r="M505" s="20"/>
    </row>
    <row r="506" spans="2:13" ht="15" customHeight="1" hidden="1">
      <c r="B506" s="2"/>
      <c r="C506" s="1"/>
      <c r="D506" s="9"/>
      <c r="E506" s="10"/>
      <c r="G506" s="1"/>
      <c r="H506" s="9"/>
      <c r="I506" s="10"/>
      <c r="K506" s="1"/>
      <c r="L506" s="9"/>
      <c r="M506" s="10"/>
    </row>
    <row r="507" spans="2:13" ht="15" customHeight="1" hidden="1">
      <c r="B507" s="2" t="s">
        <v>7</v>
      </c>
      <c r="C507" s="1">
        <v>0</v>
      </c>
      <c r="D507" s="9">
        <v>0</v>
      </c>
      <c r="E507" s="10">
        <v>0</v>
      </c>
      <c r="G507" s="1">
        <v>0</v>
      </c>
      <c r="H507" s="9">
        <f>+G507*I505</f>
        <v>0</v>
      </c>
      <c r="I507" s="10">
        <v>0</v>
      </c>
      <c r="K507" s="1"/>
      <c r="L507" s="9"/>
      <c r="M507" s="10"/>
    </row>
    <row r="508" spans="2:13" ht="15" customHeight="1" hidden="1">
      <c r="B508" s="2"/>
      <c r="C508" s="1"/>
      <c r="D508" s="9"/>
      <c r="E508" s="10"/>
      <c r="G508" s="1">
        <v>0</v>
      </c>
      <c r="H508" s="9"/>
      <c r="I508" s="10"/>
      <c r="K508" s="1"/>
      <c r="L508" s="9"/>
      <c r="M508" s="10"/>
    </row>
    <row r="509" spans="2:13" ht="15" customHeight="1" hidden="1">
      <c r="B509" s="2" t="s">
        <v>11</v>
      </c>
      <c r="C509" s="22"/>
      <c r="D509" s="23">
        <f>+C509*E505</f>
        <v>0</v>
      </c>
      <c r="E509" s="24">
        <f>IF(D509=0,0,D509/C509)</f>
        <v>0</v>
      </c>
      <c r="G509" s="22">
        <v>-7244</v>
      </c>
      <c r="H509" s="23">
        <f>+G509*I505</f>
        <v>-684266.2060585679</v>
      </c>
      <c r="I509" s="24">
        <f>IF(H509=0,0,H509/G509)</f>
        <v>94.45971922398783</v>
      </c>
      <c r="K509" s="22"/>
      <c r="L509" s="23"/>
      <c r="M509" s="24"/>
    </row>
    <row r="510" spans="2:13" ht="15" customHeight="1" hidden="1">
      <c r="B510" s="2"/>
      <c r="C510" s="1"/>
      <c r="D510" s="9"/>
      <c r="E510" s="10"/>
      <c r="G510" s="1"/>
      <c r="H510" s="9"/>
      <c r="I510" s="10"/>
      <c r="K510" s="1"/>
      <c r="L510" s="9"/>
      <c r="M510" s="10"/>
    </row>
    <row r="511" spans="2:13" ht="15.75" customHeight="1" hidden="1" thickBot="1">
      <c r="B511" s="2" t="s">
        <v>9</v>
      </c>
      <c r="C511" s="25">
        <f>SUM(C505:C509)</f>
        <v>0</v>
      </c>
      <c r="D511" s="25">
        <f>SUM(D505:D509)</f>
        <v>0</v>
      </c>
      <c r="E511" s="26">
        <f>IF(D511=0,0,D511/C511)</f>
        <v>0</v>
      </c>
      <c r="G511" s="25">
        <f>SUM(G505:G509)</f>
        <v>188381</v>
      </c>
      <c r="H511" s="25">
        <f>SUM(H505:H509)</f>
        <v>17794416.36713405</v>
      </c>
      <c r="I511" s="26">
        <f>IF(H511=0,0,H511/G511)</f>
        <v>94.45971922398782</v>
      </c>
      <c r="K511" s="25"/>
      <c r="L511" s="25"/>
      <c r="M511" s="26"/>
    </row>
    <row r="512" ht="15.75" customHeight="1" hidden="1" thickTop="1"/>
    <row r="513" ht="15" customHeight="1" hidden="1"/>
    <row r="514" spans="2:13" ht="15.75" customHeight="1" hidden="1">
      <c r="B514" s="3">
        <v>41730</v>
      </c>
      <c r="C514" s="51" t="s">
        <v>0</v>
      </c>
      <c r="D514" s="51"/>
      <c r="E514" s="51"/>
      <c r="F514" s="4"/>
      <c r="G514" s="51" t="s">
        <v>21</v>
      </c>
      <c r="H514" s="51"/>
      <c r="I514" s="51"/>
      <c r="K514" s="51"/>
      <c r="L514" s="51"/>
      <c r="M514" s="51"/>
    </row>
    <row r="515" spans="2:13" ht="15" customHeight="1" hidden="1">
      <c r="B515" s="2"/>
      <c r="C515" s="5" t="s">
        <v>1</v>
      </c>
      <c r="D515" s="6" t="s">
        <v>2</v>
      </c>
      <c r="E515" s="7" t="s">
        <v>3</v>
      </c>
      <c r="F515" s="8"/>
      <c r="G515" s="5" t="s">
        <v>1</v>
      </c>
      <c r="H515" s="6" t="s">
        <v>2</v>
      </c>
      <c r="I515" s="7" t="s">
        <v>3</v>
      </c>
      <c r="K515" s="5"/>
      <c r="L515" s="6"/>
      <c r="M515" s="7"/>
    </row>
    <row r="516" spans="2:13" ht="15" customHeight="1" hidden="1">
      <c r="B516" s="2" t="s">
        <v>4</v>
      </c>
      <c r="C516" s="1">
        <f>+C511</f>
        <v>0</v>
      </c>
      <c r="D516" s="9">
        <f>+D511</f>
        <v>0</v>
      </c>
      <c r="E516" s="10">
        <f>IF(D516=0,0,D516/C516)</f>
        <v>0</v>
      </c>
      <c r="G516" s="1">
        <f>+G511</f>
        <v>188381</v>
      </c>
      <c r="H516" s="9">
        <f>+H511</f>
        <v>17794416.36713405</v>
      </c>
      <c r="I516" s="10">
        <f>IF(H516=0,0,H516/G516)</f>
        <v>94.45971922398782</v>
      </c>
      <c r="K516" s="1"/>
      <c r="L516" s="9"/>
      <c r="M516" s="10"/>
    </row>
    <row r="517" spans="2:13" ht="15" customHeight="1" hidden="1">
      <c r="B517" s="2"/>
      <c r="C517" s="1"/>
      <c r="D517" s="9"/>
      <c r="E517" s="10"/>
      <c r="G517" s="1"/>
      <c r="H517" s="9"/>
      <c r="I517" s="10"/>
      <c r="K517" s="1"/>
      <c r="L517" s="9"/>
      <c r="M517" s="10"/>
    </row>
    <row r="518" spans="2:13" ht="15" customHeight="1" hidden="1">
      <c r="B518" s="2" t="s">
        <v>5</v>
      </c>
      <c r="C518" s="22">
        <v>0</v>
      </c>
      <c r="D518" s="23">
        <v>0</v>
      </c>
      <c r="E518" s="24">
        <f>IF(D518=0,0,D518/C518)</f>
        <v>0</v>
      </c>
      <c r="G518" s="22">
        <v>0</v>
      </c>
      <c r="H518" s="23">
        <v>0</v>
      </c>
      <c r="I518" s="24">
        <f>IF(H518=0,0,H518/G518)</f>
        <v>0</v>
      </c>
      <c r="K518" s="22"/>
      <c r="L518" s="23"/>
      <c r="M518" s="24"/>
    </row>
    <row r="519" spans="2:13" ht="15" customHeight="1" hidden="1">
      <c r="B519" s="2"/>
      <c r="C519" s="1"/>
      <c r="D519" s="9"/>
      <c r="E519" s="10"/>
      <c r="G519" s="1"/>
      <c r="H519" s="9"/>
      <c r="I519" s="10"/>
      <c r="K519" s="1"/>
      <c r="L519" s="9"/>
      <c r="M519" s="10"/>
    </row>
    <row r="520" spans="2:13" ht="15" customHeight="1" hidden="1">
      <c r="B520" s="2" t="s">
        <v>6</v>
      </c>
      <c r="C520" s="18">
        <f>SUM(C516:C518)</f>
        <v>0</v>
      </c>
      <c r="D520" s="18">
        <f>SUM(D516:D518)</f>
        <v>0</v>
      </c>
      <c r="E520" s="20">
        <f>IF(D520=0,0,D520/C520)</f>
        <v>0</v>
      </c>
      <c r="F520" s="21"/>
      <c r="G520" s="18">
        <f>SUM(G516:G518)</f>
        <v>188381</v>
      </c>
      <c r="H520" s="19">
        <f>SUM(H516:H518)</f>
        <v>17794416.36713405</v>
      </c>
      <c r="I520" s="20">
        <f>IF(H520=0,0,H520/G520)</f>
        <v>94.45971922398782</v>
      </c>
      <c r="K520" s="18"/>
      <c r="L520" s="19"/>
      <c r="M520" s="20"/>
    </row>
    <row r="521" spans="2:13" ht="15" customHeight="1" hidden="1">
      <c r="B521" s="2"/>
      <c r="C521" s="1"/>
      <c r="D521" s="9"/>
      <c r="E521" s="10"/>
      <c r="G521" s="1"/>
      <c r="H521" s="9"/>
      <c r="I521" s="10"/>
      <c r="K521" s="1"/>
      <c r="L521" s="9"/>
      <c r="M521" s="10"/>
    </row>
    <row r="522" spans="2:13" ht="15" customHeight="1" hidden="1">
      <c r="B522" s="2" t="s">
        <v>7</v>
      </c>
      <c r="C522" s="1">
        <v>0</v>
      </c>
      <c r="D522" s="9">
        <v>0</v>
      </c>
      <c r="E522" s="10">
        <v>0</v>
      </c>
      <c r="G522" s="1">
        <v>0</v>
      </c>
      <c r="H522" s="9">
        <f>+G522*I520</f>
        <v>0</v>
      </c>
      <c r="I522" s="10">
        <v>0</v>
      </c>
      <c r="K522" s="1"/>
      <c r="L522" s="9"/>
      <c r="M522" s="10"/>
    </row>
    <row r="523" spans="2:13" ht="15" customHeight="1" hidden="1">
      <c r="B523" s="2"/>
      <c r="C523" s="1"/>
      <c r="D523" s="9"/>
      <c r="E523" s="10"/>
      <c r="G523" s="1">
        <v>0</v>
      </c>
      <c r="H523" s="9"/>
      <c r="I523" s="10"/>
      <c r="K523" s="1"/>
      <c r="L523" s="9"/>
      <c r="M523" s="10"/>
    </row>
    <row r="524" spans="2:13" ht="15" customHeight="1" hidden="1">
      <c r="B524" s="2" t="s">
        <v>11</v>
      </c>
      <c r="C524" s="22"/>
      <c r="D524" s="23">
        <f>+C524*E520</f>
        <v>0</v>
      </c>
      <c r="E524" s="24">
        <f>IF(D524=0,0,D524/C524)</f>
        <v>0</v>
      </c>
      <c r="G524" s="22">
        <v>-9950</v>
      </c>
      <c r="H524" s="23">
        <f>+G524*I520</f>
        <v>-939874.2062786788</v>
      </c>
      <c r="I524" s="24">
        <f>IF(H524=0,0,H524/G524)</f>
        <v>94.45971922398782</v>
      </c>
      <c r="K524" s="22"/>
      <c r="L524" s="23"/>
      <c r="M524" s="24"/>
    </row>
    <row r="525" spans="2:13" ht="15" customHeight="1" hidden="1">
      <c r="B525" s="2"/>
      <c r="C525" s="1"/>
      <c r="D525" s="9"/>
      <c r="E525" s="10"/>
      <c r="G525" s="1"/>
      <c r="H525" s="9"/>
      <c r="I525" s="10"/>
      <c r="K525" s="1"/>
      <c r="L525" s="9"/>
      <c r="M525" s="10"/>
    </row>
    <row r="526" spans="2:13" ht="15.75" customHeight="1" hidden="1" thickBot="1">
      <c r="B526" s="2" t="s">
        <v>9</v>
      </c>
      <c r="C526" s="25">
        <f>SUM(C520:C524)</f>
        <v>0</v>
      </c>
      <c r="D526" s="25">
        <f>SUM(D520:D524)</f>
        <v>0</v>
      </c>
      <c r="E526" s="26">
        <f>IF(D526=0,0,D526/C526)</f>
        <v>0</v>
      </c>
      <c r="G526" s="25">
        <f>SUM(G520:G524)</f>
        <v>178431</v>
      </c>
      <c r="H526" s="25">
        <f>SUM(H520:H524)</f>
        <v>16854542.16085537</v>
      </c>
      <c r="I526" s="26">
        <f>IF(H526=0,0,H526/G526)</f>
        <v>94.45971922398782</v>
      </c>
      <c r="K526" s="25"/>
      <c r="L526" s="25"/>
      <c r="M526" s="26"/>
    </row>
    <row r="527" ht="15.75" customHeight="1" hidden="1" thickTop="1"/>
    <row r="528" ht="15" customHeight="1" hidden="1"/>
    <row r="529" spans="2:13" ht="15.75" customHeight="1" hidden="1">
      <c r="B529" s="3">
        <v>41760</v>
      </c>
      <c r="C529" s="51" t="s">
        <v>0</v>
      </c>
      <c r="D529" s="51"/>
      <c r="E529" s="51"/>
      <c r="F529" s="4"/>
      <c r="G529" s="51" t="s">
        <v>21</v>
      </c>
      <c r="H529" s="51"/>
      <c r="I529" s="51"/>
      <c r="K529" s="51"/>
      <c r="L529" s="51"/>
      <c r="M529" s="51"/>
    </row>
    <row r="530" spans="2:13" ht="15" customHeight="1" hidden="1">
      <c r="B530" s="48"/>
      <c r="C530" s="5" t="s">
        <v>1</v>
      </c>
      <c r="D530" s="6" t="s">
        <v>2</v>
      </c>
      <c r="E530" s="7" t="s">
        <v>3</v>
      </c>
      <c r="F530" s="8"/>
      <c r="G530" s="5" t="s">
        <v>1</v>
      </c>
      <c r="H530" s="6" t="s">
        <v>2</v>
      </c>
      <c r="I530" s="7" t="s">
        <v>3</v>
      </c>
      <c r="K530" s="5"/>
      <c r="L530" s="6"/>
      <c r="M530" s="7"/>
    </row>
    <row r="531" spans="2:13" ht="15" customHeight="1" hidden="1">
      <c r="B531" s="48" t="s">
        <v>4</v>
      </c>
      <c r="C531" s="1">
        <f>+C526</f>
        <v>0</v>
      </c>
      <c r="D531" s="9">
        <f>+D526</f>
        <v>0</v>
      </c>
      <c r="E531" s="10">
        <f>IF(D531=0,0,D531/C531)</f>
        <v>0</v>
      </c>
      <c r="G531" s="1">
        <f>+G526</f>
        <v>178431</v>
      </c>
      <c r="H531" s="9">
        <f>+H526</f>
        <v>16854542.16085537</v>
      </c>
      <c r="I531" s="10">
        <f>IF(H531=0,0,H531/G531)</f>
        <v>94.45971922398782</v>
      </c>
      <c r="K531" s="1"/>
      <c r="L531" s="9"/>
      <c r="M531" s="10"/>
    </row>
    <row r="532" spans="2:13" ht="15" customHeight="1" hidden="1">
      <c r="B532" s="48"/>
      <c r="C532" s="1"/>
      <c r="D532" s="9"/>
      <c r="E532" s="10"/>
      <c r="G532" s="1"/>
      <c r="H532" s="9"/>
      <c r="I532" s="10"/>
      <c r="K532" s="1"/>
      <c r="L532" s="9"/>
      <c r="M532" s="10"/>
    </row>
    <row r="533" spans="2:13" ht="15" customHeight="1" hidden="1">
      <c r="B533" s="48" t="s">
        <v>5</v>
      </c>
      <c r="C533" s="22">
        <v>0</v>
      </c>
      <c r="D533" s="23">
        <v>0</v>
      </c>
      <c r="E533" s="24">
        <f>IF(D533=0,0,D533/C533)</f>
        <v>0</v>
      </c>
      <c r="G533" s="22">
        <v>0</v>
      </c>
      <c r="H533" s="23">
        <v>0</v>
      </c>
      <c r="I533" s="24">
        <f>IF(H533=0,0,H533/G533)</f>
        <v>0</v>
      </c>
      <c r="K533" s="22"/>
      <c r="L533" s="23"/>
      <c r="M533" s="24"/>
    </row>
    <row r="534" spans="2:13" ht="15" customHeight="1" hidden="1">
      <c r="B534" s="48"/>
      <c r="C534" s="1"/>
      <c r="D534" s="9"/>
      <c r="E534" s="10"/>
      <c r="G534" s="1"/>
      <c r="H534" s="9"/>
      <c r="I534" s="10"/>
      <c r="K534" s="1"/>
      <c r="L534" s="9"/>
      <c r="M534" s="10"/>
    </row>
    <row r="535" spans="2:13" ht="15" customHeight="1" hidden="1">
      <c r="B535" s="48" t="s">
        <v>6</v>
      </c>
      <c r="C535" s="18">
        <f>SUM(C531:C533)</f>
        <v>0</v>
      </c>
      <c r="D535" s="18">
        <f>SUM(D531:D533)</f>
        <v>0</v>
      </c>
      <c r="E535" s="20">
        <f>IF(D535=0,0,D535/C535)</f>
        <v>0</v>
      </c>
      <c r="F535" s="21"/>
      <c r="G535" s="18">
        <f>SUM(G531:G533)</f>
        <v>178431</v>
      </c>
      <c r="H535" s="19">
        <f>SUM(H531:H533)</f>
        <v>16854542.16085537</v>
      </c>
      <c r="I535" s="20">
        <f>IF(H535=0,0,H535/G535)</f>
        <v>94.45971922398782</v>
      </c>
      <c r="K535" s="18"/>
      <c r="L535" s="19"/>
      <c r="M535" s="20"/>
    </row>
    <row r="536" spans="2:13" ht="15" customHeight="1" hidden="1">
      <c r="B536" s="48"/>
      <c r="C536" s="1"/>
      <c r="D536" s="9"/>
      <c r="E536" s="10"/>
      <c r="G536" s="1"/>
      <c r="H536" s="9"/>
      <c r="I536" s="10"/>
      <c r="K536" s="1"/>
      <c r="L536" s="9"/>
      <c r="M536" s="10"/>
    </row>
    <row r="537" spans="2:13" ht="15" customHeight="1" hidden="1">
      <c r="B537" s="48" t="s">
        <v>7</v>
      </c>
      <c r="C537" s="1">
        <v>0</v>
      </c>
      <c r="D537" s="9">
        <v>0</v>
      </c>
      <c r="E537" s="10">
        <v>0</v>
      </c>
      <c r="G537" s="1">
        <v>0</v>
      </c>
      <c r="H537" s="9">
        <f>+G537*I535</f>
        <v>0</v>
      </c>
      <c r="I537" s="10">
        <v>0</v>
      </c>
      <c r="K537" s="1"/>
      <c r="L537" s="9"/>
      <c r="M537" s="10"/>
    </row>
    <row r="538" spans="2:13" ht="15" customHeight="1" hidden="1">
      <c r="B538" s="48"/>
      <c r="C538" s="1"/>
      <c r="D538" s="9"/>
      <c r="E538" s="10"/>
      <c r="G538" s="1">
        <v>0</v>
      </c>
      <c r="H538" s="9"/>
      <c r="I538" s="10"/>
      <c r="K538" s="1"/>
      <c r="L538" s="9"/>
      <c r="M538" s="10"/>
    </row>
    <row r="539" spans="2:13" ht="15" customHeight="1" hidden="1">
      <c r="B539" s="48" t="s">
        <v>11</v>
      </c>
      <c r="C539" s="22"/>
      <c r="D539" s="23">
        <f>+C539*E535</f>
        <v>0</v>
      </c>
      <c r="E539" s="24">
        <f>IF(D539=0,0,D539/C539)</f>
        <v>0</v>
      </c>
      <c r="G539" s="22">
        <v>-6432</v>
      </c>
      <c r="H539" s="23">
        <f>+G539*I535</f>
        <v>-607564.9140486897</v>
      </c>
      <c r="I539" s="24">
        <f>IF(H539=0,0,H539/G539)</f>
        <v>94.45971922398782</v>
      </c>
      <c r="K539" s="22"/>
      <c r="L539" s="23"/>
      <c r="M539" s="24"/>
    </row>
    <row r="540" spans="2:13" ht="15" customHeight="1" hidden="1">
      <c r="B540" s="48"/>
      <c r="C540" s="1"/>
      <c r="D540" s="9"/>
      <c r="E540" s="10"/>
      <c r="G540" s="1"/>
      <c r="H540" s="9"/>
      <c r="I540" s="10"/>
      <c r="K540" s="1"/>
      <c r="L540" s="9"/>
      <c r="M540" s="10"/>
    </row>
    <row r="541" spans="2:13" ht="15.75" customHeight="1" hidden="1" thickBot="1">
      <c r="B541" s="48" t="s">
        <v>9</v>
      </c>
      <c r="C541" s="25">
        <f>SUM(C535:C539)</f>
        <v>0</v>
      </c>
      <c r="D541" s="25">
        <f>SUM(D535:D539)</f>
        <v>0</v>
      </c>
      <c r="E541" s="26">
        <f>IF(D541=0,0,D541/C541)</f>
        <v>0</v>
      </c>
      <c r="G541" s="25">
        <f>SUM(G535:G539)</f>
        <v>171999</v>
      </c>
      <c r="H541" s="25">
        <f>SUM(H535:H539)</f>
        <v>16246977.246806681</v>
      </c>
      <c r="I541" s="26">
        <f>IF(H541=0,0,H541/G541)</f>
        <v>94.45971922398782</v>
      </c>
      <c r="K541" s="25"/>
      <c r="L541" s="25"/>
      <c r="M541" s="26"/>
    </row>
    <row r="542" ht="15.75" customHeight="1" hidden="1" thickTop="1"/>
    <row r="543" ht="15" customHeight="1" hidden="1"/>
    <row r="544" spans="2:13" ht="15.75" customHeight="1" hidden="1">
      <c r="B544" s="3">
        <v>41791</v>
      </c>
      <c r="C544" s="51" t="s">
        <v>0</v>
      </c>
      <c r="D544" s="51"/>
      <c r="E544" s="51"/>
      <c r="F544" s="4"/>
      <c r="G544" s="51" t="s">
        <v>21</v>
      </c>
      <c r="H544" s="51"/>
      <c r="I544" s="51"/>
      <c r="K544" s="51"/>
      <c r="L544" s="51"/>
      <c r="M544" s="51"/>
    </row>
    <row r="545" spans="2:13" ht="15" customHeight="1" hidden="1">
      <c r="B545" s="48"/>
      <c r="C545" s="5" t="s">
        <v>1</v>
      </c>
      <c r="D545" s="6" t="s">
        <v>2</v>
      </c>
      <c r="E545" s="7" t="s">
        <v>3</v>
      </c>
      <c r="F545" s="8"/>
      <c r="G545" s="5" t="s">
        <v>1</v>
      </c>
      <c r="H545" s="6" t="s">
        <v>2</v>
      </c>
      <c r="I545" s="7" t="s">
        <v>3</v>
      </c>
      <c r="K545" s="5"/>
      <c r="L545" s="6"/>
      <c r="M545" s="7"/>
    </row>
    <row r="546" spans="2:13" ht="15" customHeight="1" hidden="1">
      <c r="B546" s="48" t="s">
        <v>4</v>
      </c>
      <c r="C546" s="1">
        <f>+C541</f>
        <v>0</v>
      </c>
      <c r="D546" s="9">
        <f>+D541</f>
        <v>0</v>
      </c>
      <c r="E546" s="10">
        <f>IF(D546=0,0,D546/C546)</f>
        <v>0</v>
      </c>
      <c r="G546" s="1">
        <f>+G541</f>
        <v>171999</v>
      </c>
      <c r="H546" s="9">
        <f>+H541</f>
        <v>16246977.246806681</v>
      </c>
      <c r="I546" s="10">
        <f>IF(H546=0,0,H546/G546)</f>
        <v>94.45971922398782</v>
      </c>
      <c r="K546" s="1"/>
      <c r="L546" s="9"/>
      <c r="M546" s="10"/>
    </row>
    <row r="547" spans="2:13" ht="15" customHeight="1" hidden="1">
      <c r="B547" s="48"/>
      <c r="C547" s="1"/>
      <c r="D547" s="9"/>
      <c r="E547" s="10"/>
      <c r="G547" s="1"/>
      <c r="H547" s="9"/>
      <c r="I547" s="10"/>
      <c r="K547" s="1"/>
      <c r="L547" s="9"/>
      <c r="M547" s="10"/>
    </row>
    <row r="548" spans="2:13" ht="15" customHeight="1" hidden="1">
      <c r="B548" s="48" t="s">
        <v>5</v>
      </c>
      <c r="C548" s="22">
        <v>0</v>
      </c>
      <c r="D548" s="23">
        <v>0</v>
      </c>
      <c r="E548" s="24">
        <f>IF(D548=0,0,D548/C548)</f>
        <v>0</v>
      </c>
      <c r="G548" s="22">
        <v>0</v>
      </c>
      <c r="H548" s="23">
        <v>0</v>
      </c>
      <c r="I548" s="24">
        <f>IF(H548=0,0,H548/G548)</f>
        <v>0</v>
      </c>
      <c r="K548" s="22"/>
      <c r="L548" s="23"/>
      <c r="M548" s="24"/>
    </row>
    <row r="549" spans="2:13" ht="15" customHeight="1" hidden="1">
      <c r="B549" s="48"/>
      <c r="C549" s="1"/>
      <c r="D549" s="9"/>
      <c r="E549" s="10"/>
      <c r="G549" s="1"/>
      <c r="H549" s="9"/>
      <c r="I549" s="10"/>
      <c r="K549" s="1"/>
      <c r="L549" s="9"/>
      <c r="M549" s="10"/>
    </row>
    <row r="550" spans="2:13" ht="15" customHeight="1" hidden="1">
      <c r="B550" s="48" t="s">
        <v>6</v>
      </c>
      <c r="C550" s="18">
        <f>SUM(C546:C548)</f>
        <v>0</v>
      </c>
      <c r="D550" s="18">
        <f>SUM(D546:D548)</f>
        <v>0</v>
      </c>
      <c r="E550" s="20">
        <f>IF(D550=0,0,D550/C550)</f>
        <v>0</v>
      </c>
      <c r="F550" s="21"/>
      <c r="G550" s="18">
        <f>SUM(G546:G548)</f>
        <v>171999</v>
      </c>
      <c r="H550" s="19">
        <f>SUM(H546:H548)</f>
        <v>16246977.246806681</v>
      </c>
      <c r="I550" s="20">
        <f>IF(H550=0,0,H550/G550)</f>
        <v>94.45971922398782</v>
      </c>
      <c r="K550" s="18"/>
      <c r="L550" s="19"/>
      <c r="M550" s="20"/>
    </row>
    <row r="551" spans="2:13" ht="15" customHeight="1" hidden="1">
      <c r="B551" s="48"/>
      <c r="C551" s="1"/>
      <c r="D551" s="9"/>
      <c r="E551" s="10"/>
      <c r="G551" s="1"/>
      <c r="H551" s="9"/>
      <c r="I551" s="10"/>
      <c r="K551" s="1"/>
      <c r="L551" s="9"/>
      <c r="M551" s="10"/>
    </row>
    <row r="552" spans="2:13" ht="15" customHeight="1" hidden="1">
      <c r="B552" s="48" t="s">
        <v>7</v>
      </c>
      <c r="C552" s="1">
        <v>0</v>
      </c>
      <c r="D552" s="9">
        <v>0</v>
      </c>
      <c r="E552" s="10">
        <v>0</v>
      </c>
      <c r="G552" s="1">
        <v>0</v>
      </c>
      <c r="H552" s="9">
        <f>+G552*I550</f>
        <v>0</v>
      </c>
      <c r="I552" s="10">
        <v>0</v>
      </c>
      <c r="K552" s="1"/>
      <c r="L552" s="9"/>
      <c r="M552" s="10"/>
    </row>
    <row r="553" spans="2:13" ht="15" customHeight="1" hidden="1">
      <c r="B553" s="48"/>
      <c r="C553" s="1"/>
      <c r="D553" s="9"/>
      <c r="E553" s="10"/>
      <c r="G553" s="1">
        <v>0</v>
      </c>
      <c r="H553" s="9"/>
      <c r="I553" s="10"/>
      <c r="K553" s="1"/>
      <c r="L553" s="9"/>
      <c r="M553" s="10"/>
    </row>
    <row r="554" spans="2:13" ht="15" customHeight="1" hidden="1">
      <c r="B554" s="48" t="s">
        <v>11</v>
      </c>
      <c r="C554" s="22"/>
      <c r="D554" s="23">
        <f>+C554*E550</f>
        <v>0</v>
      </c>
      <c r="E554" s="24">
        <f>IF(D554=0,0,D554/C554)</f>
        <v>0</v>
      </c>
      <c r="G554" s="22">
        <v>-9218</v>
      </c>
      <c r="H554" s="23">
        <f>+G554*I550</f>
        <v>-870729.6918067198</v>
      </c>
      <c r="I554" s="24">
        <f>IF(H554=0,0,H554/G554)</f>
        <v>94.45971922398782</v>
      </c>
      <c r="K554" s="22"/>
      <c r="L554" s="23"/>
      <c r="M554" s="24"/>
    </row>
    <row r="555" spans="2:13" ht="15" customHeight="1" hidden="1">
      <c r="B555" s="48"/>
      <c r="C555" s="1"/>
      <c r="D555" s="9"/>
      <c r="E555" s="10"/>
      <c r="G555" s="1"/>
      <c r="H555" s="9"/>
      <c r="I555" s="10"/>
      <c r="K555" s="1"/>
      <c r="L555" s="9"/>
      <c r="M555" s="10"/>
    </row>
    <row r="556" spans="2:13" ht="15.75" customHeight="1" hidden="1" thickBot="1">
      <c r="B556" s="48" t="s">
        <v>9</v>
      </c>
      <c r="C556" s="25">
        <f>SUM(C550:C554)</f>
        <v>0</v>
      </c>
      <c r="D556" s="25">
        <f>SUM(D550:D554)</f>
        <v>0</v>
      </c>
      <c r="E556" s="26">
        <f>IF(D556=0,0,D556/C556)</f>
        <v>0</v>
      </c>
      <c r="G556" s="25">
        <f>SUM(G550:G554)</f>
        <v>162781</v>
      </c>
      <c r="H556" s="25">
        <f>SUM(H550:H554)</f>
        <v>15376247.55499996</v>
      </c>
      <c r="I556" s="26">
        <f>IF(H556=0,0,H556/G556)</f>
        <v>94.45971922398782</v>
      </c>
      <c r="K556" s="25"/>
      <c r="L556" s="25"/>
      <c r="M556" s="26"/>
    </row>
    <row r="557" ht="15.75" customHeight="1" hidden="1" thickTop="1"/>
    <row r="558" ht="15" customHeight="1" hidden="1"/>
    <row r="559" spans="2:13" ht="15.75" customHeight="1" hidden="1">
      <c r="B559" s="3">
        <v>41821</v>
      </c>
      <c r="C559" s="51" t="s">
        <v>0</v>
      </c>
      <c r="D559" s="51"/>
      <c r="E559" s="51"/>
      <c r="F559" s="4"/>
      <c r="G559" s="51" t="s">
        <v>21</v>
      </c>
      <c r="H559" s="51"/>
      <c r="I559" s="51"/>
      <c r="K559" s="51"/>
      <c r="L559" s="51"/>
      <c r="M559" s="51"/>
    </row>
    <row r="560" spans="2:13" ht="15" customHeight="1" hidden="1">
      <c r="B560" s="48"/>
      <c r="C560" s="5" t="s">
        <v>1</v>
      </c>
      <c r="D560" s="6" t="s">
        <v>2</v>
      </c>
      <c r="E560" s="7" t="s">
        <v>3</v>
      </c>
      <c r="F560" s="8"/>
      <c r="G560" s="5" t="s">
        <v>1</v>
      </c>
      <c r="H560" s="6" t="s">
        <v>2</v>
      </c>
      <c r="I560" s="7" t="s">
        <v>3</v>
      </c>
      <c r="K560" s="5"/>
      <c r="L560" s="6"/>
      <c r="M560" s="7"/>
    </row>
    <row r="561" spans="2:13" ht="15" customHeight="1" hidden="1">
      <c r="B561" s="48" t="s">
        <v>4</v>
      </c>
      <c r="C561" s="1">
        <f>+C556</f>
        <v>0</v>
      </c>
      <c r="D561" s="9">
        <f>+D556</f>
        <v>0</v>
      </c>
      <c r="E561" s="10">
        <f>IF(D561=0,0,D561/C561)</f>
        <v>0</v>
      </c>
      <c r="G561" s="1">
        <f>+G556</f>
        <v>162781</v>
      </c>
      <c r="H561" s="9">
        <f>+H556</f>
        <v>15376247.55499996</v>
      </c>
      <c r="I561" s="10">
        <f>IF(H561=0,0,H561/G561)</f>
        <v>94.45971922398782</v>
      </c>
      <c r="K561" s="1"/>
      <c r="L561" s="9"/>
      <c r="M561" s="10"/>
    </row>
    <row r="562" spans="2:13" ht="15" customHeight="1" hidden="1">
      <c r="B562" s="48"/>
      <c r="C562" s="1"/>
      <c r="D562" s="9"/>
      <c r="E562" s="10"/>
      <c r="G562" s="1"/>
      <c r="H562" s="9"/>
      <c r="I562" s="10"/>
      <c r="K562" s="1"/>
      <c r="L562" s="9"/>
      <c r="M562" s="10"/>
    </row>
    <row r="563" spans="2:13" ht="15" customHeight="1" hidden="1">
      <c r="B563" s="48" t="s">
        <v>5</v>
      </c>
      <c r="C563" s="22">
        <v>0</v>
      </c>
      <c r="D563" s="23">
        <v>0</v>
      </c>
      <c r="E563" s="24">
        <f>IF(D563=0,0,D563/C563)</f>
        <v>0</v>
      </c>
      <c r="G563" s="22">
        <v>0</v>
      </c>
      <c r="H563" s="23">
        <v>0</v>
      </c>
      <c r="I563" s="24">
        <f>IF(H563=0,0,H563/G563)</f>
        <v>0</v>
      </c>
      <c r="K563" s="22"/>
      <c r="L563" s="23"/>
      <c r="M563" s="24"/>
    </row>
    <row r="564" spans="2:13" ht="15" customHeight="1" hidden="1">
      <c r="B564" s="48"/>
      <c r="C564" s="1"/>
      <c r="D564" s="9"/>
      <c r="E564" s="10"/>
      <c r="G564" s="1"/>
      <c r="H564" s="9"/>
      <c r="I564" s="10"/>
      <c r="K564" s="1"/>
      <c r="L564" s="9"/>
      <c r="M564" s="10"/>
    </row>
    <row r="565" spans="2:13" ht="15" customHeight="1" hidden="1">
      <c r="B565" s="48" t="s">
        <v>6</v>
      </c>
      <c r="C565" s="18">
        <f>SUM(C561:C563)</f>
        <v>0</v>
      </c>
      <c r="D565" s="18">
        <f>SUM(D561:D563)</f>
        <v>0</v>
      </c>
      <c r="E565" s="20">
        <f>IF(D565=0,0,D565/C565)</f>
        <v>0</v>
      </c>
      <c r="F565" s="21"/>
      <c r="G565" s="18">
        <f>SUM(G561:G563)</f>
        <v>162781</v>
      </c>
      <c r="H565" s="19">
        <f>SUM(H561:H563)</f>
        <v>15376247.55499996</v>
      </c>
      <c r="I565" s="20">
        <f>IF(H565=0,0,H565/G565)</f>
        <v>94.45971922398782</v>
      </c>
      <c r="K565" s="18"/>
      <c r="L565" s="19"/>
      <c r="M565" s="20"/>
    </row>
    <row r="566" spans="2:13" ht="15" customHeight="1" hidden="1">
      <c r="B566" s="48"/>
      <c r="C566" s="1"/>
      <c r="D566" s="9"/>
      <c r="E566" s="10"/>
      <c r="G566" s="1"/>
      <c r="H566" s="9"/>
      <c r="I566" s="10"/>
      <c r="K566" s="1"/>
      <c r="L566" s="9"/>
      <c r="M566" s="10"/>
    </row>
    <row r="567" spans="2:13" ht="15" customHeight="1" hidden="1">
      <c r="B567" s="48" t="s">
        <v>7</v>
      </c>
      <c r="C567" s="1">
        <v>0</v>
      </c>
      <c r="D567" s="9">
        <v>0</v>
      </c>
      <c r="E567" s="10">
        <v>0</v>
      </c>
      <c r="G567" s="1">
        <v>0</v>
      </c>
      <c r="H567" s="9">
        <f>+G567*I565</f>
        <v>0</v>
      </c>
      <c r="I567" s="10">
        <v>0</v>
      </c>
      <c r="K567" s="1"/>
      <c r="L567" s="9"/>
      <c r="M567" s="10"/>
    </row>
    <row r="568" spans="2:13" ht="15" customHeight="1" hidden="1">
      <c r="B568" s="48"/>
      <c r="C568" s="1"/>
      <c r="D568" s="9"/>
      <c r="E568" s="10"/>
      <c r="G568" s="1">
        <v>0</v>
      </c>
      <c r="H568" s="9"/>
      <c r="I568" s="10"/>
      <c r="K568" s="1"/>
      <c r="L568" s="9"/>
      <c r="M568" s="10"/>
    </row>
    <row r="569" spans="2:13" ht="15" customHeight="1" hidden="1">
      <c r="B569" s="48" t="s">
        <v>11</v>
      </c>
      <c r="C569" s="22"/>
      <c r="D569" s="23">
        <f>+C569*E565</f>
        <v>0</v>
      </c>
      <c r="E569" s="24">
        <f>IF(D569=0,0,D569/C569)</f>
        <v>0</v>
      </c>
      <c r="G569" s="22">
        <v>-8300</v>
      </c>
      <c r="H569" s="23">
        <f>+G569*I565</f>
        <v>-784015.6695590989</v>
      </c>
      <c r="I569" s="24">
        <f>IF(H569=0,0,H569/G569)</f>
        <v>94.45971922398782</v>
      </c>
      <c r="K569" s="22"/>
      <c r="L569" s="23"/>
      <c r="M569" s="24"/>
    </row>
    <row r="570" spans="2:13" ht="15" customHeight="1" hidden="1">
      <c r="B570" s="48"/>
      <c r="C570" s="1"/>
      <c r="D570" s="9"/>
      <c r="E570" s="10"/>
      <c r="G570" s="1"/>
      <c r="H570" s="9"/>
      <c r="I570" s="10"/>
      <c r="K570" s="1"/>
      <c r="L570" s="9"/>
      <c r="M570" s="10"/>
    </row>
    <row r="571" spans="2:13" ht="15.75" customHeight="1" hidden="1" thickBot="1">
      <c r="B571" s="48" t="s">
        <v>9</v>
      </c>
      <c r="C571" s="25">
        <f>SUM(C565:C569)</f>
        <v>0</v>
      </c>
      <c r="D571" s="25">
        <f>SUM(D565:D569)</f>
        <v>0</v>
      </c>
      <c r="E571" s="26">
        <f>IF(D571=0,0,D571/C571)</f>
        <v>0</v>
      </c>
      <c r="G571" s="25">
        <f>SUM(G565:G569)</f>
        <v>154481</v>
      </c>
      <c r="H571" s="25">
        <f>SUM(H565:H569)</f>
        <v>14592231.885440862</v>
      </c>
      <c r="I571" s="26">
        <f>IF(H571=0,0,H571/G571)</f>
        <v>94.45971922398782</v>
      </c>
      <c r="K571" s="25"/>
      <c r="L571" s="25"/>
      <c r="M571" s="26"/>
    </row>
    <row r="572" ht="15.75" customHeight="1" hidden="1" thickTop="1"/>
    <row r="573" ht="15" customHeight="1" hidden="1"/>
    <row r="574" spans="2:13" ht="15.75" customHeight="1" hidden="1">
      <c r="B574" s="3">
        <v>41852</v>
      </c>
      <c r="C574" s="51" t="s">
        <v>0</v>
      </c>
      <c r="D574" s="51"/>
      <c r="E574" s="51"/>
      <c r="F574" s="4"/>
      <c r="G574" s="51" t="s">
        <v>21</v>
      </c>
      <c r="H574" s="51"/>
      <c r="I574" s="51"/>
      <c r="K574" s="51"/>
      <c r="L574" s="51"/>
      <c r="M574" s="51"/>
    </row>
    <row r="575" spans="2:13" ht="15" customHeight="1" hidden="1">
      <c r="B575" s="48"/>
      <c r="C575" s="5" t="s">
        <v>1</v>
      </c>
      <c r="D575" s="6" t="s">
        <v>2</v>
      </c>
      <c r="E575" s="7" t="s">
        <v>3</v>
      </c>
      <c r="F575" s="8"/>
      <c r="G575" s="5" t="s">
        <v>1</v>
      </c>
      <c r="H575" s="6" t="s">
        <v>2</v>
      </c>
      <c r="I575" s="7" t="s">
        <v>3</v>
      </c>
      <c r="K575" s="5"/>
      <c r="L575" s="6"/>
      <c r="M575" s="7"/>
    </row>
    <row r="576" spans="2:13" ht="15" customHeight="1" hidden="1">
      <c r="B576" s="48" t="s">
        <v>4</v>
      </c>
      <c r="C576" s="1">
        <f>+C571</f>
        <v>0</v>
      </c>
      <c r="D576" s="9">
        <f>+D571</f>
        <v>0</v>
      </c>
      <c r="E576" s="10">
        <f>IF(D576=0,0,D576/C576)</f>
        <v>0</v>
      </c>
      <c r="G576" s="1">
        <f>+G571</f>
        <v>154481</v>
      </c>
      <c r="H576" s="9">
        <f>+H571</f>
        <v>14592231.885440862</v>
      </c>
      <c r="I576" s="10">
        <f>IF(H576=0,0,H576/G576)</f>
        <v>94.45971922398782</v>
      </c>
      <c r="K576" s="1"/>
      <c r="L576" s="9"/>
      <c r="M576" s="10"/>
    </row>
    <row r="577" spans="2:13" ht="15" customHeight="1" hidden="1">
      <c r="B577" s="48"/>
      <c r="C577" s="1"/>
      <c r="D577" s="9"/>
      <c r="E577" s="10"/>
      <c r="G577" s="1"/>
      <c r="H577" s="9"/>
      <c r="I577" s="10"/>
      <c r="K577" s="1"/>
      <c r="L577" s="9"/>
      <c r="M577" s="10"/>
    </row>
    <row r="578" spans="2:13" ht="15" customHeight="1" hidden="1">
      <c r="B578" s="48" t="s">
        <v>5</v>
      </c>
      <c r="C578" s="22">
        <v>0</v>
      </c>
      <c r="D578" s="23">
        <v>0</v>
      </c>
      <c r="E578" s="24">
        <f>IF(D578=0,0,D578/C578)</f>
        <v>0</v>
      </c>
      <c r="G578" s="22">
        <v>0</v>
      </c>
      <c r="H578" s="23">
        <v>0</v>
      </c>
      <c r="I578" s="24">
        <f>IF(H578=0,0,H578/G578)</f>
        <v>0</v>
      </c>
      <c r="K578" s="22"/>
      <c r="L578" s="23"/>
      <c r="M578" s="24"/>
    </row>
    <row r="579" spans="2:13" ht="15" customHeight="1" hidden="1">
      <c r="B579" s="48"/>
      <c r="C579" s="1"/>
      <c r="D579" s="9"/>
      <c r="E579" s="10"/>
      <c r="G579" s="1"/>
      <c r="H579" s="9"/>
      <c r="I579" s="10"/>
      <c r="K579" s="1"/>
      <c r="L579" s="9"/>
      <c r="M579" s="10"/>
    </row>
    <row r="580" spans="2:13" ht="15" customHeight="1" hidden="1">
      <c r="B580" s="48" t="s">
        <v>6</v>
      </c>
      <c r="C580" s="18">
        <f>SUM(C576:C578)</f>
        <v>0</v>
      </c>
      <c r="D580" s="18">
        <f>SUM(D576:D578)</f>
        <v>0</v>
      </c>
      <c r="E580" s="20">
        <f>IF(D580=0,0,D580/C580)</f>
        <v>0</v>
      </c>
      <c r="F580" s="21"/>
      <c r="G580" s="18">
        <f>SUM(G576:G578)</f>
        <v>154481</v>
      </c>
      <c r="H580" s="19">
        <f>SUM(H576:H578)</f>
        <v>14592231.885440862</v>
      </c>
      <c r="I580" s="20">
        <f>IF(H580=0,0,H580/G580)</f>
        <v>94.45971922398782</v>
      </c>
      <c r="K580" s="18"/>
      <c r="L580" s="19"/>
      <c r="M580" s="20"/>
    </row>
    <row r="581" spans="2:13" ht="15" customHeight="1" hidden="1">
      <c r="B581" s="48"/>
      <c r="C581" s="1"/>
      <c r="D581" s="9"/>
      <c r="E581" s="10"/>
      <c r="G581" s="1"/>
      <c r="H581" s="9"/>
      <c r="I581" s="10"/>
      <c r="K581" s="1"/>
      <c r="L581" s="9"/>
      <c r="M581" s="10"/>
    </row>
    <row r="582" spans="2:13" ht="15" customHeight="1" hidden="1">
      <c r="B582" s="48" t="s">
        <v>7</v>
      </c>
      <c r="C582" s="1">
        <v>0</v>
      </c>
      <c r="D582" s="9">
        <v>0</v>
      </c>
      <c r="E582" s="10">
        <v>0</v>
      </c>
      <c r="G582" s="1">
        <v>0</v>
      </c>
      <c r="H582" s="9">
        <f>+G582*I580</f>
        <v>0</v>
      </c>
      <c r="I582" s="10">
        <v>0</v>
      </c>
      <c r="K582" s="1"/>
      <c r="L582" s="9"/>
      <c r="M582" s="10"/>
    </row>
    <row r="583" spans="2:13" ht="15" customHeight="1" hidden="1">
      <c r="B583" s="48"/>
      <c r="C583" s="1"/>
      <c r="D583" s="9"/>
      <c r="E583" s="10"/>
      <c r="G583" s="1">
        <v>0</v>
      </c>
      <c r="H583" s="9"/>
      <c r="I583" s="10"/>
      <c r="K583" s="1"/>
      <c r="L583" s="9"/>
      <c r="M583" s="10"/>
    </row>
    <row r="584" spans="2:13" ht="15" customHeight="1" hidden="1">
      <c r="B584" s="48" t="s">
        <v>11</v>
      </c>
      <c r="C584" s="22"/>
      <c r="D584" s="23">
        <f>+C584*E580</f>
        <v>0</v>
      </c>
      <c r="E584" s="24">
        <f>IF(D584=0,0,D584/C584)</f>
        <v>0</v>
      </c>
      <c r="G584" s="22">
        <v>-9246</v>
      </c>
      <c r="H584" s="23">
        <f>+G584*I580</f>
        <v>-873374.5639449913</v>
      </c>
      <c r="I584" s="24">
        <f>IF(H584=0,0,H584/G584)</f>
        <v>94.45971922398782</v>
      </c>
      <c r="K584" s="22"/>
      <c r="L584" s="23"/>
      <c r="M584" s="24"/>
    </row>
    <row r="585" spans="2:13" ht="15" customHeight="1" hidden="1">
      <c r="B585" s="48"/>
      <c r="C585" s="1"/>
      <c r="D585" s="9"/>
      <c r="E585" s="10"/>
      <c r="G585" s="1"/>
      <c r="H585" s="9"/>
      <c r="I585" s="10"/>
      <c r="K585" s="1"/>
      <c r="L585" s="9"/>
      <c r="M585" s="10"/>
    </row>
    <row r="586" spans="2:13" ht="15.75" customHeight="1" hidden="1" thickBot="1">
      <c r="B586" s="48" t="s">
        <v>9</v>
      </c>
      <c r="C586" s="25">
        <f>SUM(C580:C584)</f>
        <v>0</v>
      </c>
      <c r="D586" s="25">
        <f>SUM(D580:D584)</f>
        <v>0</v>
      </c>
      <c r="E586" s="26">
        <f>IF(D586=0,0,D586/C586)</f>
        <v>0</v>
      </c>
      <c r="G586" s="25">
        <f>SUM(G580:G584)</f>
        <v>145235</v>
      </c>
      <c r="H586" s="25">
        <f>SUM(H580:H584)</f>
        <v>13718857.32149587</v>
      </c>
      <c r="I586" s="26">
        <f>IF(H586=0,0,H586/G586)</f>
        <v>94.45971922398782</v>
      </c>
      <c r="K586" s="25"/>
      <c r="L586" s="25"/>
      <c r="M586" s="26"/>
    </row>
    <row r="587" ht="15.75" customHeight="1" hidden="1" thickTop="1"/>
    <row r="588" ht="15" customHeight="1" hidden="1"/>
    <row r="589" spans="2:13" ht="15.75" customHeight="1" hidden="1">
      <c r="B589" s="3">
        <v>41883</v>
      </c>
      <c r="C589" s="51" t="s">
        <v>0</v>
      </c>
      <c r="D589" s="51"/>
      <c r="E589" s="51"/>
      <c r="F589" s="4"/>
      <c r="G589" s="51" t="s">
        <v>21</v>
      </c>
      <c r="H589" s="51"/>
      <c r="I589" s="51"/>
      <c r="K589" s="51"/>
      <c r="L589" s="51"/>
      <c r="M589" s="51"/>
    </row>
    <row r="590" spans="2:13" ht="15" customHeight="1" hidden="1">
      <c r="B590" s="48"/>
      <c r="C590" s="5" t="s">
        <v>1</v>
      </c>
      <c r="D590" s="6" t="s">
        <v>2</v>
      </c>
      <c r="E590" s="7" t="s">
        <v>3</v>
      </c>
      <c r="F590" s="8"/>
      <c r="G590" s="5" t="s">
        <v>1</v>
      </c>
      <c r="H590" s="6" t="s">
        <v>2</v>
      </c>
      <c r="I590" s="7" t="s">
        <v>3</v>
      </c>
      <c r="K590" s="5"/>
      <c r="L590" s="6"/>
      <c r="M590" s="7"/>
    </row>
    <row r="591" spans="2:13" ht="15" customHeight="1" hidden="1">
      <c r="B591" s="48" t="s">
        <v>4</v>
      </c>
      <c r="C591" s="1">
        <f>+C586</f>
        <v>0</v>
      </c>
      <c r="D591" s="9">
        <f>+D586</f>
        <v>0</v>
      </c>
      <c r="E591" s="10">
        <f>IF(D591=0,0,D591/C591)</f>
        <v>0</v>
      </c>
      <c r="G591" s="1">
        <f>+G586</f>
        <v>145235</v>
      </c>
      <c r="H591" s="9">
        <f>+H586</f>
        <v>13718857.32149587</v>
      </c>
      <c r="I591" s="10">
        <f>IF(H591=0,0,H591/G591)</f>
        <v>94.45971922398782</v>
      </c>
      <c r="K591" s="1"/>
      <c r="L591" s="9"/>
      <c r="M591" s="10"/>
    </row>
    <row r="592" spans="2:13" ht="15" customHeight="1" hidden="1">
      <c r="B592" s="48"/>
      <c r="C592" s="1"/>
      <c r="D592" s="9"/>
      <c r="E592" s="10"/>
      <c r="G592" s="1"/>
      <c r="H592" s="9"/>
      <c r="I592" s="10"/>
      <c r="K592" s="1"/>
      <c r="L592" s="9"/>
      <c r="M592" s="10"/>
    </row>
    <row r="593" spans="2:13" ht="15" customHeight="1" hidden="1">
      <c r="B593" s="48" t="s">
        <v>5</v>
      </c>
      <c r="C593" s="22">
        <v>0</v>
      </c>
      <c r="D593" s="23">
        <v>0</v>
      </c>
      <c r="E593" s="24">
        <f>IF(D593=0,0,D593/C593)</f>
        <v>0</v>
      </c>
      <c r="G593" s="22">
        <v>0</v>
      </c>
      <c r="H593" s="23">
        <v>0</v>
      </c>
      <c r="I593" s="24">
        <f>IF(H593=0,0,H593/G593)</f>
        <v>0</v>
      </c>
      <c r="K593" s="22"/>
      <c r="L593" s="23"/>
      <c r="M593" s="24"/>
    </row>
    <row r="594" spans="2:13" ht="15" customHeight="1" hidden="1">
      <c r="B594" s="48"/>
      <c r="C594" s="1"/>
      <c r="D594" s="9"/>
      <c r="E594" s="10"/>
      <c r="G594" s="1"/>
      <c r="H594" s="9"/>
      <c r="I594" s="10"/>
      <c r="K594" s="1"/>
      <c r="L594" s="9"/>
      <c r="M594" s="10"/>
    </row>
    <row r="595" spans="2:13" ht="15" customHeight="1" hidden="1">
      <c r="B595" s="48" t="s">
        <v>6</v>
      </c>
      <c r="C595" s="18">
        <f>SUM(C591:C593)</f>
        <v>0</v>
      </c>
      <c r="D595" s="18">
        <f>SUM(D591:D593)</f>
        <v>0</v>
      </c>
      <c r="E595" s="20">
        <f>IF(D595=0,0,D595/C595)</f>
        <v>0</v>
      </c>
      <c r="F595" s="21"/>
      <c r="G595" s="18">
        <f>SUM(G591:G593)</f>
        <v>145235</v>
      </c>
      <c r="H595" s="19">
        <f>SUM(H591:H593)</f>
        <v>13718857.32149587</v>
      </c>
      <c r="I595" s="20">
        <f>IF(H595=0,0,H595/G595)</f>
        <v>94.45971922398782</v>
      </c>
      <c r="K595" s="18"/>
      <c r="L595" s="19"/>
      <c r="M595" s="20"/>
    </row>
    <row r="596" spans="2:13" ht="15" customHeight="1" hidden="1">
      <c r="B596" s="48"/>
      <c r="C596" s="1"/>
      <c r="D596" s="9"/>
      <c r="E596" s="10"/>
      <c r="G596" s="1"/>
      <c r="H596" s="9"/>
      <c r="I596" s="10"/>
      <c r="K596" s="1"/>
      <c r="L596" s="9"/>
      <c r="M596" s="10"/>
    </row>
    <row r="597" spans="2:13" ht="15" customHeight="1" hidden="1">
      <c r="B597" s="48" t="s">
        <v>7</v>
      </c>
      <c r="C597" s="1">
        <v>0</v>
      </c>
      <c r="D597" s="9">
        <v>0</v>
      </c>
      <c r="E597" s="10">
        <v>0</v>
      </c>
      <c r="G597" s="1">
        <v>0</v>
      </c>
      <c r="H597" s="9">
        <f>+G597*I595</f>
        <v>0</v>
      </c>
      <c r="I597" s="10">
        <v>0</v>
      </c>
      <c r="K597" s="1"/>
      <c r="L597" s="9"/>
      <c r="M597" s="10"/>
    </row>
    <row r="598" spans="2:13" ht="15" customHeight="1" hidden="1">
      <c r="B598" s="48"/>
      <c r="C598" s="1"/>
      <c r="D598" s="9"/>
      <c r="E598" s="10"/>
      <c r="G598" s="1">
        <v>0</v>
      </c>
      <c r="H598" s="9"/>
      <c r="I598" s="10"/>
      <c r="K598" s="1"/>
      <c r="L598" s="9"/>
      <c r="M598" s="10"/>
    </row>
    <row r="599" spans="2:13" ht="15" customHeight="1" hidden="1">
      <c r="B599" s="48" t="s">
        <v>11</v>
      </c>
      <c r="C599" s="22"/>
      <c r="D599" s="23">
        <f>+C599*E595</f>
        <v>0</v>
      </c>
      <c r="E599" s="24">
        <f>IF(D599=0,0,D599/C599)</f>
        <v>0</v>
      </c>
      <c r="G599" s="22">
        <v>-5578</v>
      </c>
      <c r="H599" s="23">
        <f>+G599*I595</f>
        <v>-526896.3138314041</v>
      </c>
      <c r="I599" s="24">
        <f>IF(H599=0,0,H599/G599)</f>
        <v>94.45971922398782</v>
      </c>
      <c r="K599" s="22"/>
      <c r="L599" s="23"/>
      <c r="M599" s="24"/>
    </row>
    <row r="600" spans="2:13" ht="15" customHeight="1" hidden="1">
      <c r="B600" s="48"/>
      <c r="C600" s="1"/>
      <c r="D600" s="9"/>
      <c r="E600" s="10"/>
      <c r="G600" s="1"/>
      <c r="H600" s="9"/>
      <c r="I600" s="10"/>
      <c r="K600" s="1"/>
      <c r="L600" s="9"/>
      <c r="M600" s="10"/>
    </row>
    <row r="601" spans="2:13" ht="15.75" customHeight="1" hidden="1" thickBot="1">
      <c r="B601" s="48" t="s">
        <v>9</v>
      </c>
      <c r="C601" s="25">
        <f>SUM(C595:C599)</f>
        <v>0</v>
      </c>
      <c r="D601" s="25">
        <f>SUM(D595:D599)</f>
        <v>0</v>
      </c>
      <c r="E601" s="26">
        <f>IF(D601=0,0,D601/C601)</f>
        <v>0</v>
      </c>
      <c r="G601" s="25">
        <f>SUM(G595:G599)</f>
        <v>139657</v>
      </c>
      <c r="H601" s="25">
        <f>SUM(H595:H599)</f>
        <v>13191961.007664466</v>
      </c>
      <c r="I601" s="26">
        <f>IF(H601=0,0,H601/G601)</f>
        <v>94.45971922398782</v>
      </c>
      <c r="K601" s="25"/>
      <c r="L601" s="25"/>
      <c r="M601" s="26"/>
    </row>
    <row r="602" ht="15.75" customHeight="1" hidden="1" thickTop="1"/>
    <row r="603" ht="15" customHeight="1" hidden="1"/>
    <row r="604" spans="2:13" ht="15.75" customHeight="1" hidden="1">
      <c r="B604" s="3">
        <v>41913</v>
      </c>
      <c r="C604" s="51" t="s">
        <v>0</v>
      </c>
      <c r="D604" s="51"/>
      <c r="E604" s="51"/>
      <c r="F604" s="4"/>
      <c r="G604" s="51" t="s">
        <v>21</v>
      </c>
      <c r="H604" s="51"/>
      <c r="I604" s="51"/>
      <c r="K604" s="51"/>
      <c r="L604" s="51"/>
      <c r="M604" s="51"/>
    </row>
    <row r="605" spans="2:13" ht="15" customHeight="1" hidden="1">
      <c r="B605" s="48"/>
      <c r="C605" s="5" t="s">
        <v>1</v>
      </c>
      <c r="D605" s="6" t="s">
        <v>2</v>
      </c>
      <c r="E605" s="7" t="s">
        <v>3</v>
      </c>
      <c r="F605" s="8"/>
      <c r="G605" s="5" t="s">
        <v>1</v>
      </c>
      <c r="H605" s="6" t="s">
        <v>2</v>
      </c>
      <c r="I605" s="7" t="s">
        <v>3</v>
      </c>
      <c r="K605" s="5"/>
      <c r="L605" s="6"/>
      <c r="M605" s="7"/>
    </row>
    <row r="606" spans="2:13" ht="15" customHeight="1" hidden="1">
      <c r="B606" s="48" t="s">
        <v>4</v>
      </c>
      <c r="C606" s="1">
        <f>+C601</f>
        <v>0</v>
      </c>
      <c r="D606" s="9">
        <f>+D601</f>
        <v>0</v>
      </c>
      <c r="E606" s="10">
        <f>IF(D606=0,0,D606/C606)</f>
        <v>0</v>
      </c>
      <c r="G606" s="1">
        <f>+G601</f>
        <v>139657</v>
      </c>
      <c r="H606" s="9">
        <f>+H601</f>
        <v>13191961.007664466</v>
      </c>
      <c r="I606" s="10">
        <f>IF(H606=0,0,H606/G606)</f>
        <v>94.45971922398782</v>
      </c>
      <c r="K606" s="1"/>
      <c r="L606" s="9"/>
      <c r="M606" s="10"/>
    </row>
    <row r="607" spans="2:13" ht="15" customHeight="1" hidden="1">
      <c r="B607" s="48"/>
      <c r="C607" s="1"/>
      <c r="D607" s="9"/>
      <c r="E607" s="10"/>
      <c r="G607" s="1"/>
      <c r="H607" s="9"/>
      <c r="I607" s="10"/>
      <c r="K607" s="1"/>
      <c r="L607" s="9"/>
      <c r="M607" s="10"/>
    </row>
    <row r="608" spans="2:13" ht="15" customHeight="1" hidden="1">
      <c r="B608" s="48" t="s">
        <v>5</v>
      </c>
      <c r="C608" s="22">
        <v>0</v>
      </c>
      <c r="D608" s="23">
        <v>0</v>
      </c>
      <c r="E608" s="24">
        <f>IF(D608=0,0,D608/C608)</f>
        <v>0</v>
      </c>
      <c r="G608" s="22">
        <v>0</v>
      </c>
      <c r="H608" s="23">
        <v>0</v>
      </c>
      <c r="I608" s="24">
        <f>IF(H608=0,0,H608/G608)</f>
        <v>0</v>
      </c>
      <c r="K608" s="22"/>
      <c r="L608" s="23"/>
      <c r="M608" s="24"/>
    </row>
    <row r="609" spans="2:13" ht="15" customHeight="1" hidden="1">
      <c r="B609" s="48"/>
      <c r="C609" s="1"/>
      <c r="D609" s="9"/>
      <c r="E609" s="10"/>
      <c r="G609" s="1"/>
      <c r="H609" s="9"/>
      <c r="I609" s="10"/>
      <c r="K609" s="1"/>
      <c r="L609" s="9"/>
      <c r="M609" s="10"/>
    </row>
    <row r="610" spans="2:13" ht="15" customHeight="1" hidden="1">
      <c r="B610" s="48" t="s">
        <v>6</v>
      </c>
      <c r="C610" s="18">
        <f>SUM(C606:C608)</f>
        <v>0</v>
      </c>
      <c r="D610" s="18">
        <f>SUM(D606:D608)</f>
        <v>0</v>
      </c>
      <c r="E610" s="20">
        <f>IF(D610=0,0,D610/C610)</f>
        <v>0</v>
      </c>
      <c r="F610" s="21"/>
      <c r="G610" s="18">
        <f>SUM(G606:G608)</f>
        <v>139657</v>
      </c>
      <c r="H610" s="19">
        <f>SUM(H606:H608)</f>
        <v>13191961.007664466</v>
      </c>
      <c r="I610" s="20">
        <f>IF(H610=0,0,H610/G610)</f>
        <v>94.45971922398782</v>
      </c>
      <c r="K610" s="18"/>
      <c r="L610" s="19"/>
      <c r="M610" s="20"/>
    </row>
    <row r="611" spans="2:13" ht="15" customHeight="1" hidden="1">
      <c r="B611" s="48"/>
      <c r="C611" s="1"/>
      <c r="D611" s="9"/>
      <c r="E611" s="10"/>
      <c r="G611" s="1"/>
      <c r="H611" s="9"/>
      <c r="I611" s="10"/>
      <c r="K611" s="1"/>
      <c r="L611" s="9"/>
      <c r="M611" s="10"/>
    </row>
    <row r="612" spans="2:13" ht="15" customHeight="1" hidden="1">
      <c r="B612" s="48" t="s">
        <v>7</v>
      </c>
      <c r="C612" s="1">
        <v>0</v>
      </c>
      <c r="D612" s="9">
        <v>0</v>
      </c>
      <c r="E612" s="10">
        <v>0</v>
      </c>
      <c r="G612" s="1">
        <v>0</v>
      </c>
      <c r="H612" s="9">
        <f>+G612*I610</f>
        <v>0</v>
      </c>
      <c r="I612" s="10">
        <v>0</v>
      </c>
      <c r="K612" s="1"/>
      <c r="L612" s="9"/>
      <c r="M612" s="10"/>
    </row>
    <row r="613" spans="2:13" ht="15" customHeight="1" hidden="1">
      <c r="B613" s="48"/>
      <c r="C613" s="1"/>
      <c r="D613" s="9"/>
      <c r="E613" s="10"/>
      <c r="G613" s="1">
        <v>0</v>
      </c>
      <c r="H613" s="9"/>
      <c r="I613" s="10"/>
      <c r="K613" s="1"/>
      <c r="L613" s="9"/>
      <c r="M613" s="10"/>
    </row>
    <row r="614" spans="2:13" ht="15" customHeight="1" hidden="1">
      <c r="B614" s="48" t="s">
        <v>11</v>
      </c>
      <c r="C614" s="22"/>
      <c r="D614" s="23">
        <f>+C614*E610</f>
        <v>0</v>
      </c>
      <c r="E614" s="24">
        <f>IF(D614=0,0,D614/C614)</f>
        <v>0</v>
      </c>
      <c r="G614" s="22">
        <v>-2056</v>
      </c>
      <c r="H614" s="23">
        <f>+G614*I610</f>
        <v>-194209.18272451896</v>
      </c>
      <c r="I614" s="24">
        <f>IF(H614=0,0,H614/G614)</f>
        <v>94.45971922398782</v>
      </c>
      <c r="K614" s="22"/>
      <c r="L614" s="23"/>
      <c r="M614" s="24"/>
    </row>
    <row r="615" spans="2:13" ht="15" customHeight="1" hidden="1">
      <c r="B615" s="48"/>
      <c r="C615" s="1"/>
      <c r="D615" s="9"/>
      <c r="E615" s="10"/>
      <c r="G615" s="1"/>
      <c r="H615" s="9"/>
      <c r="I615" s="10"/>
      <c r="K615" s="1"/>
      <c r="L615" s="9"/>
      <c r="M615" s="10"/>
    </row>
    <row r="616" spans="2:13" ht="15.75" customHeight="1" hidden="1" thickBot="1">
      <c r="B616" s="48" t="s">
        <v>9</v>
      </c>
      <c r="C616" s="25">
        <f>SUM(C610:C614)</f>
        <v>0</v>
      </c>
      <c r="D616" s="25">
        <f>SUM(D610:D614)</f>
        <v>0</v>
      </c>
      <c r="E616" s="26">
        <f>IF(D616=0,0,D616/C616)</f>
        <v>0</v>
      </c>
      <c r="G616" s="25">
        <f>SUM(G610:G614)</f>
        <v>137601</v>
      </c>
      <c r="H616" s="25">
        <f>SUM(H610:H614)</f>
        <v>12997751.824939948</v>
      </c>
      <c r="I616" s="26">
        <f>IF(H616=0,0,H616/G616)</f>
        <v>94.45971922398782</v>
      </c>
      <c r="K616" s="25"/>
      <c r="L616" s="25"/>
      <c r="M616" s="26"/>
    </row>
    <row r="617" ht="15.75" customHeight="1" hidden="1" thickTop="1"/>
    <row r="618" ht="15" customHeight="1" hidden="1"/>
    <row r="619" spans="2:13" ht="15.75" customHeight="1" hidden="1">
      <c r="B619" s="3">
        <v>41944</v>
      </c>
      <c r="C619" s="51" t="s">
        <v>0</v>
      </c>
      <c r="D619" s="51"/>
      <c r="E619" s="51"/>
      <c r="F619" s="4"/>
      <c r="G619" s="51" t="s">
        <v>21</v>
      </c>
      <c r="H619" s="51"/>
      <c r="I619" s="51"/>
      <c r="K619" s="51"/>
      <c r="L619" s="51"/>
      <c r="M619" s="51"/>
    </row>
    <row r="620" spans="2:13" ht="15" customHeight="1" hidden="1">
      <c r="B620" s="48"/>
      <c r="C620" s="5" t="s">
        <v>1</v>
      </c>
      <c r="D620" s="6" t="s">
        <v>2</v>
      </c>
      <c r="E620" s="7" t="s">
        <v>3</v>
      </c>
      <c r="F620" s="8"/>
      <c r="G620" s="5" t="s">
        <v>1</v>
      </c>
      <c r="H620" s="6" t="s">
        <v>2</v>
      </c>
      <c r="I620" s="7" t="s">
        <v>3</v>
      </c>
      <c r="K620" s="5"/>
      <c r="L620" s="6"/>
      <c r="M620" s="7"/>
    </row>
    <row r="621" spans="2:13" ht="15" customHeight="1" hidden="1">
      <c r="B621" s="48" t="s">
        <v>4</v>
      </c>
      <c r="C621" s="1">
        <f>+C616</f>
        <v>0</v>
      </c>
      <c r="D621" s="9">
        <f>+D616</f>
        <v>0</v>
      </c>
      <c r="E621" s="10">
        <f>IF(D621=0,0,D621/C621)</f>
        <v>0</v>
      </c>
      <c r="G621" s="1">
        <f>+G616</f>
        <v>137601</v>
      </c>
      <c r="H621" s="9">
        <f>+H616</f>
        <v>12997751.824939948</v>
      </c>
      <c r="I621" s="10">
        <f>IF(H621=0,0,H621/G621)</f>
        <v>94.45971922398782</v>
      </c>
      <c r="K621" s="1"/>
      <c r="L621" s="9"/>
      <c r="M621" s="10"/>
    </row>
    <row r="622" spans="2:13" ht="15" customHeight="1" hidden="1">
      <c r="B622" s="48"/>
      <c r="C622" s="1"/>
      <c r="D622" s="9"/>
      <c r="E622" s="10"/>
      <c r="G622" s="1"/>
      <c r="H622" s="9"/>
      <c r="I622" s="10"/>
      <c r="K622" s="1"/>
      <c r="L622" s="9"/>
      <c r="M622" s="10"/>
    </row>
    <row r="623" spans="2:13" ht="15" customHeight="1" hidden="1">
      <c r="B623" s="48" t="s">
        <v>5</v>
      </c>
      <c r="C623" s="22">
        <v>0</v>
      </c>
      <c r="D623" s="23">
        <v>0</v>
      </c>
      <c r="E623" s="24">
        <f>IF(D623=0,0,D623/C623)</f>
        <v>0</v>
      </c>
      <c r="G623" s="22">
        <v>0</v>
      </c>
      <c r="H623" s="23">
        <v>0</v>
      </c>
      <c r="I623" s="24">
        <f>IF(H623=0,0,H623/G623)</f>
        <v>0</v>
      </c>
      <c r="K623" s="22"/>
      <c r="L623" s="23"/>
      <c r="M623" s="24"/>
    </row>
    <row r="624" spans="2:13" ht="15" customHeight="1" hidden="1">
      <c r="B624" s="48"/>
      <c r="C624" s="1"/>
      <c r="D624" s="9"/>
      <c r="E624" s="10"/>
      <c r="G624" s="1"/>
      <c r="H624" s="9"/>
      <c r="I624" s="10"/>
      <c r="K624" s="1"/>
      <c r="L624" s="9"/>
      <c r="M624" s="10"/>
    </row>
    <row r="625" spans="2:13" ht="15" customHeight="1" hidden="1">
      <c r="B625" s="48" t="s">
        <v>6</v>
      </c>
      <c r="C625" s="18">
        <f>SUM(C621:C623)</f>
        <v>0</v>
      </c>
      <c r="D625" s="18">
        <f>SUM(D621:D623)</f>
        <v>0</v>
      </c>
      <c r="E625" s="20">
        <f>IF(D625=0,0,D625/C625)</f>
        <v>0</v>
      </c>
      <c r="F625" s="21"/>
      <c r="G625" s="18">
        <f>SUM(G621:G623)</f>
        <v>137601</v>
      </c>
      <c r="H625" s="19">
        <f>SUM(H621:H623)</f>
        <v>12997751.824939948</v>
      </c>
      <c r="I625" s="20">
        <f>IF(H625=0,0,H625/G625)</f>
        <v>94.45971922398782</v>
      </c>
      <c r="K625" s="18"/>
      <c r="L625" s="19"/>
      <c r="M625" s="20"/>
    </row>
    <row r="626" spans="2:13" ht="15" customHeight="1" hidden="1">
      <c r="B626" s="48"/>
      <c r="C626" s="1"/>
      <c r="D626" s="9"/>
      <c r="E626" s="10"/>
      <c r="G626" s="1"/>
      <c r="H626" s="9"/>
      <c r="I626" s="10"/>
      <c r="K626" s="1"/>
      <c r="L626" s="9"/>
      <c r="M626" s="10"/>
    </row>
    <row r="627" spans="2:13" ht="15" customHeight="1" hidden="1">
      <c r="B627" s="48" t="s">
        <v>7</v>
      </c>
      <c r="C627" s="1">
        <v>0</v>
      </c>
      <c r="D627" s="9">
        <v>0</v>
      </c>
      <c r="E627" s="10">
        <v>0</v>
      </c>
      <c r="G627" s="1">
        <v>0</v>
      </c>
      <c r="H627" s="9">
        <f>+G627*I625</f>
        <v>0</v>
      </c>
      <c r="I627" s="10">
        <v>0</v>
      </c>
      <c r="K627" s="1"/>
      <c r="L627" s="9"/>
      <c r="M627" s="10"/>
    </row>
    <row r="628" spans="2:13" ht="15" customHeight="1" hidden="1">
      <c r="B628" s="48"/>
      <c r="C628" s="1"/>
      <c r="D628" s="9"/>
      <c r="E628" s="10"/>
      <c r="G628" s="1">
        <v>0</v>
      </c>
      <c r="H628" s="9"/>
      <c r="I628" s="10"/>
      <c r="K628" s="1"/>
      <c r="L628" s="9"/>
      <c r="M628" s="10"/>
    </row>
    <row r="629" spans="2:13" ht="15" customHeight="1" hidden="1">
      <c r="B629" s="48" t="s">
        <v>11</v>
      </c>
      <c r="C629" s="22"/>
      <c r="D629" s="23">
        <f>+C629*E625</f>
        <v>0</v>
      </c>
      <c r="E629" s="24">
        <f>IF(D629=0,0,D629/C629)</f>
        <v>0</v>
      </c>
      <c r="G629" s="22">
        <v>-2654</v>
      </c>
      <c r="H629" s="23">
        <f>+G629*I625</f>
        <v>-250696.09482046368</v>
      </c>
      <c r="I629" s="24">
        <f>IF(H629=0,0,H629/G629)</f>
        <v>94.45971922398782</v>
      </c>
      <c r="K629" s="22"/>
      <c r="L629" s="23"/>
      <c r="M629" s="24"/>
    </row>
    <row r="630" spans="2:13" ht="15" customHeight="1" hidden="1">
      <c r="B630" s="48"/>
      <c r="C630" s="1"/>
      <c r="D630" s="9"/>
      <c r="E630" s="10"/>
      <c r="G630" s="1"/>
      <c r="H630" s="9"/>
      <c r="I630" s="10"/>
      <c r="K630" s="1"/>
      <c r="L630" s="9"/>
      <c r="M630" s="10"/>
    </row>
    <row r="631" spans="2:13" ht="15.75" customHeight="1" hidden="1" thickBot="1">
      <c r="B631" s="48" t="s">
        <v>9</v>
      </c>
      <c r="C631" s="25">
        <f>SUM(C625:C629)</f>
        <v>0</v>
      </c>
      <c r="D631" s="25">
        <f>SUM(D625:D629)</f>
        <v>0</v>
      </c>
      <c r="E631" s="26">
        <f>IF(D631=0,0,D631/C631)</f>
        <v>0</v>
      </c>
      <c r="G631" s="25">
        <f>SUM(G625:G629)</f>
        <v>134947</v>
      </c>
      <c r="H631" s="25">
        <f>SUM(H625:H629)</f>
        <v>12747055.730119484</v>
      </c>
      <c r="I631" s="26">
        <f>IF(H631=0,0,H631/G631)</f>
        <v>94.45971922398782</v>
      </c>
      <c r="K631" s="25"/>
      <c r="L631" s="25"/>
      <c r="M631" s="26"/>
    </row>
    <row r="632" ht="15.75" customHeight="1" hidden="1" thickTop="1"/>
    <row r="633" ht="15" customHeight="1" hidden="1"/>
    <row r="634" spans="2:13" ht="15.75" customHeight="1" hidden="1">
      <c r="B634" s="3">
        <v>41974</v>
      </c>
      <c r="C634" s="51" t="s">
        <v>0</v>
      </c>
      <c r="D634" s="51"/>
      <c r="E634" s="51"/>
      <c r="F634" s="4"/>
      <c r="G634" s="51" t="s">
        <v>21</v>
      </c>
      <c r="H634" s="51"/>
      <c r="I634" s="51"/>
      <c r="K634" s="51"/>
      <c r="L634" s="51"/>
      <c r="M634" s="51"/>
    </row>
    <row r="635" spans="2:13" ht="15" customHeight="1" hidden="1">
      <c r="B635" s="48"/>
      <c r="C635" s="5" t="s">
        <v>1</v>
      </c>
      <c r="D635" s="6" t="s">
        <v>2</v>
      </c>
      <c r="E635" s="7" t="s">
        <v>3</v>
      </c>
      <c r="F635" s="8"/>
      <c r="G635" s="5" t="s">
        <v>1</v>
      </c>
      <c r="H635" s="6" t="s">
        <v>2</v>
      </c>
      <c r="I635" s="7" t="s">
        <v>3</v>
      </c>
      <c r="K635" s="5"/>
      <c r="L635" s="6"/>
      <c r="M635" s="7"/>
    </row>
    <row r="636" spans="2:13" ht="15" customHeight="1" hidden="1">
      <c r="B636" s="48" t="s">
        <v>4</v>
      </c>
      <c r="C636" s="1">
        <f>+C631</f>
        <v>0</v>
      </c>
      <c r="D636" s="9">
        <f>+D631</f>
        <v>0</v>
      </c>
      <c r="E636" s="10">
        <f>IF(D636=0,0,D636/C636)</f>
        <v>0</v>
      </c>
      <c r="G636" s="1">
        <f>+G631</f>
        <v>134947</v>
      </c>
      <c r="H636" s="9">
        <f>+H631</f>
        <v>12747055.730119484</v>
      </c>
      <c r="I636" s="10">
        <f>IF(H636=0,0,H636/G636)</f>
        <v>94.45971922398782</v>
      </c>
      <c r="K636" s="1"/>
      <c r="L636" s="9"/>
      <c r="M636" s="10"/>
    </row>
    <row r="637" spans="2:13" ht="15" customHeight="1" hidden="1">
      <c r="B637" s="48"/>
      <c r="C637" s="1"/>
      <c r="D637" s="9"/>
      <c r="E637" s="10"/>
      <c r="G637" s="1"/>
      <c r="H637" s="9"/>
      <c r="I637" s="10"/>
      <c r="K637" s="1"/>
      <c r="L637" s="9"/>
      <c r="M637" s="10"/>
    </row>
    <row r="638" spans="2:13" ht="15" customHeight="1" hidden="1">
      <c r="B638" s="48" t="s">
        <v>5</v>
      </c>
      <c r="C638" s="22">
        <v>0</v>
      </c>
      <c r="D638" s="23">
        <v>0</v>
      </c>
      <c r="E638" s="24">
        <f>IF(D638=0,0,D638/C638)</f>
        <v>0</v>
      </c>
      <c r="G638" s="22">
        <v>0</v>
      </c>
      <c r="H638" s="23">
        <v>0</v>
      </c>
      <c r="I638" s="24">
        <f>IF(H638=0,0,H638/G638)</f>
        <v>0</v>
      </c>
      <c r="K638" s="22"/>
      <c r="L638" s="23"/>
      <c r="M638" s="24"/>
    </row>
    <row r="639" spans="2:13" ht="15" customHeight="1" hidden="1">
      <c r="B639" s="48"/>
      <c r="C639" s="1"/>
      <c r="D639" s="9"/>
      <c r="E639" s="10"/>
      <c r="G639" s="1"/>
      <c r="H639" s="9"/>
      <c r="I639" s="10"/>
      <c r="K639" s="1"/>
      <c r="L639" s="9"/>
      <c r="M639" s="10"/>
    </row>
    <row r="640" spans="2:13" ht="15" customHeight="1" hidden="1">
      <c r="B640" s="48" t="s">
        <v>6</v>
      </c>
      <c r="C640" s="18">
        <f>SUM(C636:C638)</f>
        <v>0</v>
      </c>
      <c r="D640" s="18">
        <f>SUM(D636:D638)</f>
        <v>0</v>
      </c>
      <c r="E640" s="20">
        <f>IF(D640=0,0,D640/C640)</f>
        <v>0</v>
      </c>
      <c r="F640" s="21"/>
      <c r="G640" s="18">
        <f>SUM(G636:G638)</f>
        <v>134947</v>
      </c>
      <c r="H640" s="19">
        <f>SUM(H636:H638)</f>
        <v>12747055.730119484</v>
      </c>
      <c r="I640" s="20">
        <f>IF(H640=0,0,H640/G640)</f>
        <v>94.45971922398782</v>
      </c>
      <c r="K640" s="18"/>
      <c r="L640" s="19"/>
      <c r="M640" s="20"/>
    </row>
    <row r="641" spans="2:13" ht="15" customHeight="1" hidden="1">
      <c r="B641" s="48"/>
      <c r="C641" s="1"/>
      <c r="D641" s="9"/>
      <c r="E641" s="10"/>
      <c r="G641" s="1"/>
      <c r="H641" s="9"/>
      <c r="I641" s="10"/>
      <c r="K641" s="1"/>
      <c r="L641" s="9"/>
      <c r="M641" s="10"/>
    </row>
    <row r="642" spans="2:13" ht="15" customHeight="1" hidden="1">
      <c r="B642" s="48" t="s">
        <v>7</v>
      </c>
      <c r="C642" s="1">
        <v>0</v>
      </c>
      <c r="D642" s="9">
        <v>0</v>
      </c>
      <c r="E642" s="10">
        <v>0</v>
      </c>
      <c r="G642" s="1">
        <v>0</v>
      </c>
      <c r="H642" s="9">
        <f>+G642*I640</f>
        <v>0</v>
      </c>
      <c r="I642" s="10">
        <v>0</v>
      </c>
      <c r="K642" s="1"/>
      <c r="L642" s="9"/>
      <c r="M642" s="10"/>
    </row>
    <row r="643" spans="2:13" ht="15" customHeight="1" hidden="1">
      <c r="B643" s="48"/>
      <c r="C643" s="1"/>
      <c r="D643" s="9"/>
      <c r="E643" s="10"/>
      <c r="G643" s="1">
        <v>0</v>
      </c>
      <c r="H643" s="9"/>
      <c r="I643" s="10"/>
      <c r="K643" s="1"/>
      <c r="L643" s="9"/>
      <c r="M643" s="10"/>
    </row>
    <row r="644" spans="2:13" ht="15" customHeight="1" hidden="1">
      <c r="B644" s="48" t="s">
        <v>11</v>
      </c>
      <c r="C644" s="22"/>
      <c r="D644" s="23">
        <f>+C644*E640</f>
        <v>0</v>
      </c>
      <c r="E644" s="24">
        <f>IF(D644=0,0,D644/C644)</f>
        <v>0</v>
      </c>
      <c r="G644" s="22">
        <v>-7634</v>
      </c>
      <c r="H644" s="23">
        <f>+G644*I640</f>
        <v>-721105.496555923</v>
      </c>
      <c r="I644" s="24">
        <f>IF(H644=0,0,H644/G644)</f>
        <v>94.45971922398782</v>
      </c>
      <c r="K644" s="22"/>
      <c r="L644" s="23"/>
      <c r="M644" s="24"/>
    </row>
    <row r="645" spans="2:13" ht="15" customHeight="1" hidden="1">
      <c r="B645" s="48"/>
      <c r="C645" s="18"/>
      <c r="D645" s="19"/>
      <c r="E645" s="20"/>
      <c r="G645" s="18"/>
      <c r="H645" s="19"/>
      <c r="I645" s="20"/>
      <c r="K645" s="18"/>
      <c r="L645" s="19"/>
      <c r="M645" s="20"/>
    </row>
    <row r="646" spans="2:13" ht="15" customHeight="1" hidden="1">
      <c r="B646" s="48" t="s">
        <v>39</v>
      </c>
      <c r="C646" s="18">
        <v>0</v>
      </c>
      <c r="D646" s="19">
        <v>0</v>
      </c>
      <c r="E646" s="20"/>
      <c r="G646" s="18">
        <v>26896</v>
      </c>
      <c r="H646" s="19">
        <v>0</v>
      </c>
      <c r="I646" s="20">
        <f>+H646/G646</f>
        <v>0</v>
      </c>
      <c r="K646" s="18"/>
      <c r="L646" s="19"/>
      <c r="M646" s="20"/>
    </row>
    <row r="647" spans="2:13" ht="15" customHeight="1" hidden="1">
      <c r="B647" s="48"/>
      <c r="C647" s="1"/>
      <c r="D647" s="9"/>
      <c r="E647" s="10"/>
      <c r="G647" s="1"/>
      <c r="H647" s="9"/>
      <c r="I647" s="10"/>
      <c r="K647" s="1"/>
      <c r="L647" s="9"/>
      <c r="M647" s="10"/>
    </row>
    <row r="648" spans="2:13" ht="15.75" customHeight="1" hidden="1" thickBot="1">
      <c r="B648" s="48" t="s">
        <v>9</v>
      </c>
      <c r="C648" s="25">
        <f>SUM(C640:C644)</f>
        <v>0</v>
      </c>
      <c r="D648" s="25">
        <f>SUM(D640:D644)</f>
        <v>0</v>
      </c>
      <c r="E648" s="26">
        <f>IF(D648=0,0,D648/C648)</f>
        <v>0</v>
      </c>
      <c r="G648" s="25">
        <f>SUM(G640:G644)+G646</f>
        <v>154209</v>
      </c>
      <c r="H648" s="25">
        <f>SUM(H640:H644)+H646</f>
        <v>12025950.233563561</v>
      </c>
      <c r="I648" s="26">
        <f>IF(H648=0,0,H648/G648)</f>
        <v>77.98474948649924</v>
      </c>
      <c r="K648" s="25"/>
      <c r="L648" s="25"/>
      <c r="M648" s="26"/>
    </row>
    <row r="649" ht="15.75" customHeight="1" hidden="1" thickTop="1"/>
    <row r="650" spans="7:11" ht="15" customHeight="1" hidden="1">
      <c r="G650" s="32">
        <f>154209-G648</f>
        <v>0</v>
      </c>
      <c r="K650" s="32"/>
    </row>
    <row r="651" spans="2:13" ht="15.75" customHeight="1" hidden="1">
      <c r="B651" s="3">
        <v>42005</v>
      </c>
      <c r="C651" s="51" t="s">
        <v>0</v>
      </c>
      <c r="D651" s="51"/>
      <c r="E651" s="51"/>
      <c r="F651" s="4"/>
      <c r="G651" s="51" t="s">
        <v>38</v>
      </c>
      <c r="H651" s="51"/>
      <c r="I651" s="51"/>
      <c r="K651" s="51"/>
      <c r="L651" s="51"/>
      <c r="M651" s="51"/>
    </row>
    <row r="652" spans="2:13" ht="15" customHeight="1" hidden="1">
      <c r="B652" s="48"/>
      <c r="C652" s="5" t="s">
        <v>1</v>
      </c>
      <c r="D652" s="6" t="s">
        <v>2</v>
      </c>
      <c r="E652" s="7" t="s">
        <v>3</v>
      </c>
      <c r="F652" s="8"/>
      <c r="G652" s="5" t="s">
        <v>1</v>
      </c>
      <c r="H652" s="6" t="s">
        <v>2</v>
      </c>
      <c r="I652" s="7" t="s">
        <v>3</v>
      </c>
      <c r="K652" s="5"/>
      <c r="L652" s="6"/>
      <c r="M652" s="7"/>
    </row>
    <row r="653" spans="2:13" ht="15" customHeight="1" hidden="1">
      <c r="B653" s="48" t="s">
        <v>4</v>
      </c>
      <c r="C653" s="1">
        <f>+C648</f>
        <v>0</v>
      </c>
      <c r="D653" s="9">
        <f>+D648</f>
        <v>0</v>
      </c>
      <c r="E653" s="10">
        <f>IF(D653=0,0,D653/C653)</f>
        <v>0</v>
      </c>
      <c r="G653" s="1">
        <f>+G648</f>
        <v>154209</v>
      </c>
      <c r="H653" s="9">
        <f>+H648</f>
        <v>12025950.233563561</v>
      </c>
      <c r="I653" s="10">
        <f>IF(H653=0,0,H653/G653)</f>
        <v>77.98474948649924</v>
      </c>
      <c r="K653" s="1"/>
      <c r="L653" s="9"/>
      <c r="M653" s="10"/>
    </row>
    <row r="654" spans="2:13" ht="15" customHeight="1" hidden="1">
      <c r="B654" s="48"/>
      <c r="C654" s="1"/>
      <c r="D654" s="9"/>
      <c r="E654" s="10"/>
      <c r="G654" s="1"/>
      <c r="H654" s="9"/>
      <c r="I654" s="10"/>
      <c r="K654" s="1"/>
      <c r="L654" s="9"/>
      <c r="M654" s="10"/>
    </row>
    <row r="655" spans="2:13" ht="15" customHeight="1" hidden="1">
      <c r="B655" s="48" t="s">
        <v>24</v>
      </c>
      <c r="C655" s="1">
        <v>0</v>
      </c>
      <c r="D655" s="9">
        <v>0</v>
      </c>
      <c r="E655" s="10">
        <v>0</v>
      </c>
      <c r="G655" s="1">
        <v>-238</v>
      </c>
      <c r="H655" s="9">
        <v>-22481</v>
      </c>
      <c r="I655" s="10">
        <f>IF(H655=0,0,H655/G655)</f>
        <v>94.45798319327731</v>
      </c>
      <c r="K655" s="1"/>
      <c r="L655" s="9"/>
      <c r="M655" s="10"/>
    </row>
    <row r="656" spans="2:13" ht="15" customHeight="1" hidden="1">
      <c r="B656" s="48"/>
      <c r="C656" s="1"/>
      <c r="D656" s="9"/>
      <c r="E656" s="10"/>
      <c r="G656" s="1"/>
      <c r="H656" s="9"/>
      <c r="I656" s="10"/>
      <c r="K656" s="1"/>
      <c r="L656" s="9"/>
      <c r="M656" s="10"/>
    </row>
    <row r="657" spans="2:13" ht="15" customHeight="1" hidden="1">
      <c r="B657" s="48" t="s">
        <v>5</v>
      </c>
      <c r="C657" s="22">
        <v>0</v>
      </c>
      <c r="D657" s="23">
        <v>0</v>
      </c>
      <c r="E657" s="24">
        <f>IF(D657=0,0,D657/C657)</f>
        <v>0</v>
      </c>
      <c r="G657" s="22">
        <v>0</v>
      </c>
      <c r="H657" s="23">
        <v>0</v>
      </c>
      <c r="I657" s="24">
        <f>IF(H657=0,0,H657/G657)</f>
        <v>0</v>
      </c>
      <c r="K657" s="22"/>
      <c r="L657" s="23"/>
      <c r="M657" s="24"/>
    </row>
    <row r="658" spans="2:13" ht="15" customHeight="1" hidden="1">
      <c r="B658" s="48"/>
      <c r="C658" s="1"/>
      <c r="D658" s="9"/>
      <c r="E658" s="10"/>
      <c r="G658" s="1"/>
      <c r="H658" s="9"/>
      <c r="I658" s="10"/>
      <c r="K658" s="1"/>
      <c r="L658" s="9"/>
      <c r="M658" s="10"/>
    </row>
    <row r="659" spans="2:13" ht="15" customHeight="1" hidden="1">
      <c r="B659" s="48" t="s">
        <v>6</v>
      </c>
      <c r="C659" s="18">
        <f>SUM(C653:C657)</f>
        <v>0</v>
      </c>
      <c r="D659" s="18">
        <f>SUM(D653:D657)</f>
        <v>0</v>
      </c>
      <c r="E659" s="20">
        <f>IF(D659=0,0,D659/C659)</f>
        <v>0</v>
      </c>
      <c r="F659" s="21"/>
      <c r="G659" s="18">
        <f>SUM(G653:G657)</f>
        <v>153971</v>
      </c>
      <c r="H659" s="19">
        <f>SUM(H653:H657)</f>
        <v>12003469.233563561</v>
      </c>
      <c r="I659" s="20">
        <f>IF(H659=0,0,H659/G659)</f>
        <v>77.95928605752746</v>
      </c>
      <c r="K659" s="18"/>
      <c r="L659" s="19"/>
      <c r="M659" s="20"/>
    </row>
    <row r="660" spans="2:13" ht="15" customHeight="1" hidden="1">
      <c r="B660" s="48"/>
      <c r="C660" s="1"/>
      <c r="D660" s="9"/>
      <c r="E660" s="10"/>
      <c r="G660" s="1"/>
      <c r="H660" s="9"/>
      <c r="I660" s="10"/>
      <c r="K660" s="1"/>
      <c r="L660" s="9"/>
      <c r="M660" s="10"/>
    </row>
    <row r="661" spans="2:13" ht="15" customHeight="1" hidden="1">
      <c r="B661" s="48" t="s">
        <v>7</v>
      </c>
      <c r="C661" s="1">
        <v>0</v>
      </c>
      <c r="D661" s="9">
        <v>0</v>
      </c>
      <c r="E661" s="10">
        <v>0</v>
      </c>
      <c r="G661" s="1">
        <v>0</v>
      </c>
      <c r="H661" s="9">
        <f>+G661*I659</f>
        <v>0</v>
      </c>
      <c r="I661" s="10">
        <v>0</v>
      </c>
      <c r="K661" s="1"/>
      <c r="L661" s="9"/>
      <c r="M661" s="10"/>
    </row>
    <row r="662" spans="2:13" ht="15" customHeight="1" hidden="1">
      <c r="B662" s="48"/>
      <c r="C662" s="1"/>
      <c r="D662" s="9"/>
      <c r="E662" s="10"/>
      <c r="G662" s="1">
        <v>0</v>
      </c>
      <c r="H662" s="9"/>
      <c r="I662" s="10"/>
      <c r="K662" s="1"/>
      <c r="L662" s="9"/>
      <c r="M662" s="10"/>
    </row>
    <row r="663" spans="2:13" ht="15" customHeight="1" hidden="1">
      <c r="B663" s="48" t="s">
        <v>11</v>
      </c>
      <c r="C663" s="22"/>
      <c r="D663" s="23">
        <f>+C663*E659</f>
        <v>0</v>
      </c>
      <c r="E663" s="24">
        <f>IF(D663=0,0,D663/C663)</f>
        <v>0</v>
      </c>
      <c r="G663" s="22">
        <v>-4210</v>
      </c>
      <c r="H663" s="23">
        <f>+G663*I659</f>
        <v>-328208.59430219064</v>
      </c>
      <c r="I663" s="24">
        <f>IF(H663=0,0,H663/G663)</f>
        <v>77.95928605752746</v>
      </c>
      <c r="K663" s="22"/>
      <c r="L663" s="23"/>
      <c r="M663" s="24"/>
    </row>
    <row r="664" spans="2:13" ht="15" customHeight="1" hidden="1">
      <c r="B664" s="48"/>
      <c r="C664" s="1"/>
      <c r="D664" s="9"/>
      <c r="E664" s="10"/>
      <c r="G664" s="1"/>
      <c r="H664" s="9"/>
      <c r="I664" s="10"/>
      <c r="K664" s="1"/>
      <c r="L664" s="9"/>
      <c r="M664" s="10"/>
    </row>
    <row r="665" spans="2:13" ht="15.75" customHeight="1" hidden="1" thickBot="1">
      <c r="B665" s="48" t="s">
        <v>9</v>
      </c>
      <c r="C665" s="25">
        <f>SUM(C659:C663)</f>
        <v>0</v>
      </c>
      <c r="D665" s="25">
        <f>SUM(D659:D663)</f>
        <v>0</v>
      </c>
      <c r="E665" s="26">
        <f>IF(D665=0,0,D665/C665)</f>
        <v>0</v>
      </c>
      <c r="G665" s="25">
        <f>SUM(G659:G663)</f>
        <v>149761</v>
      </c>
      <c r="H665" s="25">
        <f>SUM(H659:H663)</f>
        <v>11675260.63926137</v>
      </c>
      <c r="I665" s="26">
        <f>IF(H665=0,0,H665/G665)</f>
        <v>77.95928605752746</v>
      </c>
      <c r="K665" s="25"/>
      <c r="L665" s="25"/>
      <c r="M665" s="26"/>
    </row>
    <row r="666" ht="15.75" customHeight="1" hidden="1" thickTop="1"/>
    <row r="667" ht="15" customHeight="1" hidden="1"/>
    <row r="668" spans="2:13" ht="15.75" customHeight="1" hidden="1">
      <c r="B668" s="3">
        <v>42036</v>
      </c>
      <c r="C668" s="51" t="s">
        <v>0</v>
      </c>
      <c r="D668" s="51"/>
      <c r="E668" s="51"/>
      <c r="F668" s="4"/>
      <c r="G668" s="51" t="s">
        <v>38</v>
      </c>
      <c r="H668" s="51"/>
      <c r="I668" s="51"/>
      <c r="K668" s="51"/>
      <c r="L668" s="51"/>
      <c r="M668" s="51"/>
    </row>
    <row r="669" spans="2:13" ht="15" customHeight="1" hidden="1">
      <c r="B669" s="48"/>
      <c r="C669" s="5" t="s">
        <v>1</v>
      </c>
      <c r="D669" s="6" t="s">
        <v>2</v>
      </c>
      <c r="E669" s="7" t="s">
        <v>3</v>
      </c>
      <c r="F669" s="8"/>
      <c r="G669" s="5" t="s">
        <v>1</v>
      </c>
      <c r="H669" s="6" t="s">
        <v>2</v>
      </c>
      <c r="I669" s="7" t="s">
        <v>3</v>
      </c>
      <c r="K669" s="5"/>
      <c r="L669" s="6"/>
      <c r="M669" s="7"/>
    </row>
    <row r="670" spans="2:13" ht="15" customHeight="1" hidden="1">
      <c r="B670" s="48" t="s">
        <v>4</v>
      </c>
      <c r="C670" s="1">
        <f>+C665</f>
        <v>0</v>
      </c>
      <c r="D670" s="9">
        <f>+D665</f>
        <v>0</v>
      </c>
      <c r="E670" s="10">
        <f>IF(D670=0,0,D670/C670)</f>
        <v>0</v>
      </c>
      <c r="G670" s="1">
        <f>+G665</f>
        <v>149761</v>
      </c>
      <c r="H670" s="9">
        <f>+H665</f>
        <v>11675260.63926137</v>
      </c>
      <c r="I670" s="10">
        <f>IF(H670=0,0,H670/G670)</f>
        <v>77.95928605752746</v>
      </c>
      <c r="K670" s="1"/>
      <c r="L670" s="9"/>
      <c r="M670" s="10"/>
    </row>
    <row r="671" spans="2:13" ht="15" customHeight="1" hidden="1">
      <c r="B671" s="48"/>
      <c r="C671" s="1"/>
      <c r="D671" s="9"/>
      <c r="E671" s="10"/>
      <c r="G671" s="1"/>
      <c r="H671" s="9"/>
      <c r="I671" s="10"/>
      <c r="K671" s="1"/>
      <c r="L671" s="9"/>
      <c r="M671" s="10"/>
    </row>
    <row r="672" spans="2:13" ht="15" customHeight="1" hidden="1">
      <c r="B672" s="48" t="s">
        <v>5</v>
      </c>
      <c r="C672" s="22">
        <v>0</v>
      </c>
      <c r="D672" s="23">
        <v>0</v>
      </c>
      <c r="E672" s="24">
        <f>IF(D672=0,0,D672/C672)</f>
        <v>0</v>
      </c>
      <c r="G672" s="22">
        <v>0</v>
      </c>
      <c r="H672" s="23">
        <v>0</v>
      </c>
      <c r="I672" s="24">
        <f>IF(H672=0,0,H672/G672)</f>
        <v>0</v>
      </c>
      <c r="K672" s="22"/>
      <c r="L672" s="23"/>
      <c r="M672" s="24"/>
    </row>
    <row r="673" spans="2:13" ht="15" customHeight="1" hidden="1">
      <c r="B673" s="48"/>
      <c r="C673" s="1"/>
      <c r="D673" s="9"/>
      <c r="E673" s="10"/>
      <c r="G673" s="1"/>
      <c r="H673" s="9"/>
      <c r="I673" s="10"/>
      <c r="K673" s="1"/>
      <c r="L673" s="9"/>
      <c r="M673" s="10"/>
    </row>
    <row r="674" spans="2:13" ht="15" customHeight="1" hidden="1">
      <c r="B674" s="48" t="s">
        <v>6</v>
      </c>
      <c r="C674" s="18">
        <f>SUM(C670:C672)</f>
        <v>0</v>
      </c>
      <c r="D674" s="18">
        <f>SUM(D670:D672)</f>
        <v>0</v>
      </c>
      <c r="E674" s="20">
        <f>IF(D674=0,0,D674/C674)</f>
        <v>0</v>
      </c>
      <c r="F674" s="21"/>
      <c r="G674" s="18">
        <f>SUM(G670:G672)</f>
        <v>149761</v>
      </c>
      <c r="H674" s="19">
        <f>SUM(H670:H672)</f>
        <v>11675260.63926137</v>
      </c>
      <c r="I674" s="20">
        <f>IF(H674=0,0,H674/G674)</f>
        <v>77.95928605752746</v>
      </c>
      <c r="K674" s="18"/>
      <c r="L674" s="19"/>
      <c r="M674" s="20"/>
    </row>
    <row r="675" spans="2:13" ht="15" customHeight="1" hidden="1">
      <c r="B675" s="48"/>
      <c r="C675" s="1"/>
      <c r="D675" s="9"/>
      <c r="E675" s="10"/>
      <c r="G675" s="1"/>
      <c r="H675" s="9"/>
      <c r="I675" s="10"/>
      <c r="K675" s="1"/>
      <c r="L675" s="9"/>
      <c r="M675" s="10"/>
    </row>
    <row r="676" spans="2:13" ht="15" customHeight="1" hidden="1">
      <c r="B676" s="48" t="s">
        <v>7</v>
      </c>
      <c r="C676" s="1">
        <v>0</v>
      </c>
      <c r="D676" s="9">
        <v>0</v>
      </c>
      <c r="E676" s="10">
        <v>0</v>
      </c>
      <c r="G676" s="1">
        <v>0</v>
      </c>
      <c r="H676" s="9">
        <f>+G676*I674</f>
        <v>0</v>
      </c>
      <c r="I676" s="10">
        <v>0</v>
      </c>
      <c r="K676" s="1"/>
      <c r="L676" s="9"/>
      <c r="M676" s="10"/>
    </row>
    <row r="677" spans="2:13" ht="15" customHeight="1" hidden="1">
      <c r="B677" s="48"/>
      <c r="C677" s="1"/>
      <c r="D677" s="9"/>
      <c r="E677" s="10"/>
      <c r="G677" s="1">
        <v>0</v>
      </c>
      <c r="H677" s="9"/>
      <c r="I677" s="10"/>
      <c r="K677" s="1"/>
      <c r="L677" s="9"/>
      <c r="M677" s="10"/>
    </row>
    <row r="678" spans="2:13" ht="15" customHeight="1" hidden="1">
      <c r="B678" s="48" t="s">
        <v>11</v>
      </c>
      <c r="C678" s="22"/>
      <c r="D678" s="23">
        <f>+C678*E674</f>
        <v>0</v>
      </c>
      <c r="E678" s="24">
        <f>IF(D678=0,0,D678/C678)</f>
        <v>0</v>
      </c>
      <c r="G678" s="22">
        <v>-4175</v>
      </c>
      <c r="H678" s="23">
        <f>+G678*I674</f>
        <v>-325480.01929017715</v>
      </c>
      <c r="I678" s="24">
        <f>IF(H678=0,0,H678/G678)</f>
        <v>77.95928605752746</v>
      </c>
      <c r="K678" s="22"/>
      <c r="L678" s="23"/>
      <c r="M678" s="24"/>
    </row>
    <row r="679" spans="2:13" ht="15" customHeight="1" hidden="1">
      <c r="B679" s="48"/>
      <c r="C679" s="1"/>
      <c r="D679" s="9"/>
      <c r="E679" s="10"/>
      <c r="G679" s="1"/>
      <c r="H679" s="9"/>
      <c r="I679" s="10"/>
      <c r="K679" s="1"/>
      <c r="L679" s="9"/>
      <c r="M679" s="10"/>
    </row>
    <row r="680" spans="2:13" ht="15.75" customHeight="1" hidden="1" thickBot="1">
      <c r="B680" s="48" t="s">
        <v>9</v>
      </c>
      <c r="C680" s="25">
        <f>SUM(C674:C678)</f>
        <v>0</v>
      </c>
      <c r="D680" s="25">
        <f>SUM(D674:D678)</f>
        <v>0</v>
      </c>
      <c r="E680" s="26">
        <f>IF(D680=0,0,D680/C680)</f>
        <v>0</v>
      </c>
      <c r="G680" s="25">
        <f>SUM(G674:G678)</f>
        <v>145586</v>
      </c>
      <c r="H680" s="25">
        <f>SUM(H674:H678)</f>
        <v>11349780.619971193</v>
      </c>
      <c r="I680" s="26">
        <f>IF(H680=0,0,H680/G680)</f>
        <v>77.95928605752746</v>
      </c>
      <c r="K680" s="25"/>
      <c r="L680" s="25"/>
      <c r="M680" s="26"/>
    </row>
    <row r="681" ht="15.75" customHeight="1" hidden="1" thickTop="1"/>
    <row r="682" ht="15" customHeight="1" hidden="1"/>
    <row r="683" spans="2:13" ht="15.75" customHeight="1" hidden="1">
      <c r="B683" s="3">
        <v>42064</v>
      </c>
      <c r="C683" s="51" t="s">
        <v>0</v>
      </c>
      <c r="D683" s="51"/>
      <c r="E683" s="51"/>
      <c r="F683" s="4"/>
      <c r="G683" s="51" t="s">
        <v>38</v>
      </c>
      <c r="H683" s="51"/>
      <c r="I683" s="51"/>
      <c r="K683" s="51"/>
      <c r="L683" s="51"/>
      <c r="M683" s="51"/>
    </row>
    <row r="684" spans="2:13" ht="15" customHeight="1" hidden="1">
      <c r="B684" s="48"/>
      <c r="C684" s="5" t="s">
        <v>1</v>
      </c>
      <c r="D684" s="6" t="s">
        <v>2</v>
      </c>
      <c r="E684" s="7" t="s">
        <v>3</v>
      </c>
      <c r="F684" s="8"/>
      <c r="G684" s="5" t="s">
        <v>1</v>
      </c>
      <c r="H684" s="6" t="s">
        <v>2</v>
      </c>
      <c r="I684" s="7" t="s">
        <v>3</v>
      </c>
      <c r="K684" s="5"/>
      <c r="L684" s="6"/>
      <c r="M684" s="7"/>
    </row>
    <row r="685" spans="2:13" ht="15" customHeight="1" hidden="1">
      <c r="B685" s="48" t="s">
        <v>4</v>
      </c>
      <c r="C685" s="1">
        <f>+C680</f>
        <v>0</v>
      </c>
      <c r="D685" s="9">
        <f>+D680</f>
        <v>0</v>
      </c>
      <c r="E685" s="10">
        <f>IF(D685=0,0,D685/C685)</f>
        <v>0</v>
      </c>
      <c r="G685" s="1">
        <f>+G680</f>
        <v>145586</v>
      </c>
      <c r="H685" s="9">
        <f>+H680</f>
        <v>11349780.619971193</v>
      </c>
      <c r="I685" s="10">
        <f>IF(H685=0,0,H685/G685)</f>
        <v>77.95928605752746</v>
      </c>
      <c r="K685" s="1"/>
      <c r="L685" s="9"/>
      <c r="M685" s="10"/>
    </row>
    <row r="686" spans="2:13" ht="15" customHeight="1" hidden="1">
      <c r="B686" s="48"/>
      <c r="C686" s="1"/>
      <c r="D686" s="9"/>
      <c r="E686" s="10"/>
      <c r="G686" s="1"/>
      <c r="H686" s="9"/>
      <c r="I686" s="10"/>
      <c r="K686" s="1"/>
      <c r="L686" s="9"/>
      <c r="M686" s="10"/>
    </row>
    <row r="687" spans="2:13" ht="15" customHeight="1" hidden="1">
      <c r="B687" s="48" t="s">
        <v>5</v>
      </c>
      <c r="C687" s="22">
        <v>0</v>
      </c>
      <c r="D687" s="23">
        <v>0</v>
      </c>
      <c r="E687" s="24">
        <f>IF(D687=0,0,D687/C687)</f>
        <v>0</v>
      </c>
      <c r="G687" s="22">
        <v>0</v>
      </c>
      <c r="H687" s="23">
        <v>0</v>
      </c>
      <c r="I687" s="24">
        <f>IF(H687=0,0,H687/G687)</f>
        <v>0</v>
      </c>
      <c r="K687" s="22"/>
      <c r="L687" s="23"/>
      <c r="M687" s="24"/>
    </row>
    <row r="688" spans="2:13" ht="15" customHeight="1" hidden="1">
      <c r="B688" s="48"/>
      <c r="C688" s="1"/>
      <c r="D688" s="9"/>
      <c r="E688" s="10"/>
      <c r="G688" s="1"/>
      <c r="H688" s="9"/>
      <c r="I688" s="10"/>
      <c r="K688" s="1"/>
      <c r="L688" s="9"/>
      <c r="M688" s="10"/>
    </row>
    <row r="689" spans="2:13" ht="15" customHeight="1" hidden="1">
      <c r="B689" s="48" t="s">
        <v>6</v>
      </c>
      <c r="C689" s="18">
        <f>SUM(C685:C687)</f>
        <v>0</v>
      </c>
      <c r="D689" s="18">
        <f>SUM(D685:D687)</f>
        <v>0</v>
      </c>
      <c r="E689" s="20">
        <f>IF(D689=0,0,D689/C689)</f>
        <v>0</v>
      </c>
      <c r="F689" s="21"/>
      <c r="G689" s="18">
        <f>SUM(G685:G687)</f>
        <v>145586</v>
      </c>
      <c r="H689" s="19">
        <f>SUM(H685:H687)</f>
        <v>11349780.619971193</v>
      </c>
      <c r="I689" s="20">
        <f>IF(H689=0,0,H689/G689)</f>
        <v>77.95928605752746</v>
      </c>
      <c r="K689" s="18"/>
      <c r="L689" s="19"/>
      <c r="M689" s="20"/>
    </row>
    <row r="690" spans="2:13" ht="15" customHeight="1" hidden="1">
      <c r="B690" s="48"/>
      <c r="C690" s="1"/>
      <c r="D690" s="9"/>
      <c r="E690" s="10"/>
      <c r="G690" s="1"/>
      <c r="H690" s="9"/>
      <c r="I690" s="10"/>
      <c r="K690" s="1"/>
      <c r="L690" s="9"/>
      <c r="M690" s="10"/>
    </row>
    <row r="691" spans="2:13" ht="15" customHeight="1" hidden="1">
      <c r="B691" s="48" t="s">
        <v>7</v>
      </c>
      <c r="C691" s="1">
        <v>0</v>
      </c>
      <c r="D691" s="9">
        <v>0</v>
      </c>
      <c r="E691" s="10">
        <v>0</v>
      </c>
      <c r="G691" s="1">
        <v>0</v>
      </c>
      <c r="H691" s="9">
        <f>+G691*I689</f>
        <v>0</v>
      </c>
      <c r="I691" s="10">
        <v>0</v>
      </c>
      <c r="K691" s="1"/>
      <c r="L691" s="9"/>
      <c r="M691" s="10"/>
    </row>
    <row r="692" spans="2:13" ht="15" customHeight="1" hidden="1">
      <c r="B692" s="48"/>
      <c r="C692" s="1"/>
      <c r="D692" s="9"/>
      <c r="E692" s="10"/>
      <c r="G692" s="1">
        <v>0</v>
      </c>
      <c r="H692" s="9"/>
      <c r="I692" s="10"/>
      <c r="K692" s="1"/>
      <c r="L692" s="9"/>
      <c r="M692" s="10"/>
    </row>
    <row r="693" spans="2:13" ht="15" customHeight="1" hidden="1">
      <c r="B693" s="48" t="s">
        <v>11</v>
      </c>
      <c r="C693" s="22"/>
      <c r="D693" s="23">
        <f>+C693*E689</f>
        <v>0</v>
      </c>
      <c r="E693" s="24">
        <f>IF(D693=0,0,D693/C693)</f>
        <v>0</v>
      </c>
      <c r="G693" s="22">
        <v>-3735</v>
      </c>
      <c r="H693" s="23">
        <f>+G693*I689</f>
        <v>-291177.93342486507</v>
      </c>
      <c r="I693" s="24">
        <f>IF(H693=0,0,H693/G693)</f>
        <v>77.95928605752746</v>
      </c>
      <c r="K693" s="22"/>
      <c r="L693" s="23"/>
      <c r="M693" s="24"/>
    </row>
    <row r="694" spans="2:13" ht="15" customHeight="1" hidden="1">
      <c r="B694" s="48"/>
      <c r="C694" s="1"/>
      <c r="D694" s="9"/>
      <c r="E694" s="10"/>
      <c r="G694" s="1"/>
      <c r="H694" s="9"/>
      <c r="I694" s="10"/>
      <c r="K694" s="1"/>
      <c r="L694" s="9"/>
      <c r="M694" s="10"/>
    </row>
    <row r="695" spans="2:13" ht="15.75" customHeight="1" hidden="1" thickBot="1">
      <c r="B695" s="48" t="s">
        <v>9</v>
      </c>
      <c r="C695" s="25">
        <f>SUM(C689:C693)</f>
        <v>0</v>
      </c>
      <c r="D695" s="25">
        <f>SUM(D689:D693)</f>
        <v>0</v>
      </c>
      <c r="E695" s="26">
        <f>IF(D695=0,0,D695/C695)</f>
        <v>0</v>
      </c>
      <c r="G695" s="25">
        <f>SUM(G689:G693)</f>
        <v>141851</v>
      </c>
      <c r="H695" s="25">
        <f>SUM(H689:H693)</f>
        <v>11058602.686546328</v>
      </c>
      <c r="I695" s="26">
        <f>IF(H695=0,0,H695/G695)</f>
        <v>77.95928605752746</v>
      </c>
      <c r="K695" s="25"/>
      <c r="L695" s="25"/>
      <c r="M695" s="26"/>
    </row>
    <row r="696" ht="15.75" customHeight="1" hidden="1" thickTop="1"/>
    <row r="697" ht="15" customHeight="1" hidden="1"/>
    <row r="698" spans="2:13" ht="15.75" customHeight="1" hidden="1">
      <c r="B698" s="3">
        <v>42095</v>
      </c>
      <c r="C698" s="51" t="s">
        <v>0</v>
      </c>
      <c r="D698" s="51"/>
      <c r="E698" s="51"/>
      <c r="F698" s="4"/>
      <c r="G698" s="51" t="s">
        <v>38</v>
      </c>
      <c r="H698" s="51"/>
      <c r="I698" s="51"/>
      <c r="K698" s="51"/>
      <c r="L698" s="51"/>
      <c r="M698" s="51"/>
    </row>
    <row r="699" spans="2:13" ht="15" customHeight="1" hidden="1">
      <c r="B699" s="48"/>
      <c r="C699" s="5" t="s">
        <v>1</v>
      </c>
      <c r="D699" s="6" t="s">
        <v>2</v>
      </c>
      <c r="E699" s="7" t="s">
        <v>3</v>
      </c>
      <c r="F699" s="8"/>
      <c r="G699" s="5" t="s">
        <v>1</v>
      </c>
      <c r="H699" s="6" t="s">
        <v>2</v>
      </c>
      <c r="I699" s="7" t="s">
        <v>3</v>
      </c>
      <c r="K699" s="5"/>
      <c r="L699" s="6"/>
      <c r="M699" s="7"/>
    </row>
    <row r="700" spans="2:13" ht="15" customHeight="1" hidden="1">
      <c r="B700" s="48" t="s">
        <v>4</v>
      </c>
      <c r="C700" s="1">
        <f>+C695</f>
        <v>0</v>
      </c>
      <c r="D700" s="9">
        <f>+D695</f>
        <v>0</v>
      </c>
      <c r="E700" s="10">
        <f>IF(D700=0,0,D700/C700)</f>
        <v>0</v>
      </c>
      <c r="G700" s="1">
        <f>+G695</f>
        <v>141851</v>
      </c>
      <c r="H700" s="9">
        <f>+H695</f>
        <v>11058602.686546328</v>
      </c>
      <c r="I700" s="10">
        <f>IF(H700=0,0,H700/G700)</f>
        <v>77.95928605752746</v>
      </c>
      <c r="K700" s="1"/>
      <c r="L700" s="9"/>
      <c r="M700" s="10"/>
    </row>
    <row r="701" spans="2:13" ht="15" customHeight="1" hidden="1">
      <c r="B701" s="48"/>
      <c r="C701" s="1"/>
      <c r="D701" s="9"/>
      <c r="E701" s="10"/>
      <c r="G701" s="1"/>
      <c r="H701" s="9"/>
      <c r="I701" s="10"/>
      <c r="K701" s="1"/>
      <c r="L701" s="9"/>
      <c r="M701" s="10"/>
    </row>
    <row r="702" spans="2:13" ht="15" customHeight="1" hidden="1">
      <c r="B702" s="48" t="s">
        <v>5</v>
      </c>
      <c r="C702" s="22">
        <v>0</v>
      </c>
      <c r="D702" s="23">
        <v>0</v>
      </c>
      <c r="E702" s="24">
        <f>IF(D702=0,0,D702/C702)</f>
        <v>0</v>
      </c>
      <c r="G702" s="22">
        <v>0</v>
      </c>
      <c r="H702" s="23">
        <v>0</v>
      </c>
      <c r="I702" s="24">
        <f>IF(H702=0,0,H702/G702)</f>
        <v>0</v>
      </c>
      <c r="K702" s="22"/>
      <c r="L702" s="23"/>
      <c r="M702" s="24"/>
    </row>
    <row r="703" spans="2:13" ht="15" customHeight="1" hidden="1">
      <c r="B703" s="48"/>
      <c r="C703" s="1"/>
      <c r="D703" s="9"/>
      <c r="E703" s="10"/>
      <c r="G703" s="1"/>
      <c r="H703" s="9"/>
      <c r="I703" s="10"/>
      <c r="K703" s="1"/>
      <c r="L703" s="9"/>
      <c r="M703" s="10"/>
    </row>
    <row r="704" spans="2:13" ht="15" customHeight="1" hidden="1">
      <c r="B704" s="48" t="s">
        <v>6</v>
      </c>
      <c r="C704" s="18">
        <f>SUM(C700:C702)</f>
        <v>0</v>
      </c>
      <c r="D704" s="18">
        <f>SUM(D700:D702)</f>
        <v>0</v>
      </c>
      <c r="E704" s="20">
        <f>IF(D704=0,0,D704/C704)</f>
        <v>0</v>
      </c>
      <c r="F704" s="21"/>
      <c r="G704" s="18">
        <f>SUM(G700:G702)</f>
        <v>141851</v>
      </c>
      <c r="H704" s="19">
        <f>SUM(H700:H702)</f>
        <v>11058602.686546328</v>
      </c>
      <c r="I704" s="20">
        <f>IF(H704=0,0,H704/G704)</f>
        <v>77.95928605752746</v>
      </c>
      <c r="K704" s="18"/>
      <c r="L704" s="19"/>
      <c r="M704" s="20"/>
    </row>
    <row r="705" spans="2:13" ht="15" customHeight="1" hidden="1">
      <c r="B705" s="48"/>
      <c r="C705" s="1"/>
      <c r="D705" s="9"/>
      <c r="E705" s="10"/>
      <c r="G705" s="1"/>
      <c r="H705" s="9"/>
      <c r="I705" s="10"/>
      <c r="K705" s="1"/>
      <c r="L705" s="9"/>
      <c r="M705" s="10"/>
    </row>
    <row r="706" spans="2:13" ht="15" customHeight="1" hidden="1">
      <c r="B706" s="48" t="s">
        <v>7</v>
      </c>
      <c r="C706" s="1">
        <v>0</v>
      </c>
      <c r="D706" s="9">
        <v>0</v>
      </c>
      <c r="E706" s="10">
        <v>0</v>
      </c>
      <c r="G706" s="1">
        <v>0</v>
      </c>
      <c r="H706" s="9">
        <f>+G706*I704</f>
        <v>0</v>
      </c>
      <c r="I706" s="10">
        <v>0</v>
      </c>
      <c r="K706" s="1"/>
      <c r="L706" s="9"/>
      <c r="M706" s="10"/>
    </row>
    <row r="707" spans="2:13" ht="15" customHeight="1" hidden="1">
      <c r="B707" s="48"/>
      <c r="C707" s="1"/>
      <c r="D707" s="9"/>
      <c r="E707" s="10"/>
      <c r="G707" s="1">
        <v>0</v>
      </c>
      <c r="H707" s="9"/>
      <c r="I707" s="10"/>
      <c r="K707" s="1"/>
      <c r="L707" s="9"/>
      <c r="M707" s="10"/>
    </row>
    <row r="708" spans="2:13" ht="15" customHeight="1" hidden="1">
      <c r="B708" s="48" t="s">
        <v>11</v>
      </c>
      <c r="C708" s="22"/>
      <c r="D708" s="23">
        <f>+C708*E704</f>
        <v>0</v>
      </c>
      <c r="E708" s="24">
        <f>IF(D708=0,0,D708/C708)</f>
        <v>0</v>
      </c>
      <c r="G708" s="22">
        <v>-3812</v>
      </c>
      <c r="H708" s="23">
        <f>+G708*I704</f>
        <v>-297180.7984512947</v>
      </c>
      <c r="I708" s="24">
        <f>IF(H708=0,0,H708/G708)</f>
        <v>77.95928605752746</v>
      </c>
      <c r="K708" s="22"/>
      <c r="L708" s="23"/>
      <c r="M708" s="24"/>
    </row>
    <row r="709" spans="2:13" ht="15" customHeight="1" hidden="1">
      <c r="B709" s="48"/>
      <c r="C709" s="1"/>
      <c r="D709" s="9"/>
      <c r="E709" s="10"/>
      <c r="G709" s="1"/>
      <c r="H709" s="9"/>
      <c r="I709" s="10"/>
      <c r="K709" s="1"/>
      <c r="L709" s="9"/>
      <c r="M709" s="10"/>
    </row>
    <row r="710" spans="2:13" ht="15.75" customHeight="1" hidden="1" thickBot="1">
      <c r="B710" s="48" t="s">
        <v>9</v>
      </c>
      <c r="C710" s="25">
        <f>SUM(C704:C708)</f>
        <v>0</v>
      </c>
      <c r="D710" s="25">
        <f>SUM(D704:D708)</f>
        <v>0</v>
      </c>
      <c r="E710" s="26">
        <f>IF(D710=0,0,D710/C710)</f>
        <v>0</v>
      </c>
      <c r="G710" s="25">
        <f>SUM(G704:G708)</f>
        <v>138039</v>
      </c>
      <c r="H710" s="25">
        <f>SUM(H704:H708)</f>
        <v>10761421.888095032</v>
      </c>
      <c r="I710" s="26">
        <f>IF(H710=0,0,H710/G710)</f>
        <v>77.95928605752745</v>
      </c>
      <c r="K710" s="25"/>
      <c r="L710" s="25"/>
      <c r="M710" s="26"/>
    </row>
    <row r="711" ht="15.75" customHeight="1" hidden="1" thickTop="1"/>
    <row r="712" ht="15" customHeight="1" hidden="1"/>
    <row r="713" spans="2:13" ht="15.75">
      <c r="B713" s="3">
        <v>42125</v>
      </c>
      <c r="C713" s="51" t="s">
        <v>0</v>
      </c>
      <c r="D713" s="51"/>
      <c r="E713" s="51"/>
      <c r="F713" s="4"/>
      <c r="G713" s="51" t="s">
        <v>38</v>
      </c>
      <c r="H713" s="51"/>
      <c r="I713" s="51"/>
      <c r="K713" s="51" t="s">
        <v>41</v>
      </c>
      <c r="L713" s="51"/>
      <c r="M713" s="51"/>
    </row>
    <row r="714" spans="2:13" ht="15">
      <c r="B714" s="49"/>
      <c r="C714" s="5" t="s">
        <v>1</v>
      </c>
      <c r="D714" s="6" t="s">
        <v>2</v>
      </c>
      <c r="E714" s="7" t="s">
        <v>3</v>
      </c>
      <c r="F714" s="8"/>
      <c r="G714" s="5" t="s">
        <v>1</v>
      </c>
      <c r="H714" s="6" t="s">
        <v>2</v>
      </c>
      <c r="I714" s="7" t="s">
        <v>3</v>
      </c>
      <c r="K714" s="5" t="s">
        <v>1</v>
      </c>
      <c r="L714" s="6" t="s">
        <v>2</v>
      </c>
      <c r="M714" s="7" t="s">
        <v>3</v>
      </c>
    </row>
    <row r="715" spans="2:13" ht="15">
      <c r="B715" s="49" t="s">
        <v>4</v>
      </c>
      <c r="C715" s="1">
        <f>+C710</f>
        <v>0</v>
      </c>
      <c r="D715" s="9">
        <f>+D710</f>
        <v>0</v>
      </c>
      <c r="E715" s="10">
        <f>IF(D715=0,0,D715/C715)</f>
        <v>0</v>
      </c>
      <c r="G715" s="1">
        <f>+G710</f>
        <v>138039</v>
      </c>
      <c r="H715" s="9">
        <f>+H710</f>
        <v>10761421.888095032</v>
      </c>
      <c r="I715" s="10">
        <f>IF(H715=0,0,H715/G715)</f>
        <v>77.95928605752745</v>
      </c>
      <c r="K715" s="1">
        <v>15450</v>
      </c>
      <c r="L715" s="9">
        <v>197160</v>
      </c>
      <c r="M715" s="10">
        <f>IF(L715=0,0,L715/K715)</f>
        <v>12.76116504854369</v>
      </c>
    </row>
    <row r="716" spans="2:13" ht="15">
      <c r="B716" s="49"/>
      <c r="C716" s="1"/>
      <c r="D716" s="9"/>
      <c r="E716" s="10"/>
      <c r="G716" s="1"/>
      <c r="H716" s="9"/>
      <c r="I716" s="10"/>
      <c r="K716" s="1"/>
      <c r="L716" s="9"/>
      <c r="M716" s="10"/>
    </row>
    <row r="717" spans="2:13" ht="15">
      <c r="B717" s="49" t="s">
        <v>5</v>
      </c>
      <c r="C717" s="22">
        <v>0</v>
      </c>
      <c r="D717" s="23">
        <v>0</v>
      </c>
      <c r="E717" s="24">
        <f>IF(D717=0,0,D717/C717)</f>
        <v>0</v>
      </c>
      <c r="G717" s="22">
        <v>0</v>
      </c>
      <c r="H717" s="23">
        <v>0</v>
      </c>
      <c r="I717" s="24">
        <f>IF(H717=0,0,H717/G717)</f>
        <v>0</v>
      </c>
      <c r="K717" s="22">
        <v>0</v>
      </c>
      <c r="L717" s="23">
        <v>0</v>
      </c>
      <c r="M717" s="24">
        <f>IF(L717=0,0,L717/K717)</f>
        <v>0</v>
      </c>
    </row>
    <row r="718" spans="2:13" ht="15">
      <c r="B718" s="49"/>
      <c r="C718" s="1"/>
      <c r="D718" s="9"/>
      <c r="E718" s="10"/>
      <c r="G718" s="1"/>
      <c r="H718" s="9"/>
      <c r="I718" s="10"/>
      <c r="K718" s="1"/>
      <c r="L718" s="9"/>
      <c r="M718" s="10"/>
    </row>
    <row r="719" spans="2:13" ht="15">
      <c r="B719" s="49" t="s">
        <v>6</v>
      </c>
      <c r="C719" s="18">
        <f>SUM(C715:C717)</f>
        <v>0</v>
      </c>
      <c r="D719" s="18">
        <f>SUM(D715:D717)</f>
        <v>0</v>
      </c>
      <c r="E719" s="20">
        <f>IF(D719=0,0,D719/C719)</f>
        <v>0</v>
      </c>
      <c r="F719" s="21"/>
      <c r="G719" s="18">
        <f>SUM(G715:G717)</f>
        <v>138039</v>
      </c>
      <c r="H719" s="19">
        <f>SUM(H715:H717)</f>
        <v>10761421.888095032</v>
      </c>
      <c r="I719" s="20">
        <f>IF(H719=0,0,H719/G719)</f>
        <v>77.95928605752745</v>
      </c>
      <c r="K719" s="18">
        <f>SUM(K715:K717)</f>
        <v>15450</v>
      </c>
      <c r="L719" s="19">
        <f>SUM(L715:L717)</f>
        <v>197160</v>
      </c>
      <c r="M719" s="20">
        <f>IF(L719=0,0,L719/K719)</f>
        <v>12.76116504854369</v>
      </c>
    </row>
    <row r="720" spans="2:13" ht="15">
      <c r="B720" s="49"/>
      <c r="C720" s="1"/>
      <c r="D720" s="9"/>
      <c r="E720" s="10"/>
      <c r="G720" s="1"/>
      <c r="H720" s="9"/>
      <c r="I720" s="10"/>
      <c r="K720" s="1"/>
      <c r="L720" s="9"/>
      <c r="M720" s="10"/>
    </row>
    <row r="721" spans="2:13" ht="15">
      <c r="B721" s="49" t="s">
        <v>7</v>
      </c>
      <c r="C721" s="1">
        <v>0</v>
      </c>
      <c r="D721" s="9">
        <v>0</v>
      </c>
      <c r="E721" s="10">
        <v>0</v>
      </c>
      <c r="G721" s="1">
        <v>0</v>
      </c>
      <c r="H721" s="9">
        <f>+G721*I719</f>
        <v>0</v>
      </c>
      <c r="I721" s="10">
        <v>0</v>
      </c>
      <c r="K721" s="1">
        <v>0</v>
      </c>
      <c r="L721" s="9">
        <v>0</v>
      </c>
      <c r="M721" s="10">
        <v>0</v>
      </c>
    </row>
    <row r="722" spans="2:13" ht="15">
      <c r="B722" s="49"/>
      <c r="C722" s="1"/>
      <c r="D722" s="9"/>
      <c r="E722" s="10"/>
      <c r="G722" s="1">
        <v>0</v>
      </c>
      <c r="H722" s="9"/>
      <c r="I722" s="10"/>
      <c r="K722" s="1"/>
      <c r="L722" s="9"/>
      <c r="M722" s="10"/>
    </row>
    <row r="723" spans="2:13" ht="15">
      <c r="B723" s="49" t="s">
        <v>11</v>
      </c>
      <c r="C723" s="22"/>
      <c r="D723" s="23">
        <f>+C723*E719</f>
        <v>0</v>
      </c>
      <c r="E723" s="24">
        <f>IF(D723=0,0,D723/C723)</f>
        <v>0</v>
      </c>
      <c r="G723" s="22">
        <v>-2601</v>
      </c>
      <c r="H723" s="23">
        <f>+G723*I719</f>
        <v>-202772.10303562888</v>
      </c>
      <c r="I723" s="24">
        <f>IF(H723=0,0,H723/G723)</f>
        <v>77.95928605752745</v>
      </c>
      <c r="K723" s="22">
        <v>-2601</v>
      </c>
      <c r="L723" s="23">
        <f>+K723*M719</f>
        <v>-33191.790291262136</v>
      </c>
      <c r="M723" s="24">
        <f>IF(L723=0,0,L723/K723)</f>
        <v>12.76116504854369</v>
      </c>
    </row>
    <row r="724" spans="2:13" ht="15">
      <c r="B724" s="49"/>
      <c r="C724" s="1"/>
      <c r="D724" s="9"/>
      <c r="E724" s="10"/>
      <c r="G724" s="1"/>
      <c r="H724" s="9"/>
      <c r="I724" s="10"/>
      <c r="K724" s="1"/>
      <c r="L724" s="9"/>
      <c r="M724" s="10"/>
    </row>
    <row r="725" spans="2:13" ht="15.75" thickBot="1">
      <c r="B725" s="49" t="s">
        <v>9</v>
      </c>
      <c r="C725" s="25">
        <f>SUM(C719:C723)</f>
        <v>0</v>
      </c>
      <c r="D725" s="25">
        <f>SUM(D719:D723)</f>
        <v>0</v>
      </c>
      <c r="E725" s="26">
        <f>IF(D725=0,0,D725/C725)</f>
        <v>0</v>
      </c>
      <c r="G725" s="25">
        <f>SUM(G719:G723)</f>
        <v>135438</v>
      </c>
      <c r="H725" s="25">
        <f>SUM(H719:H723)</f>
        <v>10558649.785059404</v>
      </c>
      <c r="I725" s="26">
        <f>IF(H725=0,0,H725/G725)</f>
        <v>77.95928605752745</v>
      </c>
      <c r="K725" s="25">
        <f>SUM(K719:K723)</f>
        <v>12849</v>
      </c>
      <c r="L725" s="25">
        <f>SUM(L719:L723)</f>
        <v>163968.20970873785</v>
      </c>
      <c r="M725" s="26">
        <f>IF(L725=0,0,L725/K725)</f>
        <v>12.761165048543688</v>
      </c>
    </row>
    <row r="726" ht="15.75" thickTop="1"/>
    <row r="728" spans="2:13" ht="15.75">
      <c r="B728" s="3">
        <v>42156</v>
      </c>
      <c r="C728" s="51" t="s">
        <v>0</v>
      </c>
      <c r="D728" s="51"/>
      <c r="E728" s="51"/>
      <c r="F728" s="4"/>
      <c r="G728" s="51" t="s">
        <v>38</v>
      </c>
      <c r="H728" s="51"/>
      <c r="I728" s="51"/>
      <c r="K728" s="51" t="s">
        <v>41</v>
      </c>
      <c r="L728" s="51"/>
      <c r="M728" s="51"/>
    </row>
    <row r="729" spans="2:13" ht="15">
      <c r="B729" s="49"/>
      <c r="C729" s="5" t="s">
        <v>1</v>
      </c>
      <c r="D729" s="6" t="s">
        <v>2</v>
      </c>
      <c r="E729" s="7" t="s">
        <v>3</v>
      </c>
      <c r="F729" s="8"/>
      <c r="G729" s="5" t="s">
        <v>1</v>
      </c>
      <c r="H729" s="6" t="s">
        <v>2</v>
      </c>
      <c r="I729" s="7" t="s">
        <v>3</v>
      </c>
      <c r="K729" s="5" t="s">
        <v>1</v>
      </c>
      <c r="L729" s="6" t="s">
        <v>2</v>
      </c>
      <c r="M729" s="7" t="s">
        <v>3</v>
      </c>
    </row>
    <row r="730" spans="2:13" ht="15">
      <c r="B730" s="49" t="s">
        <v>4</v>
      </c>
      <c r="C730" s="1">
        <f>+C725</f>
        <v>0</v>
      </c>
      <c r="D730" s="9">
        <f>+D725</f>
        <v>0</v>
      </c>
      <c r="E730" s="10">
        <f>IF(D730=0,0,D730/C730)</f>
        <v>0</v>
      </c>
      <c r="G730" s="1">
        <f>+G725</f>
        <v>135438</v>
      </c>
      <c r="H730" s="9">
        <f>+H725</f>
        <v>10558649.785059404</v>
      </c>
      <c r="I730" s="10">
        <f>IF(H730=0,0,H730/G730)</f>
        <v>77.95928605752745</v>
      </c>
      <c r="K730" s="1">
        <f>+K725</f>
        <v>12849</v>
      </c>
      <c r="L730" s="9">
        <f>+L725</f>
        <v>163968.20970873785</v>
      </c>
      <c r="M730" s="10">
        <f>IF(L730=0,0,L730/K730)</f>
        <v>12.761165048543688</v>
      </c>
    </row>
    <row r="731" spans="2:13" ht="15">
      <c r="B731" s="49"/>
      <c r="C731" s="1"/>
      <c r="D731" s="9"/>
      <c r="E731" s="10"/>
      <c r="G731" s="1"/>
      <c r="H731" s="9"/>
      <c r="I731" s="10"/>
      <c r="K731" s="1"/>
      <c r="L731" s="9"/>
      <c r="M731" s="10"/>
    </row>
    <row r="732" spans="2:13" ht="15">
      <c r="B732" s="49" t="s">
        <v>5</v>
      </c>
      <c r="C732" s="22">
        <v>0</v>
      </c>
      <c r="D732" s="23">
        <v>0</v>
      </c>
      <c r="E732" s="24">
        <f>IF(D732=0,0,D732/C732)</f>
        <v>0</v>
      </c>
      <c r="G732" s="22">
        <v>0</v>
      </c>
      <c r="H732" s="23">
        <v>0</v>
      </c>
      <c r="I732" s="24">
        <f>IF(H732=0,0,H732/G732)</f>
        <v>0</v>
      </c>
      <c r="K732" s="22">
        <v>0</v>
      </c>
      <c r="L732" s="23">
        <v>0</v>
      </c>
      <c r="M732" s="24">
        <f>IF(L732=0,0,L732/K732)</f>
        <v>0</v>
      </c>
    </row>
    <row r="733" spans="2:13" ht="15">
      <c r="B733" s="49"/>
      <c r="C733" s="1"/>
      <c r="D733" s="9"/>
      <c r="E733" s="10"/>
      <c r="G733" s="1"/>
      <c r="H733" s="9"/>
      <c r="I733" s="10"/>
      <c r="K733" s="1"/>
      <c r="L733" s="9"/>
      <c r="M733" s="10"/>
    </row>
    <row r="734" spans="2:13" ht="15">
      <c r="B734" s="49" t="s">
        <v>6</v>
      </c>
      <c r="C734" s="18">
        <f>SUM(C730:C732)</f>
        <v>0</v>
      </c>
      <c r="D734" s="18">
        <f>SUM(D730:D732)</f>
        <v>0</v>
      </c>
      <c r="E734" s="20">
        <f>IF(D734=0,0,D734/C734)</f>
        <v>0</v>
      </c>
      <c r="F734" s="21"/>
      <c r="G734" s="18">
        <f>SUM(G730:G732)</f>
        <v>135438</v>
      </c>
      <c r="H734" s="19">
        <f>SUM(H730:H732)</f>
        <v>10558649.785059404</v>
      </c>
      <c r="I734" s="20">
        <f>IF(H734=0,0,H734/G734)</f>
        <v>77.95928605752745</v>
      </c>
      <c r="K734" s="18">
        <f>SUM(K730:K732)</f>
        <v>12849</v>
      </c>
      <c r="L734" s="19">
        <f>SUM(L730:L732)</f>
        <v>163968.20970873785</v>
      </c>
      <c r="M734" s="20">
        <f>IF(L734=0,0,L734/K734)</f>
        <v>12.761165048543688</v>
      </c>
    </row>
    <row r="735" spans="2:13" ht="15">
      <c r="B735" s="49"/>
      <c r="C735" s="1"/>
      <c r="D735" s="9"/>
      <c r="E735" s="10"/>
      <c r="G735" s="1"/>
      <c r="H735" s="9"/>
      <c r="I735" s="10"/>
      <c r="K735" s="1"/>
      <c r="L735" s="9"/>
      <c r="M735" s="10"/>
    </row>
    <row r="736" spans="2:13" ht="15">
      <c r="B736" s="49" t="s">
        <v>7</v>
      </c>
      <c r="C736" s="1">
        <v>0</v>
      </c>
      <c r="D736" s="9">
        <v>0</v>
      </c>
      <c r="E736" s="10">
        <v>0</v>
      </c>
      <c r="G736" s="1">
        <v>0</v>
      </c>
      <c r="H736" s="9">
        <f>+G736*I734</f>
        <v>0</v>
      </c>
      <c r="I736" s="10">
        <v>0</v>
      </c>
      <c r="K736" s="1">
        <v>0</v>
      </c>
      <c r="L736" s="9">
        <v>0</v>
      </c>
      <c r="M736" s="10">
        <v>0</v>
      </c>
    </row>
    <row r="737" spans="2:13" ht="15">
      <c r="B737" s="49"/>
      <c r="C737" s="1"/>
      <c r="D737" s="9"/>
      <c r="E737" s="10"/>
      <c r="G737" s="1">
        <v>0</v>
      </c>
      <c r="H737" s="9"/>
      <c r="I737" s="10"/>
      <c r="K737" s="1"/>
      <c r="L737" s="9"/>
      <c r="M737" s="10"/>
    </row>
    <row r="738" spans="2:13" ht="15">
      <c r="B738" s="49" t="s">
        <v>11</v>
      </c>
      <c r="C738" s="22"/>
      <c r="D738" s="23">
        <f>+C738*E734</f>
        <v>0</v>
      </c>
      <c r="E738" s="24">
        <f>IF(D738=0,0,D738/C738)</f>
        <v>0</v>
      </c>
      <c r="G738" s="22">
        <v>-1230</v>
      </c>
      <c r="H738" s="23">
        <f>+G738*I734</f>
        <v>-95889.92185075876</v>
      </c>
      <c r="I738" s="24">
        <f>IF(H738=0,0,H738/G738)</f>
        <v>77.95928605752745</v>
      </c>
      <c r="K738" s="22">
        <v>-1230</v>
      </c>
      <c r="L738" s="23">
        <f>+K738*M734</f>
        <v>-15696.233009708736</v>
      </c>
      <c r="M738" s="24">
        <f>IF(L738=0,0,L738/K738)</f>
        <v>12.761165048543688</v>
      </c>
    </row>
    <row r="739" spans="2:13" ht="15">
      <c r="B739" s="49"/>
      <c r="C739" s="1"/>
      <c r="D739" s="9"/>
      <c r="E739" s="10"/>
      <c r="G739" s="1"/>
      <c r="H739" s="9"/>
      <c r="I739" s="10"/>
      <c r="K739" s="1"/>
      <c r="L739" s="9"/>
      <c r="M739" s="10"/>
    </row>
    <row r="740" spans="2:13" ht="15.75" thickBot="1">
      <c r="B740" s="49" t="s">
        <v>9</v>
      </c>
      <c r="C740" s="25">
        <f>SUM(C734:C738)</f>
        <v>0</v>
      </c>
      <c r="D740" s="25">
        <f>SUM(D734:D738)</f>
        <v>0</v>
      </c>
      <c r="E740" s="26">
        <f>IF(D740=0,0,D740/C740)</f>
        <v>0</v>
      </c>
      <c r="G740" s="25">
        <f>SUM(G734:G738)</f>
        <v>134208</v>
      </c>
      <c r="H740" s="25">
        <f>SUM(H734:H738)</f>
        <v>10462759.863208644</v>
      </c>
      <c r="I740" s="26">
        <f>IF(H740=0,0,H740/G740)</f>
        <v>77.95928605752745</v>
      </c>
      <c r="K740" s="25">
        <f>SUM(K734:K738)</f>
        <v>11619</v>
      </c>
      <c r="L740" s="25">
        <f>SUM(L734:L738)</f>
        <v>148271.97669902912</v>
      </c>
      <c r="M740" s="26">
        <f>IF(L740=0,0,L740/K740)</f>
        <v>12.76116504854369</v>
      </c>
    </row>
    <row r="741" ht="15.75" thickTop="1"/>
    <row r="743" spans="2:13" ht="15.75">
      <c r="B743" s="3">
        <v>42186</v>
      </c>
      <c r="C743" s="51" t="s">
        <v>0</v>
      </c>
      <c r="D743" s="51"/>
      <c r="E743" s="51"/>
      <c r="F743" s="4"/>
      <c r="G743" s="51" t="s">
        <v>38</v>
      </c>
      <c r="H743" s="51"/>
      <c r="I743" s="51"/>
      <c r="K743" s="51" t="s">
        <v>41</v>
      </c>
      <c r="L743" s="51"/>
      <c r="M743" s="51"/>
    </row>
    <row r="744" spans="2:13" ht="15">
      <c r="B744" s="49"/>
      <c r="C744" s="5" t="s">
        <v>1</v>
      </c>
      <c r="D744" s="6" t="s">
        <v>2</v>
      </c>
      <c r="E744" s="7" t="s">
        <v>3</v>
      </c>
      <c r="F744" s="8"/>
      <c r="G744" s="5" t="s">
        <v>1</v>
      </c>
      <c r="H744" s="6" t="s">
        <v>2</v>
      </c>
      <c r="I744" s="7" t="s">
        <v>3</v>
      </c>
      <c r="K744" s="5" t="s">
        <v>1</v>
      </c>
      <c r="L744" s="6" t="s">
        <v>2</v>
      </c>
      <c r="M744" s="7" t="s">
        <v>3</v>
      </c>
    </row>
    <row r="745" spans="2:13" ht="15">
      <c r="B745" s="49" t="s">
        <v>4</v>
      </c>
      <c r="C745" s="1">
        <f>+C740</f>
        <v>0</v>
      </c>
      <c r="D745" s="9">
        <f>+D740</f>
        <v>0</v>
      </c>
      <c r="E745" s="10">
        <f>IF(D745=0,0,D745/C745)</f>
        <v>0</v>
      </c>
      <c r="G745" s="1">
        <f>+G740</f>
        <v>134208</v>
      </c>
      <c r="H745" s="9">
        <f>+H740</f>
        <v>10462759.863208644</v>
      </c>
      <c r="I745" s="10">
        <f>IF(H745=0,0,H745/G745)</f>
        <v>77.95928605752745</v>
      </c>
      <c r="K745" s="1">
        <f>+K740</f>
        <v>11619</v>
      </c>
      <c r="L745" s="9">
        <f>+L740</f>
        <v>148271.97669902912</v>
      </c>
      <c r="M745" s="10">
        <f>IF(L745=0,0,L745/K745)</f>
        <v>12.76116504854369</v>
      </c>
    </row>
    <row r="746" spans="2:13" ht="15">
      <c r="B746" s="49"/>
      <c r="C746" s="1"/>
      <c r="D746" s="9"/>
      <c r="E746" s="10"/>
      <c r="G746" s="1"/>
      <c r="H746" s="9"/>
      <c r="I746" s="10"/>
      <c r="K746" s="1"/>
      <c r="L746" s="9"/>
      <c r="M746" s="10"/>
    </row>
    <row r="747" spans="2:13" ht="15">
      <c r="B747" s="49" t="s">
        <v>5</v>
      </c>
      <c r="C747" s="22">
        <v>0</v>
      </c>
      <c r="D747" s="23">
        <v>0</v>
      </c>
      <c r="E747" s="24">
        <f>IF(D747=0,0,D747/C747)</f>
        <v>0</v>
      </c>
      <c r="G747" s="22">
        <v>0</v>
      </c>
      <c r="H747" s="23">
        <v>0</v>
      </c>
      <c r="I747" s="24">
        <f>IF(H747=0,0,H747/G747)</f>
        <v>0</v>
      </c>
      <c r="K747" s="22">
        <v>0</v>
      </c>
      <c r="L747" s="23">
        <v>0</v>
      </c>
      <c r="M747" s="24">
        <f>IF(L747=0,0,L747/K747)</f>
        <v>0</v>
      </c>
    </row>
    <row r="748" spans="2:13" ht="15">
      <c r="B748" s="49"/>
      <c r="C748" s="1"/>
      <c r="D748" s="9"/>
      <c r="E748" s="10"/>
      <c r="G748" s="1"/>
      <c r="H748" s="9"/>
      <c r="I748" s="10"/>
      <c r="K748" s="1"/>
      <c r="L748" s="9"/>
      <c r="M748" s="10"/>
    </row>
    <row r="749" spans="2:13" ht="15">
      <c r="B749" s="49" t="s">
        <v>6</v>
      </c>
      <c r="C749" s="18">
        <f>SUM(C745:C747)</f>
        <v>0</v>
      </c>
      <c r="D749" s="18">
        <f>SUM(D745:D747)</f>
        <v>0</v>
      </c>
      <c r="E749" s="20">
        <f>IF(D749=0,0,D749/C749)</f>
        <v>0</v>
      </c>
      <c r="F749" s="21"/>
      <c r="G749" s="18">
        <f>SUM(G745:G747)</f>
        <v>134208</v>
      </c>
      <c r="H749" s="19">
        <f>SUM(H745:H747)</f>
        <v>10462759.863208644</v>
      </c>
      <c r="I749" s="20">
        <f>IF(H749=0,0,H749/G749)</f>
        <v>77.95928605752745</v>
      </c>
      <c r="K749" s="18">
        <f>SUM(K745:K747)</f>
        <v>11619</v>
      </c>
      <c r="L749" s="19">
        <f>SUM(L745:L747)</f>
        <v>148271.97669902912</v>
      </c>
      <c r="M749" s="20">
        <f>IF(L749=0,0,L749/K749)</f>
        <v>12.76116504854369</v>
      </c>
    </row>
    <row r="750" spans="2:13" ht="15">
      <c r="B750" s="49"/>
      <c r="C750" s="1"/>
      <c r="D750" s="9"/>
      <c r="E750" s="10"/>
      <c r="G750" s="1"/>
      <c r="H750" s="9"/>
      <c r="I750" s="10"/>
      <c r="K750" s="1"/>
      <c r="L750" s="9"/>
      <c r="M750" s="10"/>
    </row>
    <row r="751" spans="2:13" ht="15">
      <c r="B751" s="49" t="s">
        <v>7</v>
      </c>
      <c r="C751" s="1">
        <v>0</v>
      </c>
      <c r="D751" s="9">
        <v>0</v>
      </c>
      <c r="E751" s="10">
        <v>0</v>
      </c>
      <c r="G751" s="1">
        <v>0</v>
      </c>
      <c r="H751" s="9">
        <f>+G751*I749</f>
        <v>0</v>
      </c>
      <c r="I751" s="10">
        <v>0</v>
      </c>
      <c r="K751" s="1">
        <v>0</v>
      </c>
      <c r="L751" s="9">
        <v>0</v>
      </c>
      <c r="M751" s="10">
        <v>0</v>
      </c>
    </row>
    <row r="752" spans="2:13" ht="15">
      <c r="B752" s="49"/>
      <c r="C752" s="1"/>
      <c r="D752" s="9"/>
      <c r="E752" s="10"/>
      <c r="G752" s="1">
        <v>0</v>
      </c>
      <c r="H752" s="9"/>
      <c r="I752" s="10"/>
      <c r="K752" s="1"/>
      <c r="L752" s="9"/>
      <c r="M752" s="10"/>
    </row>
    <row r="753" spans="2:13" ht="15">
      <c r="B753" s="49" t="s">
        <v>11</v>
      </c>
      <c r="C753" s="22"/>
      <c r="D753" s="23">
        <f>+C753*E749</f>
        <v>0</v>
      </c>
      <c r="E753" s="24">
        <f>IF(D753=0,0,D753/C753)</f>
        <v>0</v>
      </c>
      <c r="G753" s="22">
        <v>-1835</v>
      </c>
      <c r="H753" s="23">
        <f>+G753*I749</f>
        <v>-143055.28991556287</v>
      </c>
      <c r="I753" s="24">
        <f>IF(H753=0,0,H753/G753)</f>
        <v>77.95928605752745</v>
      </c>
      <c r="K753" s="22">
        <v>-1835</v>
      </c>
      <c r="L753" s="23">
        <f>+K753*M749</f>
        <v>-23416.73786407767</v>
      </c>
      <c r="M753" s="24">
        <f>IF(L753=0,0,L753/K753)</f>
        <v>12.76116504854369</v>
      </c>
    </row>
    <row r="754" spans="2:13" ht="15">
      <c r="B754" s="49"/>
      <c r="C754" s="1"/>
      <c r="D754" s="9"/>
      <c r="E754" s="10"/>
      <c r="G754" s="1"/>
      <c r="H754" s="9"/>
      <c r="I754" s="10"/>
      <c r="K754" s="1"/>
      <c r="L754" s="9"/>
      <c r="M754" s="10"/>
    </row>
    <row r="755" spans="2:13" ht="15.75" thickBot="1">
      <c r="B755" s="49" t="s">
        <v>9</v>
      </c>
      <c r="C755" s="25">
        <f>SUM(C749:C753)</f>
        <v>0</v>
      </c>
      <c r="D755" s="25">
        <f>SUM(D749:D753)</f>
        <v>0</v>
      </c>
      <c r="E755" s="26">
        <f>IF(D755=0,0,D755/C755)</f>
        <v>0</v>
      </c>
      <c r="G755" s="25">
        <f>SUM(G749:G753)</f>
        <v>132373</v>
      </c>
      <c r="H755" s="25">
        <f>SUM(H749:H753)</f>
        <v>10319704.57329308</v>
      </c>
      <c r="I755" s="26">
        <f>IF(H755=0,0,H755/G755)</f>
        <v>77.95928605752745</v>
      </c>
      <c r="K755" s="25">
        <f>SUM(K749:K753)</f>
        <v>9784</v>
      </c>
      <c r="L755" s="25">
        <f>SUM(L749:L753)</f>
        <v>124855.23883495145</v>
      </c>
      <c r="M755" s="26">
        <f>IF(L755=0,0,L755/K755)</f>
        <v>12.761165048543688</v>
      </c>
    </row>
    <row r="756" ht="15.75" thickTop="1"/>
    <row r="758" spans="2:13" ht="15.75">
      <c r="B758" s="3">
        <v>42217</v>
      </c>
      <c r="C758" s="51" t="s">
        <v>0</v>
      </c>
      <c r="D758" s="51"/>
      <c r="E758" s="51"/>
      <c r="F758" s="4"/>
      <c r="G758" s="51" t="s">
        <v>38</v>
      </c>
      <c r="H758" s="51"/>
      <c r="I758" s="51"/>
      <c r="K758" s="51" t="s">
        <v>41</v>
      </c>
      <c r="L758" s="51"/>
      <c r="M758" s="51"/>
    </row>
    <row r="759" spans="2:13" ht="15">
      <c r="B759" s="49"/>
      <c r="C759" s="5" t="s">
        <v>1</v>
      </c>
      <c r="D759" s="6" t="s">
        <v>2</v>
      </c>
      <c r="E759" s="7" t="s">
        <v>3</v>
      </c>
      <c r="F759" s="8"/>
      <c r="G759" s="5" t="s">
        <v>1</v>
      </c>
      <c r="H759" s="6" t="s">
        <v>2</v>
      </c>
      <c r="I759" s="7" t="s">
        <v>3</v>
      </c>
      <c r="K759" s="5" t="s">
        <v>1</v>
      </c>
      <c r="L759" s="6" t="s">
        <v>2</v>
      </c>
      <c r="M759" s="7" t="s">
        <v>3</v>
      </c>
    </row>
    <row r="760" spans="2:13" ht="15">
      <c r="B760" s="49" t="s">
        <v>4</v>
      </c>
      <c r="C760" s="1">
        <f>+C755</f>
        <v>0</v>
      </c>
      <c r="D760" s="9">
        <f>+D755</f>
        <v>0</v>
      </c>
      <c r="E760" s="10">
        <f>IF(D760=0,0,D760/C760)</f>
        <v>0</v>
      </c>
      <c r="G760" s="1">
        <f>+G755</f>
        <v>132373</v>
      </c>
      <c r="H760" s="9">
        <f>+H755</f>
        <v>10319704.57329308</v>
      </c>
      <c r="I760" s="10">
        <f>IF(H760=0,0,H760/G760)</f>
        <v>77.95928605752745</v>
      </c>
      <c r="K760" s="1">
        <f>+K755</f>
        <v>9784</v>
      </c>
      <c r="L760" s="9">
        <f>+L755</f>
        <v>124855.23883495145</v>
      </c>
      <c r="M760" s="10">
        <f>IF(L760=0,0,L760/K760)</f>
        <v>12.761165048543688</v>
      </c>
    </row>
    <row r="761" spans="2:13" ht="15">
      <c r="B761" s="49"/>
      <c r="C761" s="1"/>
      <c r="D761" s="9"/>
      <c r="E761" s="10"/>
      <c r="G761" s="1"/>
      <c r="H761" s="9"/>
      <c r="I761" s="10"/>
      <c r="K761" s="1"/>
      <c r="L761" s="9"/>
      <c r="M761" s="10"/>
    </row>
    <row r="762" spans="2:13" ht="15">
      <c r="B762" s="49" t="s">
        <v>5</v>
      </c>
      <c r="C762" s="22">
        <v>0</v>
      </c>
      <c r="D762" s="23">
        <v>0</v>
      </c>
      <c r="E762" s="24">
        <f>IF(D762=0,0,D762/C762)</f>
        <v>0</v>
      </c>
      <c r="G762" s="22">
        <v>0</v>
      </c>
      <c r="H762" s="23">
        <v>0</v>
      </c>
      <c r="I762" s="24">
        <f>IF(H762=0,0,H762/G762)</f>
        <v>0</v>
      </c>
      <c r="K762" s="22">
        <v>0</v>
      </c>
      <c r="L762" s="23">
        <v>0</v>
      </c>
      <c r="M762" s="24">
        <f>IF(L762=0,0,L762/K762)</f>
        <v>0</v>
      </c>
    </row>
    <row r="763" spans="2:13" ht="15">
      <c r="B763" s="49"/>
      <c r="C763" s="1"/>
      <c r="D763" s="9"/>
      <c r="E763" s="10"/>
      <c r="G763" s="1"/>
      <c r="H763" s="9"/>
      <c r="I763" s="10"/>
      <c r="K763" s="1"/>
      <c r="L763" s="9"/>
      <c r="M763" s="10"/>
    </row>
    <row r="764" spans="2:13" ht="15">
      <c r="B764" s="49" t="s">
        <v>6</v>
      </c>
      <c r="C764" s="18">
        <f>SUM(C760:C762)</f>
        <v>0</v>
      </c>
      <c r="D764" s="18">
        <f>SUM(D760:D762)</f>
        <v>0</v>
      </c>
      <c r="E764" s="20">
        <f>IF(D764=0,0,D764/C764)</f>
        <v>0</v>
      </c>
      <c r="F764" s="21"/>
      <c r="G764" s="18">
        <f>SUM(G760:G762)</f>
        <v>132373</v>
      </c>
      <c r="H764" s="19">
        <f>SUM(H760:H762)</f>
        <v>10319704.57329308</v>
      </c>
      <c r="I764" s="20">
        <f>IF(H764=0,0,H764/G764)</f>
        <v>77.95928605752745</v>
      </c>
      <c r="K764" s="18">
        <f>SUM(K760:K762)</f>
        <v>9784</v>
      </c>
      <c r="L764" s="19">
        <f>SUM(L760:L762)</f>
        <v>124855.23883495145</v>
      </c>
      <c r="M764" s="20">
        <f>IF(L764=0,0,L764/K764)</f>
        <v>12.761165048543688</v>
      </c>
    </row>
    <row r="765" spans="2:13" ht="15">
      <c r="B765" s="49"/>
      <c r="C765" s="1"/>
      <c r="D765" s="9"/>
      <c r="E765" s="10"/>
      <c r="G765" s="1"/>
      <c r="H765" s="9"/>
      <c r="I765" s="10"/>
      <c r="K765" s="1"/>
      <c r="L765" s="9"/>
      <c r="M765" s="10"/>
    </row>
    <row r="766" spans="2:13" ht="15">
      <c r="B766" s="49" t="s">
        <v>7</v>
      </c>
      <c r="C766" s="1">
        <v>0</v>
      </c>
      <c r="D766" s="9">
        <v>0</v>
      </c>
      <c r="E766" s="10">
        <v>0</v>
      </c>
      <c r="G766" s="1">
        <v>0</v>
      </c>
      <c r="H766" s="9">
        <f>+G766*I764</f>
        <v>0</v>
      </c>
      <c r="I766" s="10">
        <v>0</v>
      </c>
      <c r="K766" s="1">
        <v>0</v>
      </c>
      <c r="L766" s="9">
        <v>0</v>
      </c>
      <c r="M766" s="10">
        <v>0</v>
      </c>
    </row>
    <row r="767" spans="2:13" ht="15">
      <c r="B767" s="49"/>
      <c r="C767" s="1"/>
      <c r="D767" s="9"/>
      <c r="E767" s="10"/>
      <c r="G767" s="1">
        <v>0</v>
      </c>
      <c r="H767" s="9"/>
      <c r="I767" s="10"/>
      <c r="K767" s="1"/>
      <c r="L767" s="9"/>
      <c r="M767" s="10"/>
    </row>
    <row r="768" spans="2:13" ht="15">
      <c r="B768" s="49" t="s">
        <v>11</v>
      </c>
      <c r="C768" s="22"/>
      <c r="D768" s="23">
        <f>+C768*E764</f>
        <v>0</v>
      </c>
      <c r="E768" s="24">
        <f>IF(D768=0,0,D768/C768)</f>
        <v>0</v>
      </c>
      <c r="G768" s="22">
        <v>-1852</v>
      </c>
      <c r="H768" s="23">
        <f>+G768*I764</f>
        <v>-144380.59777854083</v>
      </c>
      <c r="I768" s="24">
        <f>IF(H768=0,0,H768/G768)</f>
        <v>77.95928605752745</v>
      </c>
      <c r="K768" s="22">
        <v>-1852</v>
      </c>
      <c r="L768" s="23">
        <f>+K768*M764</f>
        <v>-23633.67766990291</v>
      </c>
      <c r="M768" s="24">
        <f>IF(L768=0,0,L768/K768)</f>
        <v>12.761165048543688</v>
      </c>
    </row>
    <row r="769" spans="2:13" ht="15">
      <c r="B769" s="49"/>
      <c r="C769" s="1"/>
      <c r="D769" s="9"/>
      <c r="E769" s="10"/>
      <c r="G769" s="1"/>
      <c r="H769" s="9"/>
      <c r="I769" s="10"/>
      <c r="K769" s="1"/>
      <c r="L769" s="9"/>
      <c r="M769" s="10"/>
    </row>
    <row r="770" spans="2:13" ht="15.75" thickBot="1">
      <c r="B770" s="49" t="s">
        <v>9</v>
      </c>
      <c r="C770" s="25">
        <f>SUM(C764:C768)</f>
        <v>0</v>
      </c>
      <c r="D770" s="25">
        <f>SUM(D764:D768)</f>
        <v>0</v>
      </c>
      <c r="E770" s="26">
        <f>IF(D770=0,0,D770/C770)</f>
        <v>0</v>
      </c>
      <c r="G770" s="25">
        <f>SUM(G764:G768)</f>
        <v>130521</v>
      </c>
      <c r="H770" s="25">
        <f>SUM(H764:H768)</f>
        <v>10175323.97551454</v>
      </c>
      <c r="I770" s="26">
        <f>IF(H770=0,0,H770/G770)</f>
        <v>77.95928605752745</v>
      </c>
      <c r="K770" s="25">
        <f>SUM(K764:K768)</f>
        <v>7932</v>
      </c>
      <c r="L770" s="25">
        <f>SUM(L764:L768)</f>
        <v>101221.56116504854</v>
      </c>
      <c r="M770" s="26">
        <f>IF(L770=0,0,L770/K770)</f>
        <v>12.761165048543688</v>
      </c>
    </row>
    <row r="771" ht="15.75" thickTop="1"/>
    <row r="773" spans="2:13" ht="15.75">
      <c r="B773" s="3">
        <v>42248</v>
      </c>
      <c r="C773" s="51" t="s">
        <v>0</v>
      </c>
      <c r="D773" s="51"/>
      <c r="E773" s="51"/>
      <c r="F773" s="4"/>
      <c r="G773" s="51" t="s">
        <v>38</v>
      </c>
      <c r="H773" s="51"/>
      <c r="I773" s="51"/>
      <c r="K773" s="51" t="s">
        <v>41</v>
      </c>
      <c r="L773" s="51"/>
      <c r="M773" s="51"/>
    </row>
    <row r="774" spans="2:13" ht="15">
      <c r="B774" s="49"/>
      <c r="C774" s="5" t="s">
        <v>1</v>
      </c>
      <c r="D774" s="6" t="s">
        <v>2</v>
      </c>
      <c r="E774" s="7" t="s">
        <v>3</v>
      </c>
      <c r="F774" s="8"/>
      <c r="G774" s="5" t="s">
        <v>1</v>
      </c>
      <c r="H774" s="6" t="s">
        <v>2</v>
      </c>
      <c r="I774" s="7" t="s">
        <v>3</v>
      </c>
      <c r="K774" s="5" t="s">
        <v>1</v>
      </c>
      <c r="L774" s="6" t="s">
        <v>2</v>
      </c>
      <c r="M774" s="7" t="s">
        <v>3</v>
      </c>
    </row>
    <row r="775" spans="2:13" ht="15">
      <c r="B775" s="49" t="s">
        <v>4</v>
      </c>
      <c r="C775" s="1">
        <f>+C770</f>
        <v>0</v>
      </c>
      <c r="D775" s="9">
        <f>+D770</f>
        <v>0</v>
      </c>
      <c r="E775" s="10">
        <f>IF(D775=0,0,D775/C775)</f>
        <v>0</v>
      </c>
      <c r="G775" s="1">
        <f>+G770</f>
        <v>130521</v>
      </c>
      <c r="H775" s="9">
        <f>+H770</f>
        <v>10175323.97551454</v>
      </c>
      <c r="I775" s="10">
        <f>IF(H775=0,0,H775/G775)</f>
        <v>77.95928605752745</v>
      </c>
      <c r="K775" s="1">
        <f>+K770</f>
        <v>7932</v>
      </c>
      <c r="L775" s="9">
        <f>+L770</f>
        <v>101221.56116504854</v>
      </c>
      <c r="M775" s="10">
        <f>IF(L775=0,0,L775/K775)</f>
        <v>12.761165048543688</v>
      </c>
    </row>
    <row r="776" spans="2:13" ht="15">
      <c r="B776" s="49"/>
      <c r="C776" s="1"/>
      <c r="D776" s="9"/>
      <c r="E776" s="10"/>
      <c r="G776" s="1"/>
      <c r="H776" s="9"/>
      <c r="I776" s="10"/>
      <c r="K776" s="1"/>
      <c r="L776" s="9"/>
      <c r="M776" s="10"/>
    </row>
    <row r="777" spans="2:13" ht="15">
      <c r="B777" s="49" t="s">
        <v>5</v>
      </c>
      <c r="C777" s="22">
        <v>0</v>
      </c>
      <c r="D777" s="23">
        <v>0</v>
      </c>
      <c r="E777" s="24">
        <f>IF(D777=0,0,D777/C777)</f>
        <v>0</v>
      </c>
      <c r="G777" s="22">
        <v>0</v>
      </c>
      <c r="H777" s="23">
        <v>0</v>
      </c>
      <c r="I777" s="24">
        <f>IF(H777=0,0,H777/G777)</f>
        <v>0</v>
      </c>
      <c r="K777" s="22">
        <v>0</v>
      </c>
      <c r="L777" s="23">
        <v>0</v>
      </c>
      <c r="M777" s="24">
        <f>IF(L777=0,0,L777/K777)</f>
        <v>0</v>
      </c>
    </row>
    <row r="778" spans="2:13" ht="15">
      <c r="B778" s="49"/>
      <c r="C778" s="1"/>
      <c r="D778" s="9"/>
      <c r="E778" s="10"/>
      <c r="G778" s="1"/>
      <c r="H778" s="9"/>
      <c r="I778" s="10"/>
      <c r="K778" s="1"/>
      <c r="L778" s="9"/>
      <c r="M778" s="10"/>
    </row>
    <row r="779" spans="2:13" ht="15">
      <c r="B779" s="49" t="s">
        <v>6</v>
      </c>
      <c r="C779" s="18">
        <f>SUM(C775:C777)</f>
        <v>0</v>
      </c>
      <c r="D779" s="18">
        <f>SUM(D775:D777)</f>
        <v>0</v>
      </c>
      <c r="E779" s="20">
        <f>IF(D779=0,0,D779/C779)</f>
        <v>0</v>
      </c>
      <c r="F779" s="21"/>
      <c r="G779" s="18">
        <f>SUM(G775:G777)</f>
        <v>130521</v>
      </c>
      <c r="H779" s="19">
        <f>SUM(H775:H777)</f>
        <v>10175323.97551454</v>
      </c>
      <c r="I779" s="20">
        <f>IF(H779=0,0,H779/G779)</f>
        <v>77.95928605752745</v>
      </c>
      <c r="K779" s="18">
        <f>SUM(K775:K777)</f>
        <v>7932</v>
      </c>
      <c r="L779" s="19">
        <f>SUM(L775:L777)</f>
        <v>101221.56116504854</v>
      </c>
      <c r="M779" s="20">
        <f>IF(L779=0,0,L779/K779)</f>
        <v>12.761165048543688</v>
      </c>
    </row>
    <row r="780" spans="2:13" ht="15">
      <c r="B780" s="49"/>
      <c r="C780" s="1"/>
      <c r="D780" s="9"/>
      <c r="E780" s="10"/>
      <c r="G780" s="1"/>
      <c r="H780" s="9"/>
      <c r="I780" s="10"/>
      <c r="K780" s="1"/>
      <c r="L780" s="9"/>
      <c r="M780" s="10"/>
    </row>
    <row r="781" spans="2:13" ht="15">
      <c r="B781" s="49" t="s">
        <v>7</v>
      </c>
      <c r="C781" s="1">
        <v>0</v>
      </c>
      <c r="D781" s="9">
        <v>0</v>
      </c>
      <c r="E781" s="10">
        <v>0</v>
      </c>
      <c r="G781" s="1">
        <v>0</v>
      </c>
      <c r="H781" s="9">
        <f>+G781*I779</f>
        <v>0</v>
      </c>
      <c r="I781" s="10">
        <v>0</v>
      </c>
      <c r="K781" s="1">
        <v>0</v>
      </c>
      <c r="L781" s="9">
        <v>0</v>
      </c>
      <c r="M781" s="10">
        <v>0</v>
      </c>
    </row>
    <row r="782" spans="2:13" ht="15">
      <c r="B782" s="49"/>
      <c r="C782" s="1"/>
      <c r="D782" s="9"/>
      <c r="E782" s="10"/>
      <c r="G782" s="1">
        <v>0</v>
      </c>
      <c r="H782" s="9"/>
      <c r="I782" s="10"/>
      <c r="K782" s="1"/>
      <c r="L782" s="9"/>
      <c r="M782" s="10"/>
    </row>
    <row r="783" spans="2:13" ht="15">
      <c r="B783" s="49" t="s">
        <v>11</v>
      </c>
      <c r="C783" s="22"/>
      <c r="D783" s="23">
        <f>+C783*E779</f>
        <v>0</v>
      </c>
      <c r="E783" s="24">
        <f>IF(D783=0,0,D783/C783)</f>
        <v>0</v>
      </c>
      <c r="G783" s="22">
        <v>-1895</v>
      </c>
      <c r="H783" s="23">
        <f>+G783*I779</f>
        <v>-147732.84707901452</v>
      </c>
      <c r="I783" s="24">
        <f>IF(H783=0,0,H783/G783)</f>
        <v>77.95928605752745</v>
      </c>
      <c r="K783" s="22">
        <v>-1895</v>
      </c>
      <c r="L783" s="23">
        <f>+K783*M779</f>
        <v>-24182.40776699029</v>
      </c>
      <c r="M783" s="24">
        <f>IF(L783=0,0,L783/K783)</f>
        <v>12.761165048543688</v>
      </c>
    </row>
    <row r="784" spans="2:13" ht="15">
      <c r="B784" s="49"/>
      <c r="C784" s="1"/>
      <c r="D784" s="9"/>
      <c r="E784" s="10"/>
      <c r="G784" s="1"/>
      <c r="H784" s="9"/>
      <c r="I784" s="10"/>
      <c r="K784" s="1"/>
      <c r="L784" s="9"/>
      <c r="M784" s="10"/>
    </row>
    <row r="785" spans="2:13" ht="15.75" thickBot="1">
      <c r="B785" s="49" t="s">
        <v>9</v>
      </c>
      <c r="C785" s="25">
        <f>SUM(C779:C783)</f>
        <v>0</v>
      </c>
      <c r="D785" s="25">
        <f>SUM(D779:D783)</f>
        <v>0</v>
      </c>
      <c r="E785" s="26">
        <f>IF(D785=0,0,D785/C785)</f>
        <v>0</v>
      </c>
      <c r="G785" s="25">
        <f>SUM(G779:G783)</f>
        <v>128626</v>
      </c>
      <c r="H785" s="25">
        <f>SUM(H779:H783)</f>
        <v>10027591.128435526</v>
      </c>
      <c r="I785" s="26">
        <f>IF(H785=0,0,H785/G785)</f>
        <v>77.95928605752745</v>
      </c>
      <c r="K785" s="25">
        <f>SUM(K779:K783)</f>
        <v>6037</v>
      </c>
      <c r="L785" s="25">
        <f>SUM(L779:L783)</f>
        <v>77039.15339805825</v>
      </c>
      <c r="M785" s="26">
        <f>IF(L785=0,0,L785/K785)</f>
        <v>12.761165048543688</v>
      </c>
    </row>
    <row r="786" ht="15.75" thickTop="1"/>
    <row r="788" spans="2:13" ht="15.75">
      <c r="B788" s="3">
        <v>42278</v>
      </c>
      <c r="C788" s="51" t="s">
        <v>0</v>
      </c>
      <c r="D788" s="51"/>
      <c r="E788" s="51"/>
      <c r="F788" s="4"/>
      <c r="G788" s="51" t="s">
        <v>38</v>
      </c>
      <c r="H788" s="51"/>
      <c r="I788" s="51"/>
      <c r="K788" s="51" t="s">
        <v>41</v>
      </c>
      <c r="L788" s="51"/>
      <c r="M788" s="51"/>
    </row>
    <row r="789" spans="2:13" ht="15">
      <c r="B789" s="49"/>
      <c r="C789" s="5" t="s">
        <v>1</v>
      </c>
      <c r="D789" s="6" t="s">
        <v>2</v>
      </c>
      <c r="E789" s="7" t="s">
        <v>3</v>
      </c>
      <c r="F789" s="8"/>
      <c r="G789" s="5" t="s">
        <v>1</v>
      </c>
      <c r="H789" s="6" t="s">
        <v>2</v>
      </c>
      <c r="I789" s="7" t="s">
        <v>3</v>
      </c>
      <c r="K789" s="5" t="s">
        <v>1</v>
      </c>
      <c r="L789" s="6" t="s">
        <v>2</v>
      </c>
      <c r="M789" s="7" t="s">
        <v>3</v>
      </c>
    </row>
    <row r="790" spans="2:13" ht="15">
      <c r="B790" s="49" t="s">
        <v>4</v>
      </c>
      <c r="C790" s="1">
        <f>+C785</f>
        <v>0</v>
      </c>
      <c r="D790" s="9">
        <f>+D785</f>
        <v>0</v>
      </c>
      <c r="E790" s="10">
        <f>IF(D790=0,0,D790/C790)</f>
        <v>0</v>
      </c>
      <c r="G790" s="1">
        <f>+G785</f>
        <v>128626</v>
      </c>
      <c r="H790" s="9">
        <f>+H785</f>
        <v>10027591.128435526</v>
      </c>
      <c r="I790" s="10">
        <f>IF(H790=0,0,H790/G790)</f>
        <v>77.95928605752745</v>
      </c>
      <c r="K790" s="1">
        <f>+K785</f>
        <v>6037</v>
      </c>
      <c r="L790" s="9">
        <f>+L785</f>
        <v>77039.15339805825</v>
      </c>
      <c r="M790" s="10">
        <f>IF(L790=0,0,L790/K790)</f>
        <v>12.761165048543688</v>
      </c>
    </row>
    <row r="791" spans="2:13" ht="15">
      <c r="B791" s="49"/>
      <c r="C791" s="1"/>
      <c r="D791" s="9"/>
      <c r="E791" s="10"/>
      <c r="G791" s="1"/>
      <c r="H791" s="9"/>
      <c r="I791" s="10"/>
      <c r="K791" s="1"/>
      <c r="L791" s="9"/>
      <c r="M791" s="10"/>
    </row>
    <row r="792" spans="2:13" ht="15">
      <c r="B792" s="49" t="s">
        <v>5</v>
      </c>
      <c r="C792" s="22">
        <v>0</v>
      </c>
      <c r="D792" s="23">
        <v>0</v>
      </c>
      <c r="E792" s="24">
        <f>IF(D792=0,0,D792/C792)</f>
        <v>0</v>
      </c>
      <c r="G792" s="22">
        <v>0</v>
      </c>
      <c r="H792" s="23">
        <v>0</v>
      </c>
      <c r="I792" s="24">
        <f>IF(H792=0,0,H792/G792)</f>
        <v>0</v>
      </c>
      <c r="K792" s="22">
        <v>0</v>
      </c>
      <c r="L792" s="23">
        <v>0</v>
      </c>
      <c r="M792" s="24">
        <f>IF(L792=0,0,L792/K792)</f>
        <v>0</v>
      </c>
    </row>
    <row r="793" spans="2:13" ht="15">
      <c r="B793" s="49"/>
      <c r="C793" s="1"/>
      <c r="D793" s="9"/>
      <c r="E793" s="10"/>
      <c r="G793" s="1"/>
      <c r="H793" s="9"/>
      <c r="I793" s="10"/>
      <c r="K793" s="1"/>
      <c r="L793" s="9"/>
      <c r="M793" s="10"/>
    </row>
    <row r="794" spans="2:13" ht="15">
      <c r="B794" s="49" t="s">
        <v>6</v>
      </c>
      <c r="C794" s="18">
        <f>SUM(C790:C792)</f>
        <v>0</v>
      </c>
      <c r="D794" s="18">
        <f>SUM(D790:D792)</f>
        <v>0</v>
      </c>
      <c r="E794" s="20">
        <f>IF(D794=0,0,D794/C794)</f>
        <v>0</v>
      </c>
      <c r="F794" s="21"/>
      <c r="G794" s="18">
        <f>SUM(G790:G792)</f>
        <v>128626</v>
      </c>
      <c r="H794" s="19">
        <f>SUM(H790:H792)</f>
        <v>10027591.128435526</v>
      </c>
      <c r="I794" s="20">
        <f>IF(H794=0,0,H794/G794)</f>
        <v>77.95928605752745</v>
      </c>
      <c r="K794" s="18">
        <f>SUM(K790:K792)</f>
        <v>6037</v>
      </c>
      <c r="L794" s="19">
        <f>SUM(L790:L792)</f>
        <v>77039.15339805825</v>
      </c>
      <c r="M794" s="20">
        <f>IF(L794=0,0,L794/K794)</f>
        <v>12.761165048543688</v>
      </c>
    </row>
    <row r="795" spans="2:13" ht="15">
      <c r="B795" s="49"/>
      <c r="C795" s="1"/>
      <c r="D795" s="9"/>
      <c r="E795" s="10"/>
      <c r="G795" s="1"/>
      <c r="H795" s="9"/>
      <c r="I795" s="10"/>
      <c r="K795" s="1"/>
      <c r="L795" s="9"/>
      <c r="M795" s="10"/>
    </row>
    <row r="796" spans="2:13" ht="15">
      <c r="B796" s="49" t="s">
        <v>7</v>
      </c>
      <c r="C796" s="1">
        <v>0</v>
      </c>
      <c r="D796" s="9">
        <v>0</v>
      </c>
      <c r="E796" s="10">
        <v>0</v>
      </c>
      <c r="G796" s="1">
        <v>0</v>
      </c>
      <c r="H796" s="9">
        <f>+G796*I794</f>
        <v>0</v>
      </c>
      <c r="I796" s="10">
        <v>0</v>
      </c>
      <c r="K796" s="1">
        <v>0</v>
      </c>
      <c r="L796" s="9">
        <v>0</v>
      </c>
      <c r="M796" s="10">
        <v>0</v>
      </c>
    </row>
    <row r="797" spans="2:13" ht="15">
      <c r="B797" s="49"/>
      <c r="C797" s="1"/>
      <c r="D797" s="9"/>
      <c r="E797" s="10"/>
      <c r="G797" s="1">
        <v>0</v>
      </c>
      <c r="H797" s="9"/>
      <c r="I797" s="10"/>
      <c r="K797" s="1"/>
      <c r="L797" s="9"/>
      <c r="M797" s="10"/>
    </row>
    <row r="798" spans="2:13" ht="15">
      <c r="B798" s="49" t="s">
        <v>11</v>
      </c>
      <c r="C798" s="22"/>
      <c r="D798" s="23">
        <f>+C798*E794</f>
        <v>0</v>
      </c>
      <c r="E798" s="24">
        <f>IF(D798=0,0,D798/C798)</f>
        <v>0</v>
      </c>
      <c r="G798" s="22">
        <v>-874</v>
      </c>
      <c r="H798" s="23">
        <f>+G798*I794</f>
        <v>-68136.41601427899</v>
      </c>
      <c r="I798" s="24">
        <f>IF(H798=0,0,H798/G798)</f>
        <v>77.95928605752745</v>
      </c>
      <c r="K798" s="22">
        <v>-874</v>
      </c>
      <c r="L798" s="23">
        <f>+K798*M794</f>
        <v>-11153.258252427184</v>
      </c>
      <c r="M798" s="24">
        <f>IF(L798=0,0,L798/K798)</f>
        <v>12.761165048543688</v>
      </c>
    </row>
    <row r="799" spans="2:13" ht="15">
      <c r="B799" s="49"/>
      <c r="C799" s="1"/>
      <c r="D799" s="9"/>
      <c r="E799" s="10"/>
      <c r="G799" s="1"/>
      <c r="H799" s="9"/>
      <c r="I799" s="10"/>
      <c r="K799" s="1"/>
      <c r="L799" s="9"/>
      <c r="M799" s="10"/>
    </row>
    <row r="800" spans="2:13" ht="15.75" thickBot="1">
      <c r="B800" s="49" t="s">
        <v>9</v>
      </c>
      <c r="C800" s="25">
        <f>SUM(C794:C798)</f>
        <v>0</v>
      </c>
      <c r="D800" s="25">
        <f>SUM(D794:D798)</f>
        <v>0</v>
      </c>
      <c r="E800" s="26">
        <f>IF(D800=0,0,D800/C800)</f>
        <v>0</v>
      </c>
      <c r="G800" s="25">
        <f>SUM(G794:G798)</f>
        <v>127752</v>
      </c>
      <c r="H800" s="25">
        <f>SUM(H794:H798)</f>
        <v>9959454.712421248</v>
      </c>
      <c r="I800" s="26">
        <f>IF(H800=0,0,H800/G800)</f>
        <v>77.95928605752746</v>
      </c>
      <c r="K800" s="25">
        <f>SUM(K794:K798)</f>
        <v>5163</v>
      </c>
      <c r="L800" s="25">
        <f>SUM(L794:L798)</f>
        <v>65885.89514563106</v>
      </c>
      <c r="M800" s="26">
        <f>IF(L800=0,0,L800/K800)</f>
        <v>12.761165048543688</v>
      </c>
    </row>
    <row r="801" ht="15.75" thickTop="1"/>
  </sheetData>
  <sheetProtection/>
  <mergeCells count="156">
    <mergeCell ref="C435:E435"/>
    <mergeCell ref="G435:I435"/>
    <mergeCell ref="C450:E450"/>
    <mergeCell ref="G450:I450"/>
    <mergeCell ref="C389:E389"/>
    <mergeCell ref="G389:I389"/>
    <mergeCell ref="C404:E404"/>
    <mergeCell ref="G404:I404"/>
    <mergeCell ref="C419:E419"/>
    <mergeCell ref="G419:I419"/>
    <mergeCell ref="C374:E374"/>
    <mergeCell ref="G374:I374"/>
    <mergeCell ref="C514:E514"/>
    <mergeCell ref="G514:I514"/>
    <mergeCell ref="C465:E465"/>
    <mergeCell ref="G465:I465"/>
    <mergeCell ref="C482:E482"/>
    <mergeCell ref="G482:I482"/>
    <mergeCell ref="C499:E499"/>
    <mergeCell ref="G499:I499"/>
    <mergeCell ref="C329:E329"/>
    <mergeCell ref="G329:I329"/>
    <mergeCell ref="C344:E344"/>
    <mergeCell ref="G344:I344"/>
    <mergeCell ref="C359:E359"/>
    <mergeCell ref="G359:I359"/>
    <mergeCell ref="C282:E282"/>
    <mergeCell ref="G282:I282"/>
    <mergeCell ref="C299:E299"/>
    <mergeCell ref="G299:I299"/>
    <mergeCell ref="C314:E314"/>
    <mergeCell ref="G314:I314"/>
    <mergeCell ref="C236:E236"/>
    <mergeCell ref="G236:I236"/>
    <mergeCell ref="C250:E250"/>
    <mergeCell ref="G250:I250"/>
    <mergeCell ref="C265:E265"/>
    <mergeCell ref="G265:I265"/>
    <mergeCell ref="C189:E189"/>
    <mergeCell ref="G189:I189"/>
    <mergeCell ref="C204:E204"/>
    <mergeCell ref="G204:I204"/>
    <mergeCell ref="C221:E221"/>
    <mergeCell ref="G221:I221"/>
    <mergeCell ref="C144:E144"/>
    <mergeCell ref="G144:I144"/>
    <mergeCell ref="C159:E159"/>
    <mergeCell ref="G159:I159"/>
    <mergeCell ref="C174:E174"/>
    <mergeCell ref="G174:I174"/>
    <mergeCell ref="C95:E95"/>
    <mergeCell ref="G95:I95"/>
    <mergeCell ref="C112:E112"/>
    <mergeCell ref="G112:I112"/>
    <mergeCell ref="C129:E129"/>
    <mergeCell ref="G129:I129"/>
    <mergeCell ref="C50:E50"/>
    <mergeCell ref="G50:I50"/>
    <mergeCell ref="C65:E65"/>
    <mergeCell ref="G65:I65"/>
    <mergeCell ref="C80:E80"/>
    <mergeCell ref="G80:I80"/>
    <mergeCell ref="C4:E4"/>
    <mergeCell ref="G4:I4"/>
    <mergeCell ref="C20:E20"/>
    <mergeCell ref="G20:I20"/>
    <mergeCell ref="C35:E35"/>
    <mergeCell ref="G35:I35"/>
    <mergeCell ref="C529:E529"/>
    <mergeCell ref="G529:I529"/>
    <mergeCell ref="C544:E544"/>
    <mergeCell ref="G544:I544"/>
    <mergeCell ref="C559:E559"/>
    <mergeCell ref="G559:I559"/>
    <mergeCell ref="C574:E574"/>
    <mergeCell ref="G574:I574"/>
    <mergeCell ref="C589:E589"/>
    <mergeCell ref="G589:I589"/>
    <mergeCell ref="C604:E604"/>
    <mergeCell ref="G604:I604"/>
    <mergeCell ref="C619:E619"/>
    <mergeCell ref="G619:I619"/>
    <mergeCell ref="C634:E634"/>
    <mergeCell ref="G634:I634"/>
    <mergeCell ref="C651:E651"/>
    <mergeCell ref="G651:I651"/>
    <mergeCell ref="C668:E668"/>
    <mergeCell ref="G668:I668"/>
    <mergeCell ref="C683:E683"/>
    <mergeCell ref="G683:I683"/>
    <mergeCell ref="C698:E698"/>
    <mergeCell ref="G698:I698"/>
    <mergeCell ref="C713:E713"/>
    <mergeCell ref="G713:I713"/>
    <mergeCell ref="C728:E728"/>
    <mergeCell ref="G728:I728"/>
    <mergeCell ref="C743:E743"/>
    <mergeCell ref="G743:I743"/>
    <mergeCell ref="C758:E758"/>
    <mergeCell ref="G758:I758"/>
    <mergeCell ref="C773:E773"/>
    <mergeCell ref="G773:I773"/>
    <mergeCell ref="C788:E788"/>
    <mergeCell ref="G788:I788"/>
    <mergeCell ref="K713:M713"/>
    <mergeCell ref="K728:M728"/>
    <mergeCell ref="K743:M743"/>
    <mergeCell ref="K758:M758"/>
    <mergeCell ref="K773:M773"/>
    <mergeCell ref="K314:M314"/>
    <mergeCell ref="K329:M329"/>
    <mergeCell ref="K344:M344"/>
    <mergeCell ref="K144:M144"/>
    <mergeCell ref="K159:M159"/>
    <mergeCell ref="K174:M174"/>
    <mergeCell ref="K189:M189"/>
    <mergeCell ref="K204:M204"/>
    <mergeCell ref="K221:M221"/>
    <mergeCell ref="K788:M788"/>
    <mergeCell ref="K4:M4"/>
    <mergeCell ref="K20:M20"/>
    <mergeCell ref="K35:M35"/>
    <mergeCell ref="K50:M50"/>
    <mergeCell ref="K65:M65"/>
    <mergeCell ref="K80:M80"/>
    <mergeCell ref="K95:M95"/>
    <mergeCell ref="K112:M112"/>
    <mergeCell ref="K129:M129"/>
    <mergeCell ref="K236:M236"/>
    <mergeCell ref="K250:M250"/>
    <mergeCell ref="K265:M265"/>
    <mergeCell ref="K282:M282"/>
    <mergeCell ref="K299:M299"/>
    <mergeCell ref="K465:M465"/>
    <mergeCell ref="K544:M544"/>
    <mergeCell ref="K559:M559"/>
    <mergeCell ref="K574:M574"/>
    <mergeCell ref="K589:M589"/>
    <mergeCell ref="K604:M604"/>
    <mergeCell ref="K359:M359"/>
    <mergeCell ref="K374:M374"/>
    <mergeCell ref="K482:M482"/>
    <mergeCell ref="K698:M698"/>
    <mergeCell ref="K619:M619"/>
    <mergeCell ref="K634:M634"/>
    <mergeCell ref="K651:M651"/>
    <mergeCell ref="K668:M668"/>
    <mergeCell ref="K683:M683"/>
    <mergeCell ref="K499:M499"/>
    <mergeCell ref="K514:M514"/>
    <mergeCell ref="K529:M529"/>
    <mergeCell ref="K389:M389"/>
    <mergeCell ref="K404:M404"/>
    <mergeCell ref="K419:M419"/>
    <mergeCell ref="K435:M435"/>
    <mergeCell ref="K450:M450"/>
  </mergeCells>
  <printOptions/>
  <pageMargins left="0.7" right="0.7" top="0.75" bottom="0.75" header="0.3" footer="0.3"/>
  <pageSetup fitToHeight="5" fitToWidth="1" horizontalDpi="600" verticalDpi="600" orientation="landscape" scale="89" r:id="rId3"/>
  <headerFooter>
    <oddFooter>&amp;L&amp;T&amp;D&amp;C&amp;F&amp;A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Q28" sqref="Q28"/>
    </sheetView>
  </sheetViews>
  <sheetFormatPr defaultColWidth="9.140625" defaultRowHeight="15"/>
  <cols>
    <col min="1" max="1" width="15.8515625" style="0" customWidth="1"/>
    <col min="3" max="4" width="13.28125" style="0" customWidth="1"/>
    <col min="5" max="5" width="11.28125" style="0" customWidth="1"/>
    <col min="6" max="6" width="14.28125" style="0" hidden="1" customWidth="1"/>
    <col min="7" max="13" width="0" style="0" hidden="1" customWidth="1"/>
  </cols>
  <sheetData>
    <row r="1" spans="1:5" ht="14.25">
      <c r="A1" s="52" t="s">
        <v>17</v>
      </c>
      <c r="B1" s="52"/>
      <c r="C1" s="52"/>
      <c r="D1" s="52"/>
      <c r="E1" s="52"/>
    </row>
    <row r="2" spans="1:5" ht="14.25">
      <c r="A2" s="53" t="s">
        <v>37</v>
      </c>
      <c r="B2" s="54"/>
      <c r="C2" s="54"/>
      <c r="D2" s="54"/>
      <c r="E2" s="54"/>
    </row>
    <row r="3" spans="1:5" ht="14.25">
      <c r="A3" s="55" t="s">
        <v>43</v>
      </c>
      <c r="B3" s="55"/>
      <c r="C3" s="55"/>
      <c r="D3" s="55"/>
      <c r="E3" s="55"/>
    </row>
    <row r="4" spans="2:9" ht="14.25">
      <c r="B4" s="21"/>
      <c r="C4" s="21"/>
      <c r="D4" s="18"/>
      <c r="E4" s="47"/>
      <c r="F4" s="47"/>
      <c r="G4" s="46"/>
      <c r="H4" s="45"/>
      <c r="I4" s="44"/>
    </row>
    <row r="5" spans="2:9" ht="14.25">
      <c r="B5" s="21"/>
      <c r="C5" s="21"/>
      <c r="D5" s="18"/>
      <c r="E5" s="47"/>
      <c r="F5" s="47"/>
      <c r="G5" s="46"/>
      <c r="H5" s="45"/>
      <c r="I5" s="44"/>
    </row>
    <row r="6" spans="1:5" ht="14.25">
      <c r="A6" s="42" t="s">
        <v>42</v>
      </c>
      <c r="B6" s="2"/>
      <c r="C6" s="2"/>
      <c r="D6" s="2"/>
      <c r="E6" s="2"/>
    </row>
    <row r="7" spans="1:22" ht="39.75">
      <c r="A7" s="56" t="s">
        <v>35</v>
      </c>
      <c r="B7" s="56" t="s">
        <v>34</v>
      </c>
      <c r="C7" s="56" t="s">
        <v>33</v>
      </c>
      <c r="D7" s="56" t="s">
        <v>32</v>
      </c>
      <c r="E7" s="56" t="s">
        <v>31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4.25">
      <c r="A9" s="34" t="s">
        <v>30</v>
      </c>
      <c r="B9" s="34">
        <f>730+1305</f>
        <v>2035</v>
      </c>
      <c r="C9" s="41">
        <f>B9/$D$16</f>
        <v>0.7823913879277201</v>
      </c>
      <c r="D9" s="40">
        <f>C9*$D$15</f>
        <v>158647.06651287965</v>
      </c>
      <c r="E9" s="34">
        <f>C9*$D$16</f>
        <v>2035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4.25">
      <c r="A10" s="34" t="s">
        <v>29</v>
      </c>
      <c r="B10" s="34">
        <f>245+176</f>
        <v>421</v>
      </c>
      <c r="C10" s="41">
        <f>B10/$D$16</f>
        <v>0.16186082276047675</v>
      </c>
      <c r="D10" s="40">
        <f>C10*$D$15</f>
        <v>32820.842752787394</v>
      </c>
      <c r="E10" s="34">
        <f>C10*$D$16</f>
        <v>421.00000000000006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4.25">
      <c r="A11" s="34" t="s">
        <v>28</v>
      </c>
      <c r="B11" s="34">
        <v>145</v>
      </c>
      <c r="C11" s="41">
        <f>B11/$D$16</f>
        <v>0.05574778931180315</v>
      </c>
      <c r="D11" s="40">
        <f>C11*$D$15</f>
        <v>11304.090734332949</v>
      </c>
      <c r="E11" s="34">
        <f>C11*$D$16</f>
        <v>145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4.25">
      <c r="A12" s="36" t="s">
        <v>27</v>
      </c>
      <c r="B12" s="36">
        <f>SUM(B9:B11)</f>
        <v>2601</v>
      </c>
      <c r="C12" s="39">
        <f>SUM(C9:C11)</f>
        <v>1</v>
      </c>
      <c r="D12" s="37">
        <f>SUM(D9:D11)</f>
        <v>202772</v>
      </c>
      <c r="E12" s="36">
        <f>SUM(E9:E11)</f>
        <v>2601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4.25">
      <c r="A13" s="36"/>
      <c r="B13" s="36"/>
      <c r="C13" s="36"/>
      <c r="D13" s="38"/>
      <c r="E13" s="3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4.25">
      <c r="A14" s="36"/>
      <c r="B14" s="36"/>
      <c r="C14" s="36"/>
      <c r="D14" s="38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25">
      <c r="A15" s="36" t="s">
        <v>26</v>
      </c>
      <c r="B15" s="36"/>
      <c r="C15" s="36"/>
      <c r="D15" s="37">
        <v>202772</v>
      </c>
      <c r="E15" s="3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25">
      <c r="A16" s="36" t="s">
        <v>25</v>
      </c>
      <c r="B16" s="34"/>
      <c r="C16" s="34"/>
      <c r="D16" s="35">
        <f>B12</f>
        <v>2601</v>
      </c>
      <c r="E16" s="3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25">
      <c r="A20" s="59" t="s">
        <v>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9.75">
      <c r="A21" s="56" t="s">
        <v>35</v>
      </c>
      <c r="B21" s="56" t="s">
        <v>34</v>
      </c>
      <c r="C21" s="56" t="s">
        <v>33</v>
      </c>
      <c r="D21" s="56" t="s">
        <v>32</v>
      </c>
      <c r="E21" s="56" t="s">
        <v>31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4.25">
      <c r="A23" s="34" t="s">
        <v>30</v>
      </c>
      <c r="B23" s="34">
        <v>709</v>
      </c>
      <c r="C23" s="41">
        <f>B23/$D$30</f>
        <v>0.5764227642276423</v>
      </c>
      <c r="D23" s="40">
        <f>C23*$D$29</f>
        <v>55273.17886178862</v>
      </c>
      <c r="E23" s="34">
        <f>C23*$D$30</f>
        <v>709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4.25">
      <c r="A24" s="34" t="s">
        <v>29</v>
      </c>
      <c r="B24" s="34">
        <f>215+203</f>
        <v>418</v>
      </c>
      <c r="C24" s="41">
        <f>B24/$D$30</f>
        <v>0.33983739837398375</v>
      </c>
      <c r="D24" s="40">
        <f>C24*$D$29</f>
        <v>32587.0081300813</v>
      </c>
      <c r="E24" s="34">
        <f>C24*$D$30</f>
        <v>418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4.25">
      <c r="A25" s="34" t="s">
        <v>28</v>
      </c>
      <c r="B25" s="34">
        <v>103</v>
      </c>
      <c r="C25" s="41">
        <f>B25/$D$30</f>
        <v>0.08373983739837398</v>
      </c>
      <c r="D25" s="40">
        <f>C25*$D$29</f>
        <v>8029.8130081300815</v>
      </c>
      <c r="E25" s="34">
        <f>C25*$D$30</f>
        <v>103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4.25">
      <c r="A26" s="36" t="s">
        <v>27</v>
      </c>
      <c r="B26" s="36">
        <v>1230</v>
      </c>
      <c r="C26" s="39">
        <f>SUM(C23:C25)</f>
        <v>1</v>
      </c>
      <c r="D26" s="37">
        <f>SUM(D23:D25)</f>
        <v>95890</v>
      </c>
      <c r="E26" s="36">
        <f>SUM(E23:E25)</f>
        <v>1230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25">
      <c r="A27" s="36"/>
      <c r="B27" s="36"/>
      <c r="C27" s="36"/>
      <c r="D27" s="38"/>
      <c r="E27" s="3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4.25">
      <c r="A28" s="36"/>
      <c r="B28" s="36"/>
      <c r="C28" s="36"/>
      <c r="D28" s="38"/>
      <c r="E28" s="3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4.25">
      <c r="A29" s="36" t="s">
        <v>26</v>
      </c>
      <c r="B29" s="36"/>
      <c r="C29" s="36"/>
      <c r="D29" s="37">
        <v>95890</v>
      </c>
      <c r="E29" s="3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4.25">
      <c r="A30" s="36" t="s">
        <v>25</v>
      </c>
      <c r="B30" s="34"/>
      <c r="C30" s="34"/>
      <c r="D30" s="35">
        <f>B26</f>
        <v>1230</v>
      </c>
      <c r="E30" s="3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4.25">
      <c r="A33" s="59" t="s">
        <v>45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39.75">
      <c r="A34" s="56" t="s">
        <v>35</v>
      </c>
      <c r="B34" s="56" t="s">
        <v>34</v>
      </c>
      <c r="C34" s="56" t="s">
        <v>33</v>
      </c>
      <c r="D34" s="56" t="s">
        <v>32</v>
      </c>
      <c r="E34" s="56" t="s">
        <v>31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4.25">
      <c r="A36" s="34" t="s">
        <v>30</v>
      </c>
      <c r="B36" s="34">
        <v>1057</v>
      </c>
      <c r="C36" s="41">
        <f>B36/$D$43</f>
        <v>0.5760217983651226</v>
      </c>
      <c r="D36" s="40">
        <f>C36*$D$42</f>
        <v>82402.79836512261</v>
      </c>
      <c r="E36" s="34">
        <f>$B$39*C36</f>
        <v>1057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4.25">
      <c r="A37" s="34" t="s">
        <v>29</v>
      </c>
      <c r="B37" s="34">
        <f>288+280</f>
        <v>568</v>
      </c>
      <c r="C37" s="41">
        <f>B37/$D$43</f>
        <v>0.30953678474114443</v>
      </c>
      <c r="D37" s="40">
        <f>C37*$D$42</f>
        <v>44280.784741144416</v>
      </c>
      <c r="E37" s="34">
        <f>$B$39*C37</f>
        <v>568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4.25">
      <c r="A38" s="34" t="s">
        <v>28</v>
      </c>
      <c r="B38" s="34">
        <f>82+128</f>
        <v>210</v>
      </c>
      <c r="C38" s="41">
        <f>B38/$D$43</f>
        <v>0.11444141689373297</v>
      </c>
      <c r="D38" s="40">
        <f>C38*$D$42</f>
        <v>16371.416893732969</v>
      </c>
      <c r="E38" s="34">
        <f>$B$39*C38</f>
        <v>210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4.25">
      <c r="A39" s="36" t="s">
        <v>27</v>
      </c>
      <c r="B39" s="36">
        <f>SUM(B36:B38)</f>
        <v>1835</v>
      </c>
      <c r="C39" s="39">
        <f>SUM(C36:C38)</f>
        <v>1</v>
      </c>
      <c r="D39" s="37">
        <f>SUM(D36:D38)</f>
        <v>143055</v>
      </c>
      <c r="E39" s="36">
        <f>SUM(E36:E38)</f>
        <v>1835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4.25">
      <c r="A40" s="36"/>
      <c r="B40" s="36"/>
      <c r="C40" s="36"/>
      <c r="D40" s="38"/>
      <c r="E40" s="3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4.25">
      <c r="A41" s="36"/>
      <c r="B41" s="36"/>
      <c r="C41" s="36"/>
      <c r="D41" s="38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4.25">
      <c r="A42" s="36" t="s">
        <v>26</v>
      </c>
      <c r="B42" s="36"/>
      <c r="C42" s="36"/>
      <c r="D42" s="37">
        <v>143055</v>
      </c>
      <c r="E42" s="3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4.25">
      <c r="A43" s="36" t="s">
        <v>25</v>
      </c>
      <c r="B43" s="34"/>
      <c r="C43" s="34"/>
      <c r="D43" s="35">
        <v>1835</v>
      </c>
      <c r="E43" s="3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4.25">
      <c r="A44" s="34"/>
      <c r="B44" s="34"/>
      <c r="C44" s="34"/>
      <c r="D44" s="43" t="s">
        <v>36</v>
      </c>
      <c r="E44" s="3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4.25">
      <c r="A46" s="59" t="s">
        <v>46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39.75">
      <c r="A47" s="56" t="s">
        <v>35</v>
      </c>
      <c r="B47" s="56" t="s">
        <v>34</v>
      </c>
      <c r="C47" s="56" t="s">
        <v>33</v>
      </c>
      <c r="D47" s="56" t="s">
        <v>32</v>
      </c>
      <c r="E47" s="56" t="s">
        <v>31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4.25">
      <c r="A49" s="34" t="s">
        <v>30</v>
      </c>
      <c r="B49" s="34">
        <v>1044</v>
      </c>
      <c r="C49" s="41">
        <v>0.5637149028077754</v>
      </c>
      <c r="D49" s="40">
        <v>81389.72138228941</v>
      </c>
      <c r="E49" s="34">
        <v>1044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4.25">
      <c r="A50" s="34" t="s">
        <v>29</v>
      </c>
      <c r="B50" s="34">
        <v>531</v>
      </c>
      <c r="C50" s="41">
        <v>0.2867170626349892</v>
      </c>
      <c r="D50" s="40">
        <v>41396.496220302375</v>
      </c>
      <c r="E50" s="34">
        <v>531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4.25">
      <c r="A51" s="34" t="s">
        <v>28</v>
      </c>
      <c r="B51" s="34">
        <v>277</v>
      </c>
      <c r="C51" s="41">
        <v>0.1495680345572354</v>
      </c>
      <c r="D51" s="40">
        <v>21594.782397408206</v>
      </c>
      <c r="E51" s="34">
        <v>277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4.25">
      <c r="A52" s="36" t="s">
        <v>27</v>
      </c>
      <c r="B52" s="36">
        <v>1852</v>
      </c>
      <c r="C52" s="39">
        <v>1</v>
      </c>
      <c r="D52" s="37">
        <v>144381</v>
      </c>
      <c r="E52" s="36">
        <v>1852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4.25">
      <c r="A53" s="36"/>
      <c r="B53" s="36"/>
      <c r="C53" s="36"/>
      <c r="D53" s="38"/>
      <c r="E53" s="3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4.25">
      <c r="A54" s="36"/>
      <c r="B54" s="36"/>
      <c r="C54" s="36"/>
      <c r="D54" s="38"/>
      <c r="E54" s="3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4.25">
      <c r="A55" s="36" t="s">
        <v>26</v>
      </c>
      <c r="B55" s="36"/>
      <c r="C55" s="36"/>
      <c r="D55" s="37">
        <v>144381</v>
      </c>
      <c r="E55" s="3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4.25">
      <c r="A56" s="36" t="s">
        <v>25</v>
      </c>
      <c r="B56" s="34"/>
      <c r="C56" s="34"/>
      <c r="D56" s="35">
        <v>1852</v>
      </c>
      <c r="E56" s="3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4.25">
      <c r="A59" s="59" t="s">
        <v>47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39.75">
      <c r="A60" s="56" t="s">
        <v>35</v>
      </c>
      <c r="B60" s="56" t="s">
        <v>34</v>
      </c>
      <c r="C60" s="56" t="s">
        <v>33</v>
      </c>
      <c r="D60" s="56" t="s">
        <v>32</v>
      </c>
      <c r="E60" s="56" t="s">
        <v>31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4.25">
      <c r="A62" s="34" t="s">
        <v>30</v>
      </c>
      <c r="B62" s="34">
        <v>1414</v>
      </c>
      <c r="C62" s="57">
        <v>0.7461741424802111</v>
      </c>
      <c r="D62" s="40">
        <v>110234.54459102903</v>
      </c>
      <c r="E62" s="34">
        <v>1414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4.25">
      <c r="A63" s="34" t="s">
        <v>29</v>
      </c>
      <c r="B63" s="34">
        <v>326</v>
      </c>
      <c r="C63" s="58">
        <v>0.17203166226912928</v>
      </c>
      <c r="D63" s="40">
        <v>25414.753562005277</v>
      </c>
      <c r="E63" s="34">
        <v>326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4.25">
      <c r="A64" s="34" t="s">
        <v>28</v>
      </c>
      <c r="B64" s="34">
        <v>155</v>
      </c>
      <c r="C64" s="58">
        <v>0.08179419525065963</v>
      </c>
      <c r="D64" s="40">
        <v>12083.7018469657</v>
      </c>
      <c r="E64" s="34">
        <v>155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4.25">
      <c r="A65" s="36" t="s">
        <v>27</v>
      </c>
      <c r="B65" s="36">
        <v>1895</v>
      </c>
      <c r="C65" s="39">
        <v>1</v>
      </c>
      <c r="D65" s="37">
        <v>147733</v>
      </c>
      <c r="E65" s="36">
        <v>1895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4.25">
      <c r="A66" s="36"/>
      <c r="B66" s="36"/>
      <c r="C66" s="36"/>
      <c r="D66" s="38"/>
      <c r="E66" s="3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4.25">
      <c r="A67" s="36"/>
      <c r="B67" s="36"/>
      <c r="C67" s="36"/>
      <c r="D67" s="38"/>
      <c r="E67" s="3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4.25">
      <c r="A68" s="36" t="s">
        <v>26</v>
      </c>
      <c r="B68" s="36"/>
      <c r="C68" s="36"/>
      <c r="D68" s="37">
        <v>147733</v>
      </c>
      <c r="E68" s="3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4.25">
      <c r="A69" s="36" t="s">
        <v>25</v>
      </c>
      <c r="B69" s="34"/>
      <c r="C69" s="34"/>
      <c r="D69" s="35">
        <v>1895</v>
      </c>
      <c r="E69" s="3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39.75">
      <c r="A73" s="56" t="s">
        <v>35</v>
      </c>
      <c r="B73" s="56" t="s">
        <v>34</v>
      </c>
      <c r="C73" s="56" t="s">
        <v>33</v>
      </c>
      <c r="D73" s="56" t="s">
        <v>32</v>
      </c>
      <c r="E73" s="56" t="s">
        <v>31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4.25">
      <c r="A75" s="34" t="s">
        <v>30</v>
      </c>
      <c r="B75" s="34">
        <v>552</v>
      </c>
      <c r="C75" s="41">
        <f>B75/$D$82</f>
        <v>0.631578947368421</v>
      </c>
      <c r="D75" s="40">
        <f>C75*$D$81</f>
        <v>43033.26315789473</v>
      </c>
      <c r="E75" s="34">
        <f>C75*$D$82</f>
        <v>552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4.25">
      <c r="A76" s="34" t="s">
        <v>29</v>
      </c>
      <c r="B76" s="34">
        <f>163+156</f>
        <v>319</v>
      </c>
      <c r="C76" s="41">
        <f>B76/$D$82</f>
        <v>0.36498855835240274</v>
      </c>
      <c r="D76" s="40">
        <f>C76*$D$81</f>
        <v>24868.860411899313</v>
      </c>
      <c r="E76" s="34">
        <f>C76*$D$82</f>
        <v>319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4.25">
      <c r="A77" s="34" t="s">
        <v>28</v>
      </c>
      <c r="B77" s="34">
        <v>3</v>
      </c>
      <c r="C77" s="41">
        <f>B77/$D$82</f>
        <v>0.003432494279176201</v>
      </c>
      <c r="D77" s="40">
        <f>C77*$D$81</f>
        <v>233.87643020594965</v>
      </c>
      <c r="E77" s="34">
        <f>C77*$D$82</f>
        <v>3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4.25">
      <c r="A78" s="36" t="s">
        <v>27</v>
      </c>
      <c r="B78" s="36">
        <f>SUM(B75:B77)</f>
        <v>874</v>
      </c>
      <c r="C78" s="39">
        <f>SUM(C75:C77)</f>
        <v>1</v>
      </c>
      <c r="D78" s="50">
        <f>SUM(D75:D77)</f>
        <v>68135.99999999999</v>
      </c>
      <c r="E78" s="36">
        <f>SUM(E75:E77)</f>
        <v>874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4.25">
      <c r="A79" s="36"/>
      <c r="B79" s="36"/>
      <c r="C79" s="36"/>
      <c r="D79" s="38"/>
      <c r="E79" s="3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4.25">
      <c r="A80" s="36"/>
      <c r="B80" s="36"/>
      <c r="C80" s="36"/>
      <c r="D80" s="38"/>
      <c r="E80" s="3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4.25">
      <c r="A81" s="36" t="s">
        <v>26</v>
      </c>
      <c r="B81" s="36"/>
      <c r="C81" s="36"/>
      <c r="D81" s="37">
        <v>68136</v>
      </c>
      <c r="E81" s="3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4.25">
      <c r="A82" s="36" t="s">
        <v>25</v>
      </c>
      <c r="B82" s="34"/>
      <c r="C82" s="34"/>
      <c r="D82" s="35">
        <v>874</v>
      </c>
      <c r="E82" s="3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14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 Blake</dc:creator>
  <cp:keywords/>
  <dc:description/>
  <cp:lastModifiedBy>AEP</cp:lastModifiedBy>
  <cp:lastPrinted>2012-08-17T14:33:36Z</cp:lastPrinted>
  <dcterms:created xsi:type="dcterms:W3CDTF">2012-07-25T11:50:39Z</dcterms:created>
  <dcterms:modified xsi:type="dcterms:W3CDTF">2016-03-30T15:06:00Z</dcterms:modified>
  <cp:category/>
  <cp:version/>
  <cp:contentType/>
  <cp:contentStatus/>
</cp:coreProperties>
</file>