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SC\Refinancing RUS Debt with CoBank\PSC Inital Request for Information 2262016\"/>
    </mc:Choice>
  </mc:AlternateContent>
  <bookViews>
    <workbookView xWindow="0" yWindow="60" windowWidth="20730" windowHeight="92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2" i="1" l="1"/>
  <c r="N12" i="1" s="1"/>
  <c r="L13" i="1"/>
  <c r="N13" i="1" s="1"/>
  <c r="L14" i="1"/>
  <c r="L15" i="1"/>
  <c r="L16" i="1"/>
  <c r="N16" i="1" s="1"/>
  <c r="L17" i="1"/>
  <c r="N17" i="1" s="1"/>
  <c r="L18" i="1"/>
  <c r="L19" i="1"/>
  <c r="L20" i="1"/>
  <c r="N20" i="1" s="1"/>
  <c r="L21" i="1"/>
  <c r="N21" i="1" s="1"/>
  <c r="L22" i="1"/>
  <c r="L23" i="1"/>
  <c r="L24" i="1"/>
  <c r="N24" i="1" s="1"/>
  <c r="L25" i="1"/>
  <c r="N25" i="1" s="1"/>
  <c r="L26" i="1"/>
  <c r="L27" i="1"/>
  <c r="L28" i="1"/>
  <c r="N28" i="1" s="1"/>
  <c r="L29" i="1"/>
  <c r="N29" i="1" s="1"/>
  <c r="L30" i="1"/>
  <c r="L31" i="1"/>
  <c r="L32" i="1"/>
  <c r="N32" i="1" s="1"/>
  <c r="L33" i="1"/>
  <c r="N33" i="1" s="1"/>
  <c r="L34" i="1"/>
  <c r="L35" i="1"/>
  <c r="L36" i="1"/>
  <c r="N36" i="1" s="1"/>
  <c r="L37" i="1"/>
  <c r="N37" i="1" s="1"/>
  <c r="L38" i="1"/>
  <c r="L39" i="1"/>
  <c r="L40" i="1"/>
  <c r="N40" i="1" s="1"/>
  <c r="L41" i="1"/>
  <c r="N41" i="1" s="1"/>
  <c r="L42" i="1"/>
  <c r="L43" i="1"/>
  <c r="L44" i="1"/>
  <c r="N44" i="1" s="1"/>
  <c r="L45" i="1"/>
  <c r="N45" i="1" s="1"/>
  <c r="L46" i="1"/>
  <c r="L47" i="1"/>
  <c r="L48" i="1"/>
  <c r="N48" i="1" s="1"/>
  <c r="L49" i="1"/>
  <c r="N49" i="1" s="1"/>
  <c r="L50" i="1"/>
  <c r="L51" i="1"/>
  <c r="L52" i="1"/>
  <c r="N52" i="1" s="1"/>
  <c r="L11" i="1"/>
  <c r="N11" i="1" s="1"/>
  <c r="L10" i="1"/>
  <c r="N10" i="1" s="1"/>
  <c r="K54" i="1"/>
  <c r="J54" i="1"/>
  <c r="I54" i="1"/>
  <c r="E54" i="1"/>
  <c r="D54" i="1"/>
  <c r="F35" i="1"/>
  <c r="N35" i="1" s="1"/>
  <c r="F36" i="1"/>
  <c r="F37" i="1"/>
  <c r="F38" i="1"/>
  <c r="N38" i="1" s="1"/>
  <c r="F39" i="1"/>
  <c r="N39" i="1" s="1"/>
  <c r="F40" i="1"/>
  <c r="F41" i="1"/>
  <c r="F42" i="1"/>
  <c r="N42" i="1" s="1"/>
  <c r="F43" i="1"/>
  <c r="N43" i="1" s="1"/>
  <c r="F44" i="1"/>
  <c r="F45" i="1"/>
  <c r="F46" i="1"/>
  <c r="N46" i="1" s="1"/>
  <c r="F47" i="1"/>
  <c r="N47" i="1" s="1"/>
  <c r="F48" i="1"/>
  <c r="F49" i="1"/>
  <c r="F50" i="1"/>
  <c r="N50" i="1" s="1"/>
  <c r="F51" i="1"/>
  <c r="N51" i="1" s="1"/>
  <c r="F52" i="1"/>
  <c r="F12" i="1"/>
  <c r="F13" i="1"/>
  <c r="F14" i="1"/>
  <c r="N14" i="1" s="1"/>
  <c r="F15" i="1"/>
  <c r="N15" i="1" s="1"/>
  <c r="F16" i="1"/>
  <c r="F17" i="1"/>
  <c r="F18" i="1"/>
  <c r="N18" i="1" s="1"/>
  <c r="F19" i="1"/>
  <c r="N19" i="1" s="1"/>
  <c r="F20" i="1"/>
  <c r="F21" i="1"/>
  <c r="F22" i="1"/>
  <c r="N22" i="1" s="1"/>
  <c r="F23" i="1"/>
  <c r="N23" i="1" s="1"/>
  <c r="F24" i="1"/>
  <c r="F25" i="1"/>
  <c r="F26" i="1"/>
  <c r="N26" i="1" s="1"/>
  <c r="F27" i="1"/>
  <c r="N27" i="1" s="1"/>
  <c r="F28" i="1"/>
  <c r="F29" i="1"/>
  <c r="F30" i="1"/>
  <c r="N30" i="1" s="1"/>
  <c r="F31" i="1"/>
  <c r="N31" i="1" s="1"/>
  <c r="F32" i="1"/>
  <c r="F33" i="1"/>
  <c r="F34" i="1"/>
  <c r="N34" i="1" s="1"/>
  <c r="F11" i="1"/>
  <c r="F10" i="1"/>
  <c r="F54" i="1" s="1"/>
  <c r="P10" i="1" l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N54" i="1"/>
  <c r="L54" i="1"/>
  <c r="N56" i="1"/>
  <c r="N59" i="1"/>
</calcChain>
</file>

<file path=xl/sharedStrings.xml><?xml version="1.0" encoding="utf-8"?>
<sst xmlns="http://schemas.openxmlformats.org/spreadsheetml/2006/main" count="25" uniqueCount="21">
  <si>
    <t>CASH FLOW SUMMARY</t>
  </si>
  <si>
    <t>Combined RUS Loans</t>
  </si>
  <si>
    <t>CoBank Loans</t>
  </si>
  <si>
    <t>Net Cash flow</t>
  </si>
  <si>
    <t>Cumulative CF</t>
  </si>
  <si>
    <t>Period</t>
  </si>
  <si>
    <t>Year</t>
  </si>
  <si>
    <t>Principal Balance at Yearend</t>
  </si>
  <si>
    <t>Annual Principal Payments</t>
  </si>
  <si>
    <t>Annual Interest Payments</t>
  </si>
  <si>
    <t>Total Annual Cash flow</t>
  </si>
  <si>
    <t>Patronage Refund</t>
  </si>
  <si>
    <t>Total Annual Net Cash flow  Expense/(Savings)</t>
  </si>
  <si>
    <t>Cumulative Net Cash flow  Expense/(Savings)</t>
  </si>
  <si>
    <t>Starting Balance</t>
  </si>
  <si>
    <t>Totals</t>
  </si>
  <si>
    <t>RUS Weighted Average Interest Rate:</t>
  </si>
  <si>
    <t>Net Present Value Using Discount Rate of 5.09%</t>
  </si>
  <si>
    <t>CoBank Interest Rate:</t>
  </si>
  <si>
    <t>Net Present Value Using Discount Rate of 3.55%</t>
  </si>
  <si>
    <t>South Kentucky RECC Net Present Value ("NPV")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</si>
</sst>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74706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4F6228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>
      <alignment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" fillId="2" borderId="1">
      <alignment horizontal="center"/>
      <protection hidden="1"/>
    </xf>
  </cellStyleXfs>
  <cellXfs count="28">
    <xf numFmtId="0" fontId="0" fillId="0" borderId="0" xfId="0"/>
    <xf numFmtId="0" fontId="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4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8" fontId="4" fillId="0" borderId="0" xfId="0" applyNumberFormat="1" applyFont="1" applyFill="1" applyBorder="1" applyAlignment="1" applyProtection="1"/>
    <xf numFmtId="44" fontId="4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1" fillId="0" borderId="0" xfId="0" applyFont="1"/>
    <xf numFmtId="0" fontId="8" fillId="3" borderId="0" xfId="0" applyNumberFormat="1" applyFont="1" applyFill="1" applyBorder="1" applyAlignment="1" applyProtection="1">
      <alignment horizontal="center"/>
    </xf>
    <xf numFmtId="0" fontId="8" fillId="4" borderId="0" xfId="0" applyNumberFormat="1" applyFont="1" applyFill="1" applyBorder="1" applyAlignment="1" applyProtection="1">
      <alignment horizontal="center"/>
    </xf>
  </cellXfs>
  <cellStyles count="9">
    <cellStyle name="Comma 2" xfId="3"/>
    <cellStyle name="Comma 3" xfId="2"/>
    <cellStyle name="Currency 2" xfId="5"/>
    <cellStyle name="Currency 3" xfId="4"/>
    <cellStyle name="Normal" xfId="0" builtinId="0"/>
    <cellStyle name="Normal 2" xfId="1"/>
    <cellStyle name="Percent 2" xfId="7"/>
    <cellStyle name="Percent 3" xfId="6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4"/>
  <sheetViews>
    <sheetView tabSelected="1" zoomScale="90" zoomScaleNormal="90" workbookViewId="0">
      <selection activeCell="E10" sqref="E10"/>
    </sheetView>
  </sheetViews>
  <sheetFormatPr defaultRowHeight="15" x14ac:dyDescent="0.25"/>
  <cols>
    <col min="3" max="3" width="16" customWidth="1"/>
    <col min="4" max="4" width="17.7109375" customWidth="1"/>
    <col min="5" max="6" width="14.85546875" bestFit="1" customWidth="1"/>
    <col min="7" max="7" width="3.7109375" customWidth="1"/>
    <col min="8" max="10" width="14.85546875" bestFit="1" customWidth="1"/>
    <col min="11" max="11" width="14.140625" customWidth="1"/>
    <col min="12" max="12" width="14.85546875" bestFit="1" customWidth="1"/>
    <col min="13" max="13" width="4" customWidth="1"/>
    <col min="14" max="14" width="21.28515625" customWidth="1"/>
    <col min="15" max="15" width="3.85546875" customWidth="1"/>
    <col min="16" max="16" width="17.85546875" customWidth="1"/>
  </cols>
  <sheetData>
    <row r="2" spans="1:16" ht="18" x14ac:dyDescent="0.35">
      <c r="A2" s="25" t="s">
        <v>20</v>
      </c>
    </row>
    <row r="5" spans="1:16" ht="15.6" x14ac:dyDescent="0.3">
      <c r="A5" s="6"/>
      <c r="B5" s="5" t="s">
        <v>0</v>
      </c>
      <c r="C5" s="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4.45" x14ac:dyDescent="0.3">
      <c r="A6" s="6"/>
      <c r="B6" s="6"/>
      <c r="C6" s="2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.6" x14ac:dyDescent="0.3">
      <c r="A7" s="6"/>
      <c r="B7" s="4"/>
      <c r="C7" s="26" t="s">
        <v>1</v>
      </c>
      <c r="D7" s="26"/>
      <c r="E7" s="26"/>
      <c r="F7" s="26"/>
      <c r="G7" s="6"/>
      <c r="H7" s="27" t="s">
        <v>2</v>
      </c>
      <c r="I7" s="27"/>
      <c r="J7" s="27"/>
      <c r="K7" s="27"/>
      <c r="L7" s="27"/>
      <c r="M7" s="5"/>
      <c r="N7" s="3" t="s">
        <v>3</v>
      </c>
      <c r="O7" s="6"/>
      <c r="P7" s="3" t="s">
        <v>4</v>
      </c>
    </row>
    <row r="8" spans="1:16" ht="53.45" x14ac:dyDescent="0.3">
      <c r="A8" s="7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24"/>
      <c r="H8" s="8" t="s">
        <v>7</v>
      </c>
      <c r="I8" s="8" t="s">
        <v>8</v>
      </c>
      <c r="J8" s="8" t="s">
        <v>9</v>
      </c>
      <c r="K8" s="8" t="s">
        <v>11</v>
      </c>
      <c r="L8" s="8" t="s">
        <v>10</v>
      </c>
      <c r="M8" s="24"/>
      <c r="N8" s="8" t="s">
        <v>12</v>
      </c>
      <c r="O8" s="24"/>
      <c r="P8" s="8" t="s">
        <v>13</v>
      </c>
    </row>
    <row r="9" spans="1:16" ht="14.45" x14ac:dyDescent="0.3">
      <c r="A9" s="6"/>
      <c r="B9" s="9" t="s">
        <v>14</v>
      </c>
      <c r="C9" s="10">
        <v>58634282.388161927</v>
      </c>
      <c r="D9" s="11"/>
      <c r="E9" s="12"/>
      <c r="F9" s="12"/>
      <c r="G9" s="12"/>
      <c r="H9" s="10">
        <v>58634282.388161927</v>
      </c>
      <c r="I9" s="11"/>
      <c r="J9" s="12"/>
      <c r="K9" s="12"/>
      <c r="L9" s="12"/>
      <c r="M9" s="12"/>
      <c r="N9" s="12"/>
      <c r="O9" s="6"/>
      <c r="P9" s="6"/>
    </row>
    <row r="10" spans="1:16" ht="14.45" x14ac:dyDescent="0.3">
      <c r="A10" s="6">
        <v>1</v>
      </c>
      <c r="B10" s="6">
        <v>2016</v>
      </c>
      <c r="C10" s="12">
        <v>57642974.503914453</v>
      </c>
      <c r="D10" s="12">
        <v>991307.88424747437</v>
      </c>
      <c r="E10" s="12">
        <v>1984748.1957525299</v>
      </c>
      <c r="F10" s="12">
        <f>SUM(D10:E10)</f>
        <v>2976056.0800000043</v>
      </c>
      <c r="G10" s="12"/>
      <c r="H10" s="12">
        <v>57051358.527476273</v>
      </c>
      <c r="I10" s="12">
        <v>1582923.860685654</v>
      </c>
      <c r="J10" s="12">
        <v>1390408.4795945941</v>
      </c>
      <c r="K10" s="12"/>
      <c r="L10" s="12">
        <f>SUM(I10:K10)</f>
        <v>2973332.3402802479</v>
      </c>
      <c r="M10" s="12"/>
      <c r="N10" s="12">
        <f>SUM(L10-F10)</f>
        <v>-2723.7397197564133</v>
      </c>
      <c r="O10" s="6"/>
      <c r="P10" s="12">
        <f>SUM(N10)</f>
        <v>-2723.7397197564133</v>
      </c>
    </row>
    <row r="11" spans="1:16" ht="14.45" x14ac:dyDescent="0.3">
      <c r="A11" s="6">
        <v>2</v>
      </c>
      <c r="B11" s="6">
        <v>2017</v>
      </c>
      <c r="C11" s="12">
        <v>56091004.51674787</v>
      </c>
      <c r="D11" s="13">
        <v>1551969.9871665835</v>
      </c>
      <c r="E11" s="13">
        <v>2912114.1328334222</v>
      </c>
      <c r="F11" s="12">
        <f>SUM(D11:E11)</f>
        <v>4464084.1200000057</v>
      </c>
      <c r="G11" s="13"/>
      <c r="H11" s="13">
        <v>54604712.769670755</v>
      </c>
      <c r="I11" s="13">
        <v>2446645.7578055188</v>
      </c>
      <c r="J11" s="13">
        <v>2013352.7526148479</v>
      </c>
      <c r="K11" s="13"/>
      <c r="L11" s="12">
        <f>SUM(I11:K11)</f>
        <v>4459998.5104203671</v>
      </c>
      <c r="M11" s="13"/>
      <c r="N11" s="12">
        <f t="shared" ref="N11:N52" si="0">SUM(L11-F11)</f>
        <v>-4085.609579638578</v>
      </c>
      <c r="O11" s="6"/>
      <c r="P11" s="13">
        <f>SUM(P10+N11)</f>
        <v>-6809.3492993949912</v>
      </c>
    </row>
    <row r="12" spans="1:16" ht="14.45" x14ac:dyDescent="0.3">
      <c r="A12" s="6">
        <v>3</v>
      </c>
      <c r="B12" s="6">
        <v>2018</v>
      </c>
      <c r="C12" s="12">
        <v>54457365.628693216</v>
      </c>
      <c r="D12" s="13">
        <v>1633638.888054654</v>
      </c>
      <c r="E12" s="13">
        <v>2830445.2319453387</v>
      </c>
      <c r="F12" s="12">
        <f t="shared" ref="F12:F52" si="1">SUM(D12:E12)</f>
        <v>4464084.1199999927</v>
      </c>
      <c r="G12" s="13"/>
      <c r="H12" s="13">
        <v>52068537.385073476</v>
      </c>
      <c r="I12" s="13">
        <v>2536175.3845972791</v>
      </c>
      <c r="J12" s="13">
        <v>1923823.1258230899</v>
      </c>
      <c r="K12" s="13"/>
      <c r="L12" s="12">
        <f t="shared" ref="L12:L52" si="2">SUM(I12:K12)</f>
        <v>4459998.510420369</v>
      </c>
      <c r="M12" s="13"/>
      <c r="N12" s="12">
        <f t="shared" si="0"/>
        <v>-4085.6095796236768</v>
      </c>
      <c r="O12" s="6"/>
      <c r="P12" s="13">
        <f>SUM(P11+N12)</f>
        <v>-10894.958879018668</v>
      </c>
    </row>
    <row r="13" spans="1:16" ht="14.45" x14ac:dyDescent="0.3">
      <c r="A13" s="6">
        <v>4</v>
      </c>
      <c r="B13" s="6">
        <v>2019</v>
      </c>
      <c r="C13" s="12">
        <v>52737741.235470898</v>
      </c>
      <c r="D13" s="13">
        <v>1719624.3932223171</v>
      </c>
      <c r="E13" s="13">
        <v>2744459.7267776895</v>
      </c>
      <c r="F13" s="12">
        <f t="shared" si="1"/>
        <v>4464084.1200000066</v>
      </c>
      <c r="G13" s="13"/>
      <c r="H13" s="13">
        <v>49439556.233667873</v>
      </c>
      <c r="I13" s="13">
        <v>2628981.1514056027</v>
      </c>
      <c r="J13" s="13">
        <v>1831017.3590147805</v>
      </c>
      <c r="K13" s="13"/>
      <c r="L13" s="12">
        <f t="shared" si="2"/>
        <v>4459998.510420383</v>
      </c>
      <c r="M13" s="13"/>
      <c r="N13" s="12">
        <f t="shared" si="0"/>
        <v>-4085.6095796236768</v>
      </c>
      <c r="O13" s="6"/>
      <c r="P13" s="13">
        <f t="shared" ref="P13:P32" si="3">SUM(P12+N13)</f>
        <v>-14980.568458642345</v>
      </c>
    </row>
    <row r="14" spans="1:16" ht="14.45" x14ac:dyDescent="0.3">
      <c r="A14" s="6">
        <v>5</v>
      </c>
      <c r="B14" s="6">
        <v>2020</v>
      </c>
      <c r="C14" s="12">
        <v>50927585.578549296</v>
      </c>
      <c r="D14" s="13">
        <v>1810155.6569216028</v>
      </c>
      <c r="E14" s="13">
        <v>2653928.4630783796</v>
      </c>
      <c r="F14" s="12">
        <f t="shared" si="1"/>
        <v>4464084.1199999824</v>
      </c>
      <c r="G14" s="13"/>
      <c r="H14" s="13">
        <v>46714373.292290442</v>
      </c>
      <c r="I14" s="13">
        <v>2725182.9413774312</v>
      </c>
      <c r="J14" s="13">
        <v>1734815.5690429362</v>
      </c>
      <c r="K14" s="13"/>
      <c r="L14" s="12">
        <f t="shared" si="2"/>
        <v>4459998.5104203671</v>
      </c>
      <c r="M14" s="13"/>
      <c r="N14" s="12">
        <f t="shared" si="0"/>
        <v>-4085.6095796152949</v>
      </c>
      <c r="O14" s="6"/>
      <c r="P14" s="13">
        <f t="shared" si="3"/>
        <v>-19066.17803825764</v>
      </c>
    </row>
    <row r="15" spans="1:16" ht="14.45" x14ac:dyDescent="0.3">
      <c r="A15" s="6">
        <v>6</v>
      </c>
      <c r="B15" s="6">
        <v>2021</v>
      </c>
      <c r="C15" s="12">
        <v>49022111.527235918</v>
      </c>
      <c r="D15" s="13">
        <v>1905474.0513133779</v>
      </c>
      <c r="E15" s="13">
        <v>2558610.0686866366</v>
      </c>
      <c r="F15" s="12">
        <f t="shared" si="1"/>
        <v>4464084.1200000141</v>
      </c>
      <c r="G15" s="13"/>
      <c r="H15" s="13">
        <v>43889468.267770231</v>
      </c>
      <c r="I15" s="13">
        <v>2824905.0245202109</v>
      </c>
      <c r="J15" s="13">
        <v>1635093.4859001662</v>
      </c>
      <c r="K15" s="13"/>
      <c r="L15" s="12">
        <f t="shared" si="2"/>
        <v>4459998.5104203774</v>
      </c>
      <c r="M15" s="13"/>
      <c r="N15" s="12">
        <f t="shared" si="0"/>
        <v>-4085.6095796367154</v>
      </c>
      <c r="O15" s="6"/>
      <c r="P15" s="13">
        <f t="shared" si="3"/>
        <v>-23151.787617894355</v>
      </c>
    </row>
    <row r="16" spans="1:16" ht="14.45" x14ac:dyDescent="0.3">
      <c r="A16" s="6">
        <v>7</v>
      </c>
      <c r="B16" s="6">
        <v>2022</v>
      </c>
      <c r="C16" s="12">
        <v>47016277.706543125</v>
      </c>
      <c r="D16" s="13">
        <v>2005833.8206927925</v>
      </c>
      <c r="E16" s="13">
        <v>2458250.2993072094</v>
      </c>
      <c r="F16" s="12">
        <f t="shared" si="1"/>
        <v>4464084.120000002</v>
      </c>
      <c r="G16" s="13"/>
      <c r="H16" s="13">
        <v>40961192.049541011</v>
      </c>
      <c r="I16" s="13">
        <v>2928276.2182292193</v>
      </c>
      <c r="J16" s="13">
        <v>1531722.2921911501</v>
      </c>
      <c r="K16" s="13"/>
      <c r="L16" s="12">
        <f t="shared" si="2"/>
        <v>4459998.510420369</v>
      </c>
      <c r="M16" s="13"/>
      <c r="N16" s="12">
        <f t="shared" si="0"/>
        <v>-4085.6095796329901</v>
      </c>
      <c r="O16" s="6"/>
      <c r="P16" s="13">
        <f t="shared" si="3"/>
        <v>-27237.397197527345</v>
      </c>
    </row>
    <row r="17" spans="1:16" ht="14.45" x14ac:dyDescent="0.3">
      <c r="A17" s="6">
        <v>8</v>
      </c>
      <c r="B17" s="6">
        <v>2023</v>
      </c>
      <c r="C17" s="12">
        <v>44904774.935647801</v>
      </c>
      <c r="D17" s="13">
        <v>2111502.7708953246</v>
      </c>
      <c r="E17" s="13">
        <v>2352581.3491046592</v>
      </c>
      <c r="F17" s="12">
        <f t="shared" si="1"/>
        <v>4464084.1199999843</v>
      </c>
      <c r="G17" s="13"/>
      <c r="H17" s="13">
        <v>37925761.995851606</v>
      </c>
      <c r="I17" s="13">
        <v>3035430.0536894053</v>
      </c>
      <c r="J17" s="13">
        <v>1424568.4567309688</v>
      </c>
      <c r="K17" s="13"/>
      <c r="L17" s="12">
        <f t="shared" si="2"/>
        <v>4459998.5104203746</v>
      </c>
      <c r="M17" s="13"/>
      <c r="N17" s="12">
        <f t="shared" si="0"/>
        <v>-4085.609579609707</v>
      </c>
      <c r="O17" s="6"/>
      <c r="P17" s="13">
        <f t="shared" si="3"/>
        <v>-31323.006777137052</v>
      </c>
    </row>
    <row r="18" spans="1:16" ht="14.45" x14ac:dyDescent="0.3">
      <c r="A18" s="6">
        <v>9</v>
      </c>
      <c r="B18" s="6">
        <v>2024</v>
      </c>
      <c r="C18" s="12">
        <v>42682011.939865917</v>
      </c>
      <c r="D18" s="13">
        <v>2222762.9957818836</v>
      </c>
      <c r="E18" s="13">
        <v>2241321.1242181188</v>
      </c>
      <c r="F18" s="12">
        <f t="shared" si="1"/>
        <v>4464084.1200000029</v>
      </c>
      <c r="G18" s="14">
        <v>42348</v>
      </c>
      <c r="H18" s="13">
        <v>34779257.047485568</v>
      </c>
      <c r="I18" s="13">
        <v>3146504.9483660385</v>
      </c>
      <c r="J18" s="13">
        <v>1313493.5620543277</v>
      </c>
      <c r="K18" s="13"/>
      <c r="L18" s="12">
        <f t="shared" si="2"/>
        <v>4459998.5104203662</v>
      </c>
      <c r="M18" s="13"/>
      <c r="N18" s="12">
        <f t="shared" si="0"/>
        <v>-4085.6095796367154</v>
      </c>
      <c r="O18" s="6"/>
      <c r="P18" s="13">
        <f t="shared" si="3"/>
        <v>-35408.616356773768</v>
      </c>
    </row>
    <row r="19" spans="1:16" ht="14.45" x14ac:dyDescent="0.3">
      <c r="A19" s="6">
        <v>10</v>
      </c>
      <c r="B19" s="6">
        <v>2025</v>
      </c>
      <c r="C19" s="12">
        <v>40342100.297059804</v>
      </c>
      <c r="D19" s="13">
        <v>2339911.6428061128</v>
      </c>
      <c r="E19" s="13">
        <v>2124172.4771938873</v>
      </c>
      <c r="F19" s="12">
        <f t="shared" si="1"/>
        <v>4464084.12</v>
      </c>
      <c r="G19" s="13"/>
      <c r="H19" s="13">
        <v>31517612.662678052</v>
      </c>
      <c r="I19" s="13">
        <v>3261644.3848075159</v>
      </c>
      <c r="J19" s="13">
        <v>1198354.125612861</v>
      </c>
      <c r="K19" s="13"/>
      <c r="L19" s="12">
        <f t="shared" si="2"/>
        <v>4459998.5104203764</v>
      </c>
      <c r="M19" s="13"/>
      <c r="N19" s="12">
        <f t="shared" si="0"/>
        <v>-4085.6095796236768</v>
      </c>
      <c r="O19" s="6"/>
      <c r="P19" s="13">
        <f t="shared" si="3"/>
        <v>-39494.225936397444</v>
      </c>
    </row>
    <row r="20" spans="1:16" ht="14.45" x14ac:dyDescent="0.3">
      <c r="A20" s="6">
        <v>11</v>
      </c>
      <c r="B20" s="6">
        <v>2026</v>
      </c>
      <c r="C20" s="12">
        <v>37878838.577284455</v>
      </c>
      <c r="D20" s="13">
        <v>2463261.7197753489</v>
      </c>
      <c r="E20" s="13">
        <v>2000822.4002246468</v>
      </c>
      <c r="F20" s="12">
        <f t="shared" si="1"/>
        <v>4464084.1199999955</v>
      </c>
      <c r="G20" s="13"/>
      <c r="H20" s="13">
        <v>28136615.566687219</v>
      </c>
      <c r="I20" s="13">
        <v>3380997.0959908329</v>
      </c>
      <c r="J20" s="13">
        <v>1079001.4144295435</v>
      </c>
      <c r="K20" s="13"/>
      <c r="L20" s="12">
        <f t="shared" si="2"/>
        <v>4459998.5104203764</v>
      </c>
      <c r="M20" s="13"/>
      <c r="N20" s="12">
        <f t="shared" si="0"/>
        <v>-4085.6095796190202</v>
      </c>
      <c r="O20" s="6"/>
      <c r="P20" s="13">
        <f t="shared" si="3"/>
        <v>-43579.835516016465</v>
      </c>
    </row>
    <row r="21" spans="1:16" ht="14.45" x14ac:dyDescent="0.3">
      <c r="A21" s="6">
        <v>12</v>
      </c>
      <c r="B21" s="6">
        <v>2027</v>
      </c>
      <c r="C21" s="12">
        <v>35285695.632254004</v>
      </c>
      <c r="D21" s="13">
        <v>2593142.9450304508</v>
      </c>
      <c r="E21" s="13">
        <v>1870941.1749695516</v>
      </c>
      <c r="F21" s="12">
        <f t="shared" si="1"/>
        <v>4464084.1200000029</v>
      </c>
      <c r="G21" s="13"/>
      <c r="H21" s="13">
        <v>24631898.309237633</v>
      </c>
      <c r="I21" s="13">
        <v>3504717.2574495859</v>
      </c>
      <c r="J21" s="13">
        <v>955281.25297078851</v>
      </c>
      <c r="K21" s="13"/>
      <c r="L21" s="12">
        <f t="shared" si="2"/>
        <v>4459998.5104203746</v>
      </c>
      <c r="M21" s="13"/>
      <c r="N21" s="12">
        <f t="shared" si="0"/>
        <v>-4085.6095796283334</v>
      </c>
      <c r="O21" s="6"/>
      <c r="P21" s="13">
        <f t="shared" si="3"/>
        <v>-47665.445095644798</v>
      </c>
    </row>
    <row r="22" spans="1:16" ht="14.45" x14ac:dyDescent="0.3">
      <c r="A22" s="6">
        <v>13</v>
      </c>
      <c r="B22" s="6">
        <v>2028</v>
      </c>
      <c r="C22" s="12">
        <v>32555792.988862712</v>
      </c>
      <c r="D22" s="13">
        <v>2729902.6433912925</v>
      </c>
      <c r="E22" s="13">
        <v>1734181.4766087087</v>
      </c>
      <c r="F22" s="12">
        <f t="shared" si="1"/>
        <v>4464084.120000001</v>
      </c>
      <c r="G22" s="13"/>
      <c r="H22" s="13">
        <v>20998933.622805301</v>
      </c>
      <c r="I22" s="13">
        <v>3632964.6864323318</v>
      </c>
      <c r="J22" s="13">
        <v>827033.82398804429</v>
      </c>
      <c r="K22" s="13"/>
      <c r="L22" s="12">
        <f t="shared" si="2"/>
        <v>4459998.5104203764</v>
      </c>
      <c r="M22" s="13"/>
      <c r="N22" s="12">
        <f t="shared" si="0"/>
        <v>-4085.6095796246082</v>
      </c>
      <c r="O22" s="6"/>
      <c r="P22" s="13">
        <f t="shared" si="3"/>
        <v>-51751.054675269406</v>
      </c>
    </row>
    <row r="23" spans="1:16" ht="14.45" x14ac:dyDescent="0.3">
      <c r="A23" s="6">
        <v>14</v>
      </c>
      <c r="B23" s="6">
        <v>2029</v>
      </c>
      <c r="C23" s="12">
        <v>29681886.298520938</v>
      </c>
      <c r="D23" s="13">
        <v>2873906.6903417744</v>
      </c>
      <c r="E23" s="13">
        <v>1590177.4296582248</v>
      </c>
      <c r="F23" s="12">
        <f t="shared" si="1"/>
        <v>4464084.1199999992</v>
      </c>
      <c r="G23" s="13"/>
      <c r="H23" s="13">
        <v>17233028.574456558</v>
      </c>
      <c r="I23" s="13">
        <v>3765905.0483487435</v>
      </c>
      <c r="J23" s="13">
        <v>694093.46207163052</v>
      </c>
      <c r="K23" s="13"/>
      <c r="L23" s="12">
        <f t="shared" si="2"/>
        <v>4459998.5104203736</v>
      </c>
      <c r="M23" s="13"/>
      <c r="N23" s="12">
        <f t="shared" si="0"/>
        <v>-4085.6095796255395</v>
      </c>
      <c r="O23" s="6"/>
      <c r="P23" s="13">
        <f t="shared" si="3"/>
        <v>-55836.664254894946</v>
      </c>
    </row>
    <row r="24" spans="1:16" ht="14.45" x14ac:dyDescent="0.3">
      <c r="A24" s="6">
        <v>15</v>
      </c>
      <c r="B24" s="6">
        <v>2030</v>
      </c>
      <c r="C24" s="12">
        <v>26656345.79145867</v>
      </c>
      <c r="D24" s="13">
        <v>3025540.5070622675</v>
      </c>
      <c r="E24" s="13">
        <v>1438543.6129377338</v>
      </c>
      <c r="F24" s="12">
        <f t="shared" si="1"/>
        <v>4464084.120000001</v>
      </c>
      <c r="G24" s="13"/>
      <c r="H24" s="13">
        <v>13329318.503686311</v>
      </c>
      <c r="I24" s="13">
        <v>3903710.0707702469</v>
      </c>
      <c r="J24" s="13">
        <v>556288.43965012894</v>
      </c>
      <c r="K24" s="13"/>
      <c r="L24" s="12">
        <f t="shared" si="2"/>
        <v>4459998.5104203755</v>
      </c>
      <c r="M24" s="13"/>
      <c r="N24" s="12">
        <f t="shared" si="0"/>
        <v>-4085.6095796255395</v>
      </c>
      <c r="O24" s="6"/>
      <c r="P24" s="13">
        <f t="shared" si="3"/>
        <v>-59922.273834520485</v>
      </c>
    </row>
    <row r="25" spans="1:16" ht="14.45" x14ac:dyDescent="0.3">
      <c r="A25" s="6">
        <v>16</v>
      </c>
      <c r="B25" s="6">
        <v>2031</v>
      </c>
      <c r="C25" s="12">
        <v>23471135.682399422</v>
      </c>
      <c r="D25" s="13">
        <v>3185210.1090592481</v>
      </c>
      <c r="E25" s="13">
        <v>1278874.0109407511</v>
      </c>
      <c r="F25" s="12">
        <f t="shared" si="1"/>
        <v>4464084.1199999992</v>
      </c>
      <c r="G25" s="13"/>
      <c r="H25" s="13">
        <v>9282760.7384248283</v>
      </c>
      <c r="I25" s="13">
        <v>4046557.7652614824</v>
      </c>
      <c r="J25" s="13">
        <v>413440.74515889038</v>
      </c>
      <c r="K25" s="13"/>
      <c r="L25" s="12">
        <f t="shared" si="2"/>
        <v>4459998.5104203727</v>
      </c>
      <c r="M25" s="13"/>
      <c r="N25" s="12">
        <f t="shared" si="0"/>
        <v>-4085.6095796264708</v>
      </c>
      <c r="O25" s="6"/>
      <c r="P25" s="13">
        <f t="shared" si="3"/>
        <v>-64007.883414146956</v>
      </c>
    </row>
    <row r="26" spans="1:16" ht="14.45" x14ac:dyDescent="0.3">
      <c r="A26" s="6">
        <v>17</v>
      </c>
      <c r="B26" s="6">
        <v>2032</v>
      </c>
      <c r="C26" s="12">
        <v>20117792.471108302</v>
      </c>
      <c r="D26" s="13">
        <v>3353343.2112911195</v>
      </c>
      <c r="E26" s="13">
        <v>1110740.9087088793</v>
      </c>
      <c r="F26" s="12">
        <f t="shared" si="1"/>
        <v>4464084.1199999992</v>
      </c>
      <c r="G26" s="13"/>
      <c r="H26" s="13">
        <v>5088128.0810955614</v>
      </c>
      <c r="I26" s="13">
        <v>4194632.6573292669</v>
      </c>
      <c r="J26" s="13">
        <v>265365.8530911071</v>
      </c>
      <c r="K26" s="13"/>
      <c r="L26" s="12">
        <f t="shared" si="2"/>
        <v>4459998.5104203736</v>
      </c>
      <c r="M26" s="13"/>
      <c r="N26" s="12">
        <f t="shared" si="0"/>
        <v>-4085.6095796255395</v>
      </c>
      <c r="O26" s="6"/>
      <c r="P26" s="13">
        <f t="shared" si="3"/>
        <v>-68093.492993772496</v>
      </c>
    </row>
    <row r="27" spans="1:16" x14ac:dyDescent="0.25">
      <c r="A27" s="6">
        <v>18</v>
      </c>
      <c r="B27" s="6">
        <v>2033</v>
      </c>
      <c r="C27" s="12">
        <v>16587402.078261774</v>
      </c>
      <c r="D27" s="13">
        <v>3530390.3928465284</v>
      </c>
      <c r="E27" s="13">
        <v>933693.72715347214</v>
      </c>
      <c r="F27" s="12">
        <f t="shared" si="1"/>
        <v>4464084.120000001</v>
      </c>
      <c r="G27" s="13"/>
      <c r="H27" s="13">
        <v>740002.05630959698</v>
      </c>
      <c r="I27" s="13">
        <v>4348126.0247859647</v>
      </c>
      <c r="J27" s="13">
        <v>111872.48563441058</v>
      </c>
      <c r="K27" s="13"/>
      <c r="L27" s="12">
        <f t="shared" si="2"/>
        <v>4459998.5104203755</v>
      </c>
      <c r="M27" s="13"/>
      <c r="N27" s="12">
        <f t="shared" si="0"/>
        <v>-4085.6095796255395</v>
      </c>
      <c r="O27" s="6"/>
      <c r="P27" s="13">
        <f t="shared" si="3"/>
        <v>-72179.102573398035</v>
      </c>
    </row>
    <row r="28" spans="1:16" x14ac:dyDescent="0.25">
      <c r="A28" s="6">
        <v>19</v>
      </c>
      <c r="B28" s="6">
        <v>2034</v>
      </c>
      <c r="C28" s="12">
        <v>12870575.753864113</v>
      </c>
      <c r="D28" s="13">
        <v>3716826.3243976608</v>
      </c>
      <c r="E28" s="13">
        <v>747257.79560233955</v>
      </c>
      <c r="F28" s="12">
        <f t="shared" si="1"/>
        <v>4464084.12</v>
      </c>
      <c r="G28" s="13"/>
      <c r="H28" s="13">
        <v>3.3352989703416824E-8</v>
      </c>
      <c r="I28" s="13">
        <v>740002.05630956357</v>
      </c>
      <c r="J28" s="13">
        <v>3331.0287604997538</v>
      </c>
      <c r="K28" s="13"/>
      <c r="L28" s="12">
        <f t="shared" si="2"/>
        <v>743333.08507006336</v>
      </c>
      <c r="M28" s="13"/>
      <c r="N28" s="12">
        <f t="shared" si="0"/>
        <v>-3720751.0349299368</v>
      </c>
      <c r="O28" s="6"/>
      <c r="P28" s="13">
        <f t="shared" si="3"/>
        <v>-3792930.1375033348</v>
      </c>
    </row>
    <row r="29" spans="1:16" x14ac:dyDescent="0.25">
      <c r="A29" s="6">
        <v>20</v>
      </c>
      <c r="B29" s="6">
        <v>2035</v>
      </c>
      <c r="C29" s="12">
        <v>8957424.6920381077</v>
      </c>
      <c r="D29" s="13">
        <v>3913151.0618260056</v>
      </c>
      <c r="E29" s="13">
        <v>550933.05817399651</v>
      </c>
      <c r="F29" s="12">
        <f t="shared" si="1"/>
        <v>4464084.120000002</v>
      </c>
      <c r="G29" s="13"/>
      <c r="H29" s="13">
        <v>3.3352989703416824E-8</v>
      </c>
      <c r="I29" s="13">
        <v>0</v>
      </c>
      <c r="J29" s="13">
        <v>1.2004760113389541E-9</v>
      </c>
      <c r="K29" s="13"/>
      <c r="L29" s="12">
        <f t="shared" si="2"/>
        <v>1.2004760113389541E-9</v>
      </c>
      <c r="M29" s="13"/>
      <c r="N29" s="12">
        <f t="shared" si="0"/>
        <v>-4464084.120000001</v>
      </c>
      <c r="O29" s="6"/>
      <c r="P29" s="13">
        <f t="shared" si="3"/>
        <v>-8257014.2575033363</v>
      </c>
    </row>
    <row r="30" spans="1:16" x14ac:dyDescent="0.25">
      <c r="A30" s="6">
        <v>21</v>
      </c>
      <c r="B30" s="6">
        <v>2036</v>
      </c>
      <c r="C30" s="12">
        <v>5954637.3878733274</v>
      </c>
      <c r="D30" s="13">
        <v>3002787.3041647803</v>
      </c>
      <c r="E30" s="13">
        <v>367117.09433439688</v>
      </c>
      <c r="F30" s="12">
        <f t="shared" si="1"/>
        <v>3369904.3984991773</v>
      </c>
      <c r="G30" s="13"/>
      <c r="H30" s="13">
        <v>3.3352989703416824E-8</v>
      </c>
      <c r="I30" s="13">
        <v>0</v>
      </c>
      <c r="J30" s="13">
        <v>1.2004760113389541E-9</v>
      </c>
      <c r="K30" s="13"/>
      <c r="L30" s="12">
        <f t="shared" si="2"/>
        <v>1.2004760113389541E-9</v>
      </c>
      <c r="M30" s="13"/>
      <c r="N30" s="12">
        <f t="shared" si="0"/>
        <v>-3369904.3984991759</v>
      </c>
      <c r="O30" s="6"/>
      <c r="P30" s="13">
        <f t="shared" si="3"/>
        <v>-11626918.656002512</v>
      </c>
    </row>
    <row r="31" spans="1:16" x14ac:dyDescent="0.25">
      <c r="A31" s="6">
        <v>22</v>
      </c>
      <c r="B31" s="6">
        <v>2037</v>
      </c>
      <c r="C31" s="12">
        <v>3972413.3786967965</v>
      </c>
      <c r="D31" s="13">
        <v>1982224.0091765309</v>
      </c>
      <c r="E31" s="13">
        <v>235137.17497211069</v>
      </c>
      <c r="F31" s="12">
        <f t="shared" si="1"/>
        <v>2217361.1841486418</v>
      </c>
      <c r="G31" s="13"/>
      <c r="H31" s="13">
        <v>3.3352989703416824E-8</v>
      </c>
      <c r="I31" s="13">
        <v>0</v>
      </c>
      <c r="J31" s="13">
        <v>1.2004760113389541E-9</v>
      </c>
      <c r="K31" s="13"/>
      <c r="L31" s="12">
        <f t="shared" si="2"/>
        <v>1.2004760113389541E-9</v>
      </c>
      <c r="M31" s="13"/>
      <c r="N31" s="12">
        <f t="shared" si="0"/>
        <v>-2217361.1841486404</v>
      </c>
      <c r="O31" s="6"/>
      <c r="P31" s="13">
        <f t="shared" si="3"/>
        <v>-13844279.840151154</v>
      </c>
    </row>
    <row r="32" spans="1:16" x14ac:dyDescent="0.25">
      <c r="A32" s="6">
        <v>23</v>
      </c>
      <c r="B32" s="6">
        <v>2038</v>
      </c>
      <c r="C32" s="12">
        <v>2517415.2845865572</v>
      </c>
      <c r="D32" s="13">
        <v>1454998.0941102393</v>
      </c>
      <c r="E32" s="13">
        <v>159378.70588976098</v>
      </c>
      <c r="F32" s="12">
        <f t="shared" si="1"/>
        <v>1614376.8000000003</v>
      </c>
      <c r="G32" s="13"/>
      <c r="H32" s="13">
        <v>3.3352989703416824E-8</v>
      </c>
      <c r="I32" s="13">
        <v>0</v>
      </c>
      <c r="J32" s="13">
        <v>1.2004760113389541E-9</v>
      </c>
      <c r="K32" s="13"/>
      <c r="L32" s="12">
        <f t="shared" si="2"/>
        <v>1.2004760113389541E-9</v>
      </c>
      <c r="M32" s="13"/>
      <c r="N32" s="12">
        <f t="shared" si="0"/>
        <v>-1614376.7999999991</v>
      </c>
      <c r="O32" s="6"/>
      <c r="P32" s="13">
        <f t="shared" si="3"/>
        <v>-15458656.640151152</v>
      </c>
    </row>
    <row r="33" spans="1:16" x14ac:dyDescent="0.25">
      <c r="A33" s="6">
        <v>24</v>
      </c>
      <c r="B33" s="6">
        <v>2039</v>
      </c>
      <c r="C33" s="12">
        <v>990824.22208189627</v>
      </c>
      <c r="D33" s="13">
        <v>1526591.0625046608</v>
      </c>
      <c r="E33" s="13">
        <v>87785.737495338879</v>
      </c>
      <c r="F33" s="12">
        <f t="shared" si="1"/>
        <v>1614376.7999999996</v>
      </c>
      <c r="G33" s="13"/>
      <c r="H33" s="13">
        <v>3.3352989703416824E-8</v>
      </c>
      <c r="I33" s="13">
        <v>0</v>
      </c>
      <c r="J33" s="13">
        <v>1.2004760113389541E-9</v>
      </c>
      <c r="K33" s="13"/>
      <c r="L33" s="12">
        <f t="shared" si="2"/>
        <v>1.2004760113389541E-9</v>
      </c>
      <c r="M33" s="13"/>
      <c r="N33" s="12">
        <f t="shared" si="0"/>
        <v>-1614376.7999999984</v>
      </c>
      <c r="O33" s="6"/>
      <c r="P33" s="13">
        <f>SUM(P32+N33)</f>
        <v>-17073033.440151151</v>
      </c>
    </row>
    <row r="34" spans="1:16" x14ac:dyDescent="0.25">
      <c r="A34" s="6">
        <v>25</v>
      </c>
      <c r="B34" s="6">
        <v>2040</v>
      </c>
      <c r="C34" s="12">
        <v>0</v>
      </c>
      <c r="D34" s="13">
        <v>990824.22208189627</v>
      </c>
      <c r="E34" s="13">
        <v>17014.34780951139</v>
      </c>
      <c r="F34" s="12">
        <f t="shared" si="1"/>
        <v>1007838.5698914076</v>
      </c>
      <c r="G34" s="13"/>
      <c r="H34" s="13">
        <v>3.3352989703416824E-8</v>
      </c>
      <c r="I34" s="13">
        <v>0</v>
      </c>
      <c r="J34" s="13">
        <v>1.2004760113389541E-9</v>
      </c>
      <c r="K34" s="13"/>
      <c r="L34" s="12">
        <f t="shared" si="2"/>
        <v>1.2004760113389541E-9</v>
      </c>
      <c r="M34" s="13"/>
      <c r="N34" s="12">
        <f t="shared" si="0"/>
        <v>-1007838.5698914065</v>
      </c>
      <c r="O34" s="6"/>
      <c r="P34" s="13">
        <f>SUM(P33+N34)</f>
        <v>-18080872.010042559</v>
      </c>
    </row>
    <row r="35" spans="1:16" x14ac:dyDescent="0.25">
      <c r="A35" s="6">
        <v>26</v>
      </c>
      <c r="B35" s="6">
        <v>2041</v>
      </c>
      <c r="C35" s="12">
        <v>0</v>
      </c>
      <c r="D35" s="13">
        <v>0</v>
      </c>
      <c r="E35" s="13">
        <v>0</v>
      </c>
      <c r="F35" s="12">
        <f t="shared" si="1"/>
        <v>0</v>
      </c>
      <c r="G35" s="13"/>
      <c r="H35" s="13">
        <v>3.3352989703416824E-8</v>
      </c>
      <c r="I35" s="13">
        <v>0</v>
      </c>
      <c r="J35" s="13">
        <v>1.2004760113389541E-9</v>
      </c>
      <c r="K35" s="13"/>
      <c r="L35" s="12">
        <f t="shared" si="2"/>
        <v>1.2004760113389541E-9</v>
      </c>
      <c r="M35" s="13"/>
      <c r="N35" s="12">
        <f t="shared" si="0"/>
        <v>1.2004760113389541E-9</v>
      </c>
      <c r="O35" s="6"/>
      <c r="P35" s="13">
        <f>SUM(P34+N35)</f>
        <v>-18080872.010042559</v>
      </c>
    </row>
    <row r="36" spans="1:16" x14ac:dyDescent="0.25">
      <c r="A36" s="6">
        <v>27</v>
      </c>
      <c r="B36" s="6">
        <v>2042</v>
      </c>
      <c r="C36" s="12">
        <v>0</v>
      </c>
      <c r="D36" s="13">
        <v>0</v>
      </c>
      <c r="E36" s="13">
        <v>0</v>
      </c>
      <c r="F36" s="12">
        <f t="shared" si="1"/>
        <v>0</v>
      </c>
      <c r="G36" s="13"/>
      <c r="H36" s="13">
        <v>3.3352989703416824E-8</v>
      </c>
      <c r="I36" s="13">
        <v>0</v>
      </c>
      <c r="J36" s="13">
        <v>1.2004760113389541E-9</v>
      </c>
      <c r="K36" s="13"/>
      <c r="L36" s="12">
        <f t="shared" si="2"/>
        <v>1.2004760113389541E-9</v>
      </c>
      <c r="M36" s="13"/>
      <c r="N36" s="12">
        <f t="shared" si="0"/>
        <v>1.2004760113389541E-9</v>
      </c>
      <c r="O36" s="6"/>
      <c r="P36" s="13">
        <f>SUM(P35+N36)</f>
        <v>-18080872.010042559</v>
      </c>
    </row>
    <row r="37" spans="1:16" x14ac:dyDescent="0.25">
      <c r="A37" s="6">
        <v>28</v>
      </c>
      <c r="B37" s="6">
        <v>2043</v>
      </c>
      <c r="C37" s="12">
        <v>0</v>
      </c>
      <c r="D37" s="13">
        <v>0</v>
      </c>
      <c r="E37" s="13">
        <v>0</v>
      </c>
      <c r="F37" s="12">
        <f t="shared" si="1"/>
        <v>0</v>
      </c>
      <c r="G37" s="13"/>
      <c r="H37" s="13">
        <v>3.3352989703416824E-8</v>
      </c>
      <c r="I37" s="13">
        <v>0</v>
      </c>
      <c r="J37" s="13">
        <v>1.2004760113389541E-9</v>
      </c>
      <c r="K37" s="13"/>
      <c r="L37" s="12">
        <f t="shared" si="2"/>
        <v>1.2004760113389541E-9</v>
      </c>
      <c r="M37" s="13"/>
      <c r="N37" s="12">
        <f t="shared" si="0"/>
        <v>1.2004760113389541E-9</v>
      </c>
      <c r="O37" s="6"/>
      <c r="P37" s="13">
        <f t="shared" ref="P37:P52" si="4">SUM(P36+N37)</f>
        <v>-18080872.010042559</v>
      </c>
    </row>
    <row r="38" spans="1:16" x14ac:dyDescent="0.25">
      <c r="A38" s="6">
        <v>29</v>
      </c>
      <c r="B38" s="6">
        <v>2044</v>
      </c>
      <c r="C38" s="12">
        <v>0</v>
      </c>
      <c r="D38" s="13">
        <v>0</v>
      </c>
      <c r="E38" s="13">
        <v>0</v>
      </c>
      <c r="F38" s="12">
        <f t="shared" si="1"/>
        <v>0</v>
      </c>
      <c r="G38" s="13"/>
      <c r="H38" s="13">
        <v>3.3352989703416824E-8</v>
      </c>
      <c r="I38" s="13">
        <v>0</v>
      </c>
      <c r="J38" s="13">
        <v>1.2004760113389541E-9</v>
      </c>
      <c r="K38" s="13"/>
      <c r="L38" s="12">
        <f t="shared" si="2"/>
        <v>1.2004760113389541E-9</v>
      </c>
      <c r="M38" s="13"/>
      <c r="N38" s="12">
        <f t="shared" si="0"/>
        <v>1.2004760113389541E-9</v>
      </c>
      <c r="O38" s="6"/>
      <c r="P38" s="13">
        <f t="shared" si="4"/>
        <v>-18080872.010042559</v>
      </c>
    </row>
    <row r="39" spans="1:16" x14ac:dyDescent="0.25">
      <c r="A39" s="6">
        <v>30</v>
      </c>
      <c r="B39" s="6">
        <v>2045</v>
      </c>
      <c r="C39" s="12">
        <v>0</v>
      </c>
      <c r="D39" s="13">
        <v>0</v>
      </c>
      <c r="E39" s="13">
        <v>0</v>
      </c>
      <c r="F39" s="12">
        <f t="shared" si="1"/>
        <v>0</v>
      </c>
      <c r="G39" s="13"/>
      <c r="H39" s="13">
        <v>3.3352989703416824E-8</v>
      </c>
      <c r="I39" s="13">
        <v>0</v>
      </c>
      <c r="J39" s="13">
        <v>1.2004760113389541E-9</v>
      </c>
      <c r="K39" s="13"/>
      <c r="L39" s="12">
        <f t="shared" si="2"/>
        <v>1.2004760113389541E-9</v>
      </c>
      <c r="M39" s="13"/>
      <c r="N39" s="12">
        <f t="shared" si="0"/>
        <v>1.2004760113389541E-9</v>
      </c>
      <c r="O39" s="6"/>
      <c r="P39" s="13">
        <f t="shared" si="4"/>
        <v>-18080872.010042559</v>
      </c>
    </row>
    <row r="40" spans="1:16" x14ac:dyDescent="0.25">
      <c r="A40" s="6">
        <v>31</v>
      </c>
      <c r="B40" s="6">
        <v>2046</v>
      </c>
      <c r="C40" s="12">
        <v>0</v>
      </c>
      <c r="D40" s="13">
        <v>0</v>
      </c>
      <c r="E40" s="13">
        <v>0</v>
      </c>
      <c r="F40" s="12">
        <f t="shared" si="1"/>
        <v>0</v>
      </c>
      <c r="G40" s="13"/>
      <c r="H40" s="13">
        <v>3.3352989703416824E-8</v>
      </c>
      <c r="I40" s="13">
        <v>0</v>
      </c>
      <c r="J40" s="13">
        <v>1.2004760113389541E-9</v>
      </c>
      <c r="K40" s="13"/>
      <c r="L40" s="12">
        <f t="shared" si="2"/>
        <v>1.2004760113389541E-9</v>
      </c>
      <c r="M40" s="13"/>
      <c r="N40" s="12">
        <f t="shared" si="0"/>
        <v>1.2004760113389541E-9</v>
      </c>
      <c r="O40" s="6"/>
      <c r="P40" s="13">
        <f t="shared" si="4"/>
        <v>-18080872.010042559</v>
      </c>
    </row>
    <row r="41" spans="1:16" x14ac:dyDescent="0.25">
      <c r="A41" s="6">
        <v>32</v>
      </c>
      <c r="B41" s="6">
        <v>2047</v>
      </c>
      <c r="C41" s="12">
        <v>0</v>
      </c>
      <c r="D41" s="13">
        <v>0</v>
      </c>
      <c r="E41" s="13">
        <v>0</v>
      </c>
      <c r="F41" s="12">
        <f t="shared" si="1"/>
        <v>0</v>
      </c>
      <c r="G41" s="13"/>
      <c r="H41" s="13">
        <v>3.3352989703416824E-8</v>
      </c>
      <c r="I41" s="13">
        <v>0</v>
      </c>
      <c r="J41" s="13">
        <v>1.2004760113389541E-9</v>
      </c>
      <c r="K41" s="13"/>
      <c r="L41" s="12">
        <f t="shared" si="2"/>
        <v>1.2004760113389541E-9</v>
      </c>
      <c r="M41" s="13"/>
      <c r="N41" s="12">
        <f t="shared" si="0"/>
        <v>1.2004760113389541E-9</v>
      </c>
      <c r="O41" s="6"/>
      <c r="P41" s="13">
        <f t="shared" si="4"/>
        <v>-18080872.010042559</v>
      </c>
    </row>
    <row r="42" spans="1:16" x14ac:dyDescent="0.25">
      <c r="A42" s="6">
        <v>33</v>
      </c>
      <c r="B42" s="6">
        <v>2048</v>
      </c>
      <c r="C42" s="12">
        <v>0</v>
      </c>
      <c r="D42" s="13">
        <v>0</v>
      </c>
      <c r="E42" s="13">
        <v>0</v>
      </c>
      <c r="F42" s="12">
        <f t="shared" si="1"/>
        <v>0</v>
      </c>
      <c r="G42" s="13"/>
      <c r="H42" s="13">
        <v>3.3352989703416824E-8</v>
      </c>
      <c r="I42" s="13">
        <v>0</v>
      </c>
      <c r="J42" s="13">
        <v>1.2004760113389541E-9</v>
      </c>
      <c r="K42" s="13"/>
      <c r="L42" s="12">
        <f t="shared" si="2"/>
        <v>1.2004760113389541E-9</v>
      </c>
      <c r="M42" s="13"/>
      <c r="N42" s="12">
        <f t="shared" si="0"/>
        <v>1.2004760113389541E-9</v>
      </c>
      <c r="O42" s="6"/>
      <c r="P42" s="13">
        <f t="shared" si="4"/>
        <v>-18080872.010042559</v>
      </c>
    </row>
    <row r="43" spans="1:16" x14ac:dyDescent="0.25">
      <c r="A43" s="6">
        <v>34</v>
      </c>
      <c r="B43" s="6">
        <v>2049</v>
      </c>
      <c r="C43" s="12">
        <v>0</v>
      </c>
      <c r="D43" s="13">
        <v>0</v>
      </c>
      <c r="E43" s="13">
        <v>0</v>
      </c>
      <c r="F43" s="12">
        <f t="shared" si="1"/>
        <v>0</v>
      </c>
      <c r="G43" s="13"/>
      <c r="H43" s="13">
        <v>3.3352989703416824E-8</v>
      </c>
      <c r="I43" s="13">
        <v>0</v>
      </c>
      <c r="J43" s="13">
        <v>1.2004760113389541E-9</v>
      </c>
      <c r="K43" s="13"/>
      <c r="L43" s="12">
        <f t="shared" si="2"/>
        <v>1.2004760113389541E-9</v>
      </c>
      <c r="M43" s="13"/>
      <c r="N43" s="12">
        <f t="shared" si="0"/>
        <v>1.2004760113389541E-9</v>
      </c>
      <c r="O43" s="6"/>
      <c r="P43" s="13">
        <f t="shared" si="4"/>
        <v>-18080872.010042559</v>
      </c>
    </row>
    <row r="44" spans="1:16" x14ac:dyDescent="0.25">
      <c r="A44" s="6">
        <v>35</v>
      </c>
      <c r="B44" s="6">
        <v>2050</v>
      </c>
      <c r="C44" s="12">
        <v>0</v>
      </c>
      <c r="D44" s="13">
        <v>0</v>
      </c>
      <c r="E44" s="13">
        <v>0</v>
      </c>
      <c r="F44" s="12">
        <f t="shared" si="1"/>
        <v>0</v>
      </c>
      <c r="G44" s="13"/>
      <c r="H44" s="13">
        <v>3.3352989703416824E-8</v>
      </c>
      <c r="I44" s="13">
        <v>0</v>
      </c>
      <c r="J44" s="13">
        <v>1.2004760113389541E-9</v>
      </c>
      <c r="K44" s="13"/>
      <c r="L44" s="12">
        <f t="shared" si="2"/>
        <v>1.2004760113389541E-9</v>
      </c>
      <c r="M44" s="13"/>
      <c r="N44" s="12">
        <f t="shared" si="0"/>
        <v>1.2004760113389541E-9</v>
      </c>
      <c r="O44" s="6"/>
      <c r="P44" s="13">
        <f t="shared" si="4"/>
        <v>-18080872.010042559</v>
      </c>
    </row>
    <row r="45" spans="1:16" x14ac:dyDescent="0.25">
      <c r="A45" s="6">
        <v>36</v>
      </c>
      <c r="B45" s="6">
        <v>2051</v>
      </c>
      <c r="C45" s="12">
        <v>0</v>
      </c>
      <c r="D45" s="13">
        <v>0</v>
      </c>
      <c r="E45" s="13">
        <v>0</v>
      </c>
      <c r="F45" s="12">
        <f t="shared" si="1"/>
        <v>0</v>
      </c>
      <c r="G45" s="13"/>
      <c r="H45" s="13">
        <v>3.3352989703416824E-8</v>
      </c>
      <c r="I45" s="13">
        <v>0</v>
      </c>
      <c r="J45" s="13">
        <v>1.2004760113389541E-9</v>
      </c>
      <c r="K45" s="13"/>
      <c r="L45" s="12">
        <f t="shared" si="2"/>
        <v>1.2004760113389541E-9</v>
      </c>
      <c r="M45" s="13"/>
      <c r="N45" s="12">
        <f t="shared" si="0"/>
        <v>1.2004760113389541E-9</v>
      </c>
      <c r="O45" s="6"/>
      <c r="P45" s="13">
        <f t="shared" si="4"/>
        <v>-18080872.010042559</v>
      </c>
    </row>
    <row r="46" spans="1:16" x14ac:dyDescent="0.25">
      <c r="A46" s="6">
        <v>37</v>
      </c>
      <c r="B46" s="6">
        <v>2052</v>
      </c>
      <c r="C46" s="12">
        <v>0</v>
      </c>
      <c r="D46" s="13">
        <v>0</v>
      </c>
      <c r="E46" s="13">
        <v>0</v>
      </c>
      <c r="F46" s="12">
        <f t="shared" si="1"/>
        <v>0</v>
      </c>
      <c r="G46" s="13"/>
      <c r="H46" s="13">
        <v>3.3352989703416824E-8</v>
      </c>
      <c r="I46" s="13">
        <v>0</v>
      </c>
      <c r="J46" s="13">
        <v>1.2004760113389541E-9</v>
      </c>
      <c r="K46" s="13"/>
      <c r="L46" s="12">
        <f t="shared" si="2"/>
        <v>1.2004760113389541E-9</v>
      </c>
      <c r="M46" s="13"/>
      <c r="N46" s="12">
        <f t="shared" si="0"/>
        <v>1.2004760113389541E-9</v>
      </c>
      <c r="O46" s="6"/>
      <c r="P46" s="13">
        <f t="shared" si="4"/>
        <v>-18080872.010042559</v>
      </c>
    </row>
    <row r="47" spans="1:16" x14ac:dyDescent="0.25">
      <c r="A47" s="6">
        <v>38</v>
      </c>
      <c r="B47" s="6">
        <v>2053</v>
      </c>
      <c r="C47" s="12">
        <v>0</v>
      </c>
      <c r="D47" s="13">
        <v>0</v>
      </c>
      <c r="E47" s="13">
        <v>0</v>
      </c>
      <c r="F47" s="12">
        <f t="shared" si="1"/>
        <v>0</v>
      </c>
      <c r="G47" s="13"/>
      <c r="H47" s="13">
        <v>3.3352989703416824E-8</v>
      </c>
      <c r="I47" s="13">
        <v>0</v>
      </c>
      <c r="J47" s="13">
        <v>1.2004760113389541E-9</v>
      </c>
      <c r="K47" s="13"/>
      <c r="L47" s="12">
        <f t="shared" si="2"/>
        <v>1.2004760113389541E-9</v>
      </c>
      <c r="M47" s="13"/>
      <c r="N47" s="12">
        <f t="shared" si="0"/>
        <v>1.2004760113389541E-9</v>
      </c>
      <c r="O47" s="6"/>
      <c r="P47" s="13">
        <f t="shared" si="4"/>
        <v>-18080872.010042559</v>
      </c>
    </row>
    <row r="48" spans="1:16" x14ac:dyDescent="0.25">
      <c r="A48" s="6">
        <v>39</v>
      </c>
      <c r="B48" s="6">
        <v>2054</v>
      </c>
      <c r="C48" s="12">
        <v>0</v>
      </c>
      <c r="D48" s="13">
        <v>0</v>
      </c>
      <c r="E48" s="13">
        <v>0</v>
      </c>
      <c r="F48" s="12">
        <f t="shared" si="1"/>
        <v>0</v>
      </c>
      <c r="G48" s="13"/>
      <c r="H48" s="13">
        <v>3.3352989703416824E-8</v>
      </c>
      <c r="I48" s="13">
        <v>0</v>
      </c>
      <c r="J48" s="13">
        <v>1.2004760113389541E-9</v>
      </c>
      <c r="K48" s="13"/>
      <c r="L48" s="12">
        <f t="shared" si="2"/>
        <v>1.2004760113389541E-9</v>
      </c>
      <c r="M48" s="13"/>
      <c r="N48" s="12">
        <f t="shared" si="0"/>
        <v>1.2004760113389541E-9</v>
      </c>
      <c r="O48" s="6"/>
      <c r="P48" s="13">
        <f t="shared" si="4"/>
        <v>-18080872.010042559</v>
      </c>
    </row>
    <row r="49" spans="1:16" x14ac:dyDescent="0.25">
      <c r="A49" s="6">
        <v>40</v>
      </c>
      <c r="B49" s="6">
        <v>2055</v>
      </c>
      <c r="C49" s="12">
        <v>0</v>
      </c>
      <c r="D49" s="13">
        <v>0</v>
      </c>
      <c r="E49" s="13">
        <v>0</v>
      </c>
      <c r="F49" s="12">
        <f t="shared" si="1"/>
        <v>0</v>
      </c>
      <c r="G49" s="13"/>
      <c r="H49" s="13">
        <v>0</v>
      </c>
      <c r="I49" s="13">
        <v>3.3352989703416824E-8</v>
      </c>
      <c r="J49" s="13">
        <v>6.0023800566947717E-10</v>
      </c>
      <c r="K49" s="13"/>
      <c r="L49" s="12">
        <f t="shared" si="2"/>
        <v>3.3953227709086302E-8</v>
      </c>
      <c r="M49" s="13"/>
      <c r="N49" s="12">
        <f t="shared" si="0"/>
        <v>3.3953227709086302E-8</v>
      </c>
      <c r="O49" s="6"/>
      <c r="P49" s="13">
        <f t="shared" si="4"/>
        <v>-18080872.010042526</v>
      </c>
    </row>
    <row r="50" spans="1:16" x14ac:dyDescent="0.25">
      <c r="A50" s="6">
        <v>41</v>
      </c>
      <c r="B50" s="6">
        <v>2056</v>
      </c>
      <c r="C50" s="12">
        <v>0</v>
      </c>
      <c r="D50" s="13">
        <v>0</v>
      </c>
      <c r="E50" s="13">
        <v>0</v>
      </c>
      <c r="F50" s="12">
        <f t="shared" si="1"/>
        <v>0</v>
      </c>
      <c r="G50" s="13"/>
      <c r="H50" s="13">
        <v>0</v>
      </c>
      <c r="I50" s="13">
        <v>0</v>
      </c>
      <c r="J50" s="13">
        <v>0</v>
      </c>
      <c r="K50" s="13"/>
      <c r="L50" s="12">
        <f t="shared" si="2"/>
        <v>0</v>
      </c>
      <c r="M50" s="13"/>
      <c r="N50" s="12">
        <f t="shared" si="0"/>
        <v>0</v>
      </c>
      <c r="O50" s="6"/>
      <c r="P50" s="13">
        <f t="shared" si="4"/>
        <v>-18080872.010042526</v>
      </c>
    </row>
    <row r="51" spans="1:16" x14ac:dyDescent="0.25">
      <c r="A51" s="6">
        <v>42</v>
      </c>
      <c r="B51" s="6">
        <v>2057</v>
      </c>
      <c r="C51" s="12">
        <v>0</v>
      </c>
      <c r="D51" s="13">
        <v>0</v>
      </c>
      <c r="E51" s="13">
        <v>0</v>
      </c>
      <c r="F51" s="12">
        <f t="shared" si="1"/>
        <v>0</v>
      </c>
      <c r="G51" s="13"/>
      <c r="H51" s="13">
        <v>0</v>
      </c>
      <c r="I51" s="13">
        <v>0</v>
      </c>
      <c r="J51" s="13">
        <v>0</v>
      </c>
      <c r="K51" s="13"/>
      <c r="L51" s="12">
        <f t="shared" si="2"/>
        <v>0</v>
      </c>
      <c r="M51" s="13"/>
      <c r="N51" s="12">
        <f t="shared" si="0"/>
        <v>0</v>
      </c>
      <c r="O51" s="6"/>
      <c r="P51" s="13">
        <f t="shared" si="4"/>
        <v>-18080872.010042526</v>
      </c>
    </row>
    <row r="52" spans="1:16" x14ac:dyDescent="0.25">
      <c r="A52" s="6">
        <v>43</v>
      </c>
      <c r="B52" s="6">
        <v>2058</v>
      </c>
      <c r="C52" s="12">
        <v>0</v>
      </c>
      <c r="D52" s="13">
        <v>0</v>
      </c>
      <c r="E52" s="13">
        <v>0</v>
      </c>
      <c r="F52" s="12">
        <f t="shared" si="1"/>
        <v>0</v>
      </c>
      <c r="G52" s="13"/>
      <c r="H52" s="13">
        <v>0</v>
      </c>
      <c r="I52" s="13">
        <v>0</v>
      </c>
      <c r="J52" s="13">
        <v>0</v>
      </c>
      <c r="K52" s="13"/>
      <c r="L52" s="12">
        <f t="shared" si="2"/>
        <v>0</v>
      </c>
      <c r="M52" s="13"/>
      <c r="N52" s="12">
        <f t="shared" si="0"/>
        <v>0</v>
      </c>
      <c r="O52" s="6"/>
      <c r="P52" s="13">
        <f t="shared" si="4"/>
        <v>-18080872.010042526</v>
      </c>
    </row>
    <row r="53" spans="1:16" x14ac:dyDescent="0.25">
      <c r="A53" s="6"/>
      <c r="B53" s="6"/>
      <c r="C53" s="15"/>
      <c r="D53" s="15"/>
      <c r="E53" s="15"/>
      <c r="F53" s="15"/>
      <c r="G53" s="6"/>
      <c r="H53" s="15"/>
      <c r="I53" s="15"/>
      <c r="J53" s="15"/>
      <c r="K53" s="15"/>
      <c r="L53" s="15"/>
      <c r="M53" s="6"/>
      <c r="N53" s="6"/>
      <c r="O53" s="6"/>
      <c r="P53" s="6"/>
    </row>
    <row r="54" spans="1:16" x14ac:dyDescent="0.25">
      <c r="A54" s="6"/>
      <c r="B54" s="16" t="s">
        <v>15</v>
      </c>
      <c r="C54" s="6"/>
      <c r="D54" s="17">
        <f>SUM(D10:D53)</f>
        <v>58634282.388161927</v>
      </c>
      <c r="E54" s="17">
        <f t="shared" ref="E54:F54" si="5">SUM(E10:E53)</f>
        <v>38983229.724377289</v>
      </c>
      <c r="F54" s="17">
        <f t="shared" si="5"/>
        <v>97617512.112539232</v>
      </c>
      <c r="G54" s="17"/>
      <c r="H54" s="18"/>
      <c r="I54" s="17">
        <f>SUM(I10:I53)</f>
        <v>58634282.388161935</v>
      </c>
      <c r="J54" s="17">
        <f>SUM(J10:J53)</f>
        <v>20902357.714334764</v>
      </c>
      <c r="K54" s="17">
        <f>SUM(K10:K53)</f>
        <v>0</v>
      </c>
      <c r="L54" s="17">
        <f>SUM(L10:L53)</f>
        <v>79536640.102496684</v>
      </c>
      <c r="M54" s="19"/>
      <c r="N54" s="17">
        <f>SUM(N10:N53)</f>
        <v>-18080872.010042526</v>
      </c>
      <c r="O54" s="19"/>
      <c r="P54" s="6"/>
    </row>
    <row r="55" spans="1:16" x14ac:dyDescent="0.25">
      <c r="A55" s="6"/>
      <c r="B55" s="6"/>
      <c r="C55" s="15"/>
      <c r="D55" s="15"/>
      <c r="E55" s="15"/>
      <c r="F55" s="15"/>
      <c r="G55" s="6"/>
      <c r="H55" s="15"/>
      <c r="I55" s="15"/>
      <c r="J55" s="15"/>
      <c r="K55" s="15"/>
      <c r="L55" s="15"/>
      <c r="M55" s="6"/>
      <c r="N55" s="6"/>
      <c r="O55" s="6"/>
      <c r="P55" s="6"/>
    </row>
    <row r="56" spans="1:16" x14ac:dyDescent="0.25">
      <c r="A56" s="18" t="s">
        <v>16</v>
      </c>
      <c r="B56" s="18"/>
      <c r="C56" s="20"/>
      <c r="D56" s="21">
        <v>5.0900000000000001E-2</v>
      </c>
      <c r="E56" s="15"/>
      <c r="F56" s="15"/>
      <c r="G56" s="6"/>
      <c r="H56" s="15"/>
      <c r="I56" s="15"/>
      <c r="J56" s="15"/>
      <c r="K56" s="15"/>
      <c r="L56" s="20"/>
      <c r="M56" s="6"/>
      <c r="N56" s="22">
        <f>-NPV(D56,N10:N52)</f>
        <v>6377574.785273999</v>
      </c>
      <c r="O56" s="6"/>
      <c r="P56" s="6"/>
    </row>
    <row r="57" spans="1:16" x14ac:dyDescent="0.25">
      <c r="A57" s="18"/>
      <c r="B57" s="18"/>
      <c r="C57" s="20"/>
      <c r="D57" s="20"/>
      <c r="E57" s="15"/>
      <c r="F57" s="15"/>
      <c r="G57" s="6"/>
      <c r="H57" s="15"/>
      <c r="I57" s="15"/>
      <c r="J57" s="15"/>
      <c r="K57" s="15"/>
      <c r="L57" s="15"/>
      <c r="M57" s="6"/>
      <c r="N57" s="23" t="s">
        <v>17</v>
      </c>
      <c r="O57" s="6"/>
      <c r="P57" s="6"/>
    </row>
    <row r="58" spans="1:16" x14ac:dyDescent="0.25">
      <c r="A58" s="18"/>
      <c r="B58" s="18"/>
      <c r="C58" s="20"/>
      <c r="D58" s="20"/>
      <c r="E58" s="15"/>
      <c r="F58" s="15"/>
      <c r="G58" s="6"/>
      <c r="H58" s="15"/>
      <c r="I58" s="15"/>
      <c r="J58" s="15"/>
      <c r="K58" s="15"/>
      <c r="L58" s="15"/>
      <c r="M58" s="6"/>
      <c r="N58" s="6"/>
      <c r="O58" s="6"/>
      <c r="P58" s="6"/>
    </row>
    <row r="59" spans="1:16" x14ac:dyDescent="0.25">
      <c r="A59" s="18" t="s">
        <v>18</v>
      </c>
      <c r="B59" s="18"/>
      <c r="C59" s="20"/>
      <c r="D59" s="21">
        <v>3.5499999999999997E-2</v>
      </c>
      <c r="E59" s="15"/>
      <c r="F59" s="15"/>
      <c r="G59" s="6"/>
      <c r="H59" s="15"/>
      <c r="I59" s="15"/>
      <c r="J59" s="15"/>
      <c r="K59" s="15"/>
      <c r="L59" s="15"/>
      <c r="M59" s="6"/>
      <c r="N59" s="22">
        <f>-NPV(D59,N10:N52)</f>
        <v>8684982.4420202337</v>
      </c>
      <c r="O59" s="6"/>
      <c r="P59" s="6"/>
    </row>
    <row r="60" spans="1:16" x14ac:dyDescent="0.25">
      <c r="A60" s="6"/>
      <c r="B60" s="6"/>
      <c r="C60" s="15"/>
      <c r="D60" s="15"/>
      <c r="E60" s="15"/>
      <c r="F60" s="15"/>
      <c r="G60" s="6"/>
      <c r="H60" s="15"/>
      <c r="I60" s="15"/>
      <c r="J60" s="15"/>
      <c r="K60" s="15"/>
      <c r="L60" s="15"/>
      <c r="M60" s="6"/>
      <c r="N60" s="23" t="s">
        <v>19</v>
      </c>
      <c r="O60" s="6"/>
      <c r="P60" s="6"/>
    </row>
    <row r="61" spans="1:16" x14ac:dyDescent="0.25">
      <c r="A61" s="6"/>
      <c r="B61" s="6"/>
      <c r="C61" s="15"/>
      <c r="D61" s="15"/>
      <c r="E61" s="15"/>
      <c r="F61" s="15"/>
      <c r="G61" s="6"/>
      <c r="H61" s="15"/>
      <c r="I61" s="15"/>
      <c r="J61" s="15"/>
      <c r="K61" s="15"/>
      <c r="L61" s="15"/>
      <c r="M61" s="6"/>
      <c r="N61" s="6"/>
      <c r="O61" s="6"/>
      <c r="P61" s="6"/>
    </row>
    <row r="62" spans="1:16" x14ac:dyDescent="0.25">
      <c r="A62" s="6"/>
      <c r="B62" s="6"/>
      <c r="C62" s="15"/>
      <c r="D62" s="15"/>
      <c r="E62" s="15"/>
      <c r="F62" s="15"/>
      <c r="G62" s="6"/>
      <c r="H62" s="15"/>
      <c r="I62" s="15"/>
      <c r="J62" s="15"/>
      <c r="K62" s="15"/>
      <c r="L62" s="15"/>
      <c r="M62" s="6"/>
      <c r="N62" s="6"/>
      <c r="O62" s="6"/>
      <c r="P62" s="6"/>
    </row>
    <row r="63" spans="1:1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</sheetData>
  <mergeCells count="2">
    <mergeCell ref="C7:F7"/>
    <mergeCell ref="H7:L7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CoBank ACB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D. LaDuca</dc:creator>
  <cp:lastModifiedBy>Jeff C. Greer</cp:lastModifiedBy>
  <cp:lastPrinted>2016-03-07T18:18:39Z</cp:lastPrinted>
  <dcterms:created xsi:type="dcterms:W3CDTF">2016-02-29T17:58:53Z</dcterms:created>
  <dcterms:modified xsi:type="dcterms:W3CDTF">2016-03-07T18:18:45Z</dcterms:modified>
</cp:coreProperties>
</file>