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80" yWindow="405" windowWidth="20010" windowHeight="7140"/>
  </bookViews>
  <sheets>
    <sheet name="CCR " sheetId="2" r:id="rId1"/>
  </sheets>
  <definedNames>
    <definedName name="_xlnm.Print_Area" localSheetId="0">'CCR '!$A$1:$Q$29</definedName>
    <definedName name="_xlnm.Print_Titles" localSheetId="0">'CCR '!$A:$C,'CCR '!$2:$3</definedName>
  </definedNames>
  <calcPr calcId="152511"/>
</workbook>
</file>

<file path=xl/calcChain.xml><?xml version="1.0" encoding="utf-8"?>
<calcChain xmlns="http://schemas.openxmlformats.org/spreadsheetml/2006/main">
  <c r="E11" i="2" l="1"/>
  <c r="Q19" i="2"/>
  <c r="E21" i="2"/>
  <c r="E20" i="2"/>
  <c r="Q15" i="2"/>
  <c r="E17" i="2"/>
  <c r="E16" i="2"/>
  <c r="Q10" i="2"/>
  <c r="Q9" i="2"/>
  <c r="Q8" i="2"/>
  <c r="Q7" i="2"/>
  <c r="F11" i="2" l="1"/>
  <c r="G11" i="2"/>
  <c r="H11" i="2"/>
  <c r="I11" i="2"/>
  <c r="J11" i="2"/>
  <c r="K11" i="2"/>
  <c r="L11" i="2"/>
  <c r="M11" i="2"/>
  <c r="N11" i="2"/>
  <c r="O11" i="2"/>
  <c r="P11" i="2"/>
  <c r="O20" i="2" l="1"/>
  <c r="N20" i="2"/>
  <c r="M20" i="2"/>
  <c r="L20" i="2"/>
  <c r="K20" i="2"/>
  <c r="J20" i="2"/>
  <c r="I20" i="2"/>
  <c r="H20" i="2"/>
  <c r="G20" i="2"/>
  <c r="F20" i="2"/>
  <c r="O21" i="2"/>
  <c r="N21" i="2"/>
  <c r="M21" i="2"/>
  <c r="L21" i="2"/>
  <c r="K21" i="2"/>
  <c r="J21" i="2"/>
  <c r="I21" i="2"/>
  <c r="H21" i="2"/>
  <c r="G21" i="2"/>
  <c r="F21" i="2"/>
  <c r="F17" i="2"/>
  <c r="G17" i="2"/>
  <c r="H17" i="2"/>
  <c r="I17" i="2"/>
  <c r="J17" i="2"/>
  <c r="K17" i="2"/>
  <c r="O17" i="2"/>
  <c r="N17" i="2"/>
  <c r="M17" i="2"/>
  <c r="L17" i="2"/>
  <c r="O16" i="2"/>
  <c r="N16" i="2"/>
  <c r="M16" i="2"/>
  <c r="L16" i="2"/>
  <c r="K16" i="2"/>
  <c r="J16" i="2"/>
  <c r="I16" i="2"/>
  <c r="H16" i="2"/>
  <c r="G16" i="2"/>
  <c r="F16" i="2"/>
  <c r="Q5" i="2"/>
  <c r="Q17" i="2" l="1"/>
  <c r="Q11" i="2" l="1"/>
  <c r="Q21" i="2" l="1"/>
  <c r="Q20" i="2"/>
  <c r="Q16" i="2" l="1"/>
</calcChain>
</file>

<file path=xl/sharedStrings.xml><?xml version="1.0" encoding="utf-8"?>
<sst xmlns="http://schemas.openxmlformats.org/spreadsheetml/2006/main" count="53" uniqueCount="42">
  <si>
    <t>Plant</t>
  </si>
  <si>
    <t>Impoundment</t>
  </si>
  <si>
    <t>Mill Creek</t>
  </si>
  <si>
    <t>Trimble Co.</t>
  </si>
  <si>
    <t>ARO Name</t>
  </si>
  <si>
    <t>MC Ash Pond</t>
  </si>
  <si>
    <t>MC Environmental Ponds</t>
  </si>
  <si>
    <t>TC Ash Pond</t>
  </si>
  <si>
    <t>TC Environmental Ponds</t>
  </si>
  <si>
    <t>MC Environmental Ponds TOTAL</t>
  </si>
  <si>
    <t>TC Ash Pond-LGE***</t>
  </si>
  <si>
    <t>TC Ash Pond-KU***</t>
  </si>
  <si>
    <t>TC Environmental Ponds-LGE***</t>
  </si>
  <si>
    <t>TC Environmental Ponds-KU***</t>
  </si>
  <si>
    <t>75% total, 52% LGE portion</t>
  </si>
  <si>
    <t>75% total, 48% KU portion</t>
  </si>
  <si>
    <t xml:space="preserve">Clearwell Pond </t>
  </si>
  <si>
    <t>Construction Pond</t>
  </si>
  <si>
    <t>Dead Storage Pond</t>
  </si>
  <si>
    <t>Emergency Pond</t>
  </si>
  <si>
    <t xml:space="preserve">Ash Pond </t>
  </si>
  <si>
    <t xml:space="preserve">Gypsum Pond </t>
  </si>
  <si>
    <t xml:space="preserve"> 2015 $</t>
  </si>
  <si>
    <t>2016 $</t>
  </si>
  <si>
    <t xml:space="preserve"> 2017 $</t>
  </si>
  <si>
    <t xml:space="preserve"> 2018 $</t>
  </si>
  <si>
    <t>2019 $</t>
  </si>
  <si>
    <t xml:space="preserve"> 2020 $</t>
  </si>
  <si>
    <t>2021 $</t>
  </si>
  <si>
    <t>2022 $</t>
  </si>
  <si>
    <t xml:space="preserve"> 2023 $</t>
  </si>
  <si>
    <t xml:space="preserve"> 2024 $</t>
  </si>
  <si>
    <t>OTHER</t>
  </si>
  <si>
    <t>Disposition date</t>
  </si>
  <si>
    <t>Cost 2015 Dollars</t>
  </si>
  <si>
    <t>3. A risk premium rate of 5% was then applied to the escalated amounts.</t>
  </si>
  <si>
    <t xml:space="preserve"> Total $</t>
  </si>
  <si>
    <t xml:space="preserve">1. ARO costs above are based on un-escalated amounts, i.e. 2015 dollars.  A contingency factor of 30% was applied to the un-escalated amounts.   </t>
  </si>
  <si>
    <t>2. ARO costs are then escalated using the expected inflation rate which is based on a 30-year Treasury and 30-year Treasury Inflation-Protected Securities ("TIPs") composite rate.</t>
  </si>
  <si>
    <t>CCR - Closure Cost Estimate for ARO Liability</t>
  </si>
  <si>
    <t>4. Lastly, the liability was discounted using a discount rate based on the Companies' secured bond rating of A.</t>
  </si>
  <si>
    <t>Note:  Amounts included in the table are different from amounts included in the ECR filing (see Item 1 above).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</si>
</sst>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Fill="1" applyBorder="1" applyAlignment="1">
      <alignment horizontal="left" indent="1"/>
    </xf>
    <xf numFmtId="0" fontId="0" fillId="0" borderId="3" xfId="0" applyFill="1" applyBorder="1"/>
    <xf numFmtId="0" fontId="0" fillId="0" borderId="4" xfId="0" applyFill="1" applyBorder="1" applyAlignment="1">
      <alignment horizontal="left" indent="1"/>
    </xf>
    <xf numFmtId="0" fontId="0" fillId="0" borderId="6" xfId="0" applyFill="1" applyBorder="1"/>
    <xf numFmtId="0" fontId="0" fillId="0" borderId="4" xfId="0" quotePrefix="1" applyFill="1" applyBorder="1" applyAlignment="1">
      <alignment horizontal="left" indent="1"/>
    </xf>
    <xf numFmtId="0" fontId="0" fillId="0" borderId="0" xfId="0" applyFill="1"/>
    <xf numFmtId="0" fontId="1" fillId="0" borderId="12" xfId="0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0" borderId="14" xfId="0" quotePrefix="1" applyFont="1" applyBorder="1" applyAlignment="1">
      <alignment horizontal="center" wrapText="1"/>
    </xf>
    <xf numFmtId="0" fontId="1" fillId="0" borderId="12" xfId="0" quotePrefix="1" applyFont="1" applyBorder="1" applyAlignment="1">
      <alignment horizontal="center" wrapText="1"/>
    </xf>
    <xf numFmtId="0" fontId="0" fillId="0" borderId="11" xfId="0" quotePrefix="1" applyFill="1" applyBorder="1" applyAlignment="1">
      <alignment horizontal="left" indent="1"/>
    </xf>
    <xf numFmtId="4" fontId="0" fillId="0" borderId="9" xfId="0" applyNumberFormat="1" applyBorder="1"/>
    <xf numFmtId="3" fontId="0" fillId="0" borderId="7" xfId="0" applyNumberFormat="1" applyFill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1" xfId="0" applyFill="1" applyBorder="1" applyAlignment="1">
      <alignment horizontal="left" indent="1"/>
    </xf>
    <xf numFmtId="0" fontId="0" fillId="0" borderId="11" xfId="0" quotePrefix="1" applyFill="1" applyBorder="1" applyAlignment="1">
      <alignment horizontal="left"/>
    </xf>
    <xf numFmtId="0" fontId="0" fillId="0" borderId="15" xfId="0" applyFill="1" applyBorder="1"/>
    <xf numFmtId="3" fontId="0" fillId="0" borderId="8" xfId="0" applyNumberFormat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4" xfId="0" applyFont="1" applyFill="1" applyBorder="1"/>
    <xf numFmtId="0" fontId="1" fillId="0" borderId="11" xfId="0" applyFont="1" applyFill="1" applyBorder="1"/>
    <xf numFmtId="164" fontId="1" fillId="0" borderId="5" xfId="1" applyNumberFormat="1" applyFont="1" applyFill="1" applyBorder="1" applyAlignment="1">
      <alignment horizontal="right"/>
    </xf>
    <xf numFmtId="3" fontId="0" fillId="0" borderId="4" xfId="2" applyNumberFormat="1" applyFont="1" applyFill="1" applyBorder="1" applyAlignment="1">
      <alignment horizontal="right"/>
    </xf>
    <xf numFmtId="3" fontId="1" fillId="0" borderId="4" xfId="1" applyNumberFormat="1" applyFont="1" applyFill="1" applyBorder="1" applyAlignment="1">
      <alignment horizontal="right"/>
    </xf>
    <xf numFmtId="3" fontId="0" fillId="0" borderId="16" xfId="2" applyNumberFormat="1" applyFont="1" applyFill="1" applyBorder="1" applyAlignment="1">
      <alignment horizontal="right"/>
    </xf>
    <xf numFmtId="3" fontId="0" fillId="0" borderId="6" xfId="2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0" borderId="4" xfId="2" applyNumberFormat="1" applyFont="1" applyFill="1" applyBorder="1" applyAlignment="1">
      <alignment horizontal="right"/>
    </xf>
    <xf numFmtId="3" fontId="1" fillId="0" borderId="7" xfId="2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9" xfId="0" applyNumberFormat="1" applyBorder="1"/>
    <xf numFmtId="3" fontId="0" fillId="0" borderId="18" xfId="0" applyNumberFormat="1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1" fillId="0" borderId="18" xfId="2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0"/>
  <sheetViews>
    <sheetView tabSelected="1" zoomScaleNormal="100" workbookViewId="0">
      <selection sqref="A1:Q1"/>
    </sheetView>
  </sheetViews>
  <sheetFormatPr defaultRowHeight="15" x14ac:dyDescent="0.25"/>
  <cols>
    <col min="1" max="1" width="14.5703125" customWidth="1"/>
    <col min="2" max="2" width="31.140625" bestFit="1" customWidth="1"/>
    <col min="3" max="3" width="34.42578125" customWidth="1"/>
    <col min="4" max="4" width="14.42578125" customWidth="1"/>
    <col min="5" max="5" width="16.28515625" customWidth="1"/>
    <col min="6" max="17" width="11.85546875" customWidth="1"/>
  </cols>
  <sheetData>
    <row r="1" spans="1:17" ht="15.75" x14ac:dyDescent="0.25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 thickBot="1" x14ac:dyDescent="0.3"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</row>
    <row r="3" spans="1:17" ht="30.75" thickBot="1" x14ac:dyDescent="0.3">
      <c r="A3" s="9" t="s">
        <v>0</v>
      </c>
      <c r="B3" s="10" t="s">
        <v>4</v>
      </c>
      <c r="C3" s="9" t="s">
        <v>1</v>
      </c>
      <c r="D3" s="11" t="s">
        <v>33</v>
      </c>
      <c r="E3" s="12" t="s">
        <v>34</v>
      </c>
      <c r="F3" s="11" t="s">
        <v>22</v>
      </c>
      <c r="G3" s="11" t="s">
        <v>23</v>
      </c>
      <c r="H3" s="11" t="s">
        <v>24</v>
      </c>
      <c r="I3" s="11" t="s">
        <v>25</v>
      </c>
      <c r="J3" s="11" t="s">
        <v>26</v>
      </c>
      <c r="K3" s="11" t="s">
        <v>27</v>
      </c>
      <c r="L3" s="11" t="s">
        <v>28</v>
      </c>
      <c r="M3" s="11" t="s">
        <v>29</v>
      </c>
      <c r="N3" s="11" t="s">
        <v>30</v>
      </c>
      <c r="O3" s="11" t="s">
        <v>31</v>
      </c>
      <c r="P3" s="11" t="s">
        <v>32</v>
      </c>
      <c r="Q3" s="12" t="s">
        <v>36</v>
      </c>
    </row>
    <row r="4" spans="1:17" x14ac:dyDescent="0.25">
      <c r="A4" s="22"/>
      <c r="B4" s="23"/>
      <c r="C4" s="24"/>
      <c r="D4" s="33"/>
      <c r="E4" s="28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43"/>
    </row>
    <row r="5" spans="1:17" x14ac:dyDescent="0.25">
      <c r="A5" s="3" t="s">
        <v>2</v>
      </c>
      <c r="B5" s="5" t="s">
        <v>5</v>
      </c>
      <c r="C5" s="13" t="s">
        <v>20</v>
      </c>
      <c r="D5" s="34">
        <v>44166</v>
      </c>
      <c r="E5" s="29">
        <v>43992000</v>
      </c>
      <c r="F5" s="15">
        <v>1616000</v>
      </c>
      <c r="G5" s="15">
        <v>6810000</v>
      </c>
      <c r="H5" s="15">
        <v>424000</v>
      </c>
      <c r="I5" s="15">
        <v>113000</v>
      </c>
      <c r="J5" s="15">
        <v>12288000</v>
      </c>
      <c r="K5" s="15">
        <v>22741000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44">
        <f>SUM(F5:O5)</f>
        <v>43992000</v>
      </c>
    </row>
    <row r="6" spans="1:17" x14ac:dyDescent="0.25">
      <c r="A6" s="3"/>
      <c r="B6" s="5"/>
      <c r="C6" s="18"/>
      <c r="D6" s="36"/>
      <c r="E6" s="31"/>
      <c r="F6" s="21"/>
      <c r="G6" s="21"/>
      <c r="H6" s="21"/>
      <c r="I6" s="21"/>
      <c r="J6" s="21"/>
      <c r="K6" s="21"/>
      <c r="L6" s="21"/>
      <c r="M6" s="21"/>
      <c r="N6" s="21"/>
      <c r="O6" s="21"/>
      <c r="P6" s="42"/>
      <c r="Q6" s="45"/>
    </row>
    <row r="7" spans="1:17" x14ac:dyDescent="0.25">
      <c r="A7" s="3" t="s">
        <v>2</v>
      </c>
      <c r="B7" s="5" t="s">
        <v>6</v>
      </c>
      <c r="C7" s="13" t="s">
        <v>16</v>
      </c>
      <c r="D7" s="34">
        <v>43070</v>
      </c>
      <c r="E7" s="29">
        <v>4995000</v>
      </c>
      <c r="F7" s="16">
        <v>0</v>
      </c>
      <c r="G7" s="16">
        <v>611000</v>
      </c>
      <c r="H7" s="16">
        <v>4384000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45">
        <f>SUM(F7:O7)</f>
        <v>4995000</v>
      </c>
    </row>
    <row r="8" spans="1:17" x14ac:dyDescent="0.25">
      <c r="A8" s="3" t="s">
        <v>2</v>
      </c>
      <c r="B8" s="5" t="s">
        <v>6</v>
      </c>
      <c r="C8" s="13" t="s">
        <v>17</v>
      </c>
      <c r="D8" s="34">
        <v>43435</v>
      </c>
      <c r="E8" s="29">
        <v>6536000</v>
      </c>
      <c r="F8" s="16">
        <v>0</v>
      </c>
      <c r="G8" s="16">
        <v>507000</v>
      </c>
      <c r="H8" s="16">
        <v>243000</v>
      </c>
      <c r="I8" s="16">
        <v>5786000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45">
        <f>SUM(F8:O8)</f>
        <v>6536000</v>
      </c>
    </row>
    <row r="9" spans="1:17" x14ac:dyDescent="0.25">
      <c r="A9" s="3" t="s">
        <v>2</v>
      </c>
      <c r="B9" s="5" t="s">
        <v>6</v>
      </c>
      <c r="C9" s="13" t="s">
        <v>18</v>
      </c>
      <c r="D9" s="34">
        <v>43070</v>
      </c>
      <c r="E9" s="29">
        <v>5981000</v>
      </c>
      <c r="F9" s="16">
        <v>0</v>
      </c>
      <c r="G9" s="16">
        <v>673000</v>
      </c>
      <c r="H9" s="16">
        <v>5308000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45">
        <f>SUM(F9:O9)</f>
        <v>5981000</v>
      </c>
    </row>
    <row r="10" spans="1:17" x14ac:dyDescent="0.25">
      <c r="A10" s="3" t="s">
        <v>2</v>
      </c>
      <c r="B10" s="5" t="s">
        <v>6</v>
      </c>
      <c r="C10" s="13" t="s">
        <v>19</v>
      </c>
      <c r="D10" s="34">
        <v>43435</v>
      </c>
      <c r="E10" s="29">
        <v>4967000</v>
      </c>
      <c r="F10" s="16">
        <v>0</v>
      </c>
      <c r="G10" s="16">
        <v>507000</v>
      </c>
      <c r="H10" s="16">
        <v>243000</v>
      </c>
      <c r="I10" s="16">
        <v>4217000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45">
        <f>SUM(F10:O10)</f>
        <v>4967000</v>
      </c>
    </row>
    <row r="11" spans="1:17" x14ac:dyDescent="0.25">
      <c r="A11" s="3"/>
      <c r="B11" s="5" t="s">
        <v>9</v>
      </c>
      <c r="C11" s="18"/>
      <c r="D11" s="36"/>
      <c r="E11" s="40">
        <f t="shared" ref="E11:Q11" si="0">SUM(E7:E10)</f>
        <v>22479000</v>
      </c>
      <c r="F11" s="41">
        <f t="shared" si="0"/>
        <v>0</v>
      </c>
      <c r="G11" s="41">
        <f t="shared" si="0"/>
        <v>2298000</v>
      </c>
      <c r="H11" s="41">
        <f t="shared" si="0"/>
        <v>10178000</v>
      </c>
      <c r="I11" s="41">
        <f t="shared" si="0"/>
        <v>10003000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f t="shared" si="0"/>
        <v>0</v>
      </c>
      <c r="Q11" s="46">
        <f t="shared" si="0"/>
        <v>22479000</v>
      </c>
    </row>
    <row r="12" spans="1:17" s="8" customFormat="1" x14ac:dyDescent="0.25">
      <c r="A12" s="3"/>
      <c r="B12" s="5"/>
      <c r="C12" s="18"/>
      <c r="D12" s="36"/>
      <c r="E12" s="29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4"/>
    </row>
    <row r="13" spans="1:17" s="8" customFormat="1" hidden="1" x14ac:dyDescent="0.25">
      <c r="A13" s="3"/>
      <c r="B13" s="5"/>
      <c r="C13" s="18"/>
      <c r="D13" s="36"/>
      <c r="E13" s="29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4"/>
    </row>
    <row r="14" spans="1:17" x14ac:dyDescent="0.25">
      <c r="A14" s="25"/>
      <c r="B14" s="26"/>
      <c r="C14" s="27"/>
      <c r="D14" s="35"/>
      <c r="E14" s="3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45"/>
    </row>
    <row r="15" spans="1:17" x14ac:dyDescent="0.25">
      <c r="A15" s="3" t="s">
        <v>3</v>
      </c>
      <c r="B15" s="5" t="s">
        <v>7</v>
      </c>
      <c r="C15" s="13" t="s">
        <v>20</v>
      </c>
      <c r="D15" s="34">
        <v>45261</v>
      </c>
      <c r="E15" s="29">
        <v>110002000</v>
      </c>
      <c r="F15" s="15">
        <v>2225000</v>
      </c>
      <c r="G15" s="15">
        <v>1280000</v>
      </c>
      <c r="H15" s="15">
        <v>2709000</v>
      </c>
      <c r="I15" s="15">
        <v>8096000</v>
      </c>
      <c r="J15" s="15">
        <v>8808000</v>
      </c>
      <c r="K15" s="15">
        <v>21989000</v>
      </c>
      <c r="L15" s="15">
        <v>16170000</v>
      </c>
      <c r="M15" s="15">
        <v>25931000</v>
      </c>
      <c r="N15" s="15">
        <v>22794000</v>
      </c>
      <c r="O15" s="15">
        <v>0</v>
      </c>
      <c r="P15" s="15">
        <v>0</v>
      </c>
      <c r="Q15" s="44">
        <f>SUM(F15:O15)</f>
        <v>110002000</v>
      </c>
    </row>
    <row r="16" spans="1:17" x14ac:dyDescent="0.25">
      <c r="A16" s="3"/>
      <c r="B16" s="7" t="s">
        <v>10</v>
      </c>
      <c r="C16" s="19" t="s">
        <v>14</v>
      </c>
      <c r="D16" s="36"/>
      <c r="E16" s="29">
        <f t="shared" ref="E16:O16" si="1">E15*0.75*0.52</f>
        <v>42900780</v>
      </c>
      <c r="F16" s="15">
        <f t="shared" si="1"/>
        <v>867750</v>
      </c>
      <c r="G16" s="15">
        <f t="shared" si="1"/>
        <v>499200</v>
      </c>
      <c r="H16" s="15">
        <f t="shared" si="1"/>
        <v>1056510</v>
      </c>
      <c r="I16" s="15">
        <f t="shared" si="1"/>
        <v>3157440</v>
      </c>
      <c r="J16" s="15">
        <f t="shared" si="1"/>
        <v>3435120</v>
      </c>
      <c r="K16" s="15">
        <f t="shared" si="1"/>
        <v>8575710</v>
      </c>
      <c r="L16" s="15">
        <f t="shared" si="1"/>
        <v>6306300</v>
      </c>
      <c r="M16" s="15">
        <f t="shared" si="1"/>
        <v>10113090</v>
      </c>
      <c r="N16" s="15">
        <f t="shared" si="1"/>
        <v>8889660</v>
      </c>
      <c r="O16" s="15">
        <f t="shared" si="1"/>
        <v>0</v>
      </c>
      <c r="P16" s="15"/>
      <c r="Q16" s="44">
        <f>SUM(F16:O16)</f>
        <v>42900780</v>
      </c>
    </row>
    <row r="17" spans="1:17" x14ac:dyDescent="0.25">
      <c r="A17" s="3"/>
      <c r="B17" s="7" t="s">
        <v>11</v>
      </c>
      <c r="C17" s="19" t="s">
        <v>15</v>
      </c>
      <c r="D17" s="36"/>
      <c r="E17" s="38">
        <f t="shared" ref="E17:O17" si="2">E15*0.75*0.48</f>
        <v>39600720</v>
      </c>
      <c r="F17" s="15">
        <f t="shared" si="2"/>
        <v>801000</v>
      </c>
      <c r="G17" s="15">
        <f t="shared" si="2"/>
        <v>460800</v>
      </c>
      <c r="H17" s="15">
        <f t="shared" si="2"/>
        <v>975240</v>
      </c>
      <c r="I17" s="15">
        <f t="shared" si="2"/>
        <v>2914560</v>
      </c>
      <c r="J17" s="15">
        <f t="shared" si="2"/>
        <v>3170880</v>
      </c>
      <c r="K17" s="15">
        <f t="shared" si="2"/>
        <v>7916040</v>
      </c>
      <c r="L17" s="15">
        <f t="shared" si="2"/>
        <v>5821200</v>
      </c>
      <c r="M17" s="15">
        <f t="shared" si="2"/>
        <v>9335160</v>
      </c>
      <c r="N17" s="15">
        <f t="shared" si="2"/>
        <v>8205840</v>
      </c>
      <c r="O17" s="15">
        <f t="shared" si="2"/>
        <v>0</v>
      </c>
      <c r="P17" s="15"/>
      <c r="Q17" s="44">
        <f>SUM(F17:O17)</f>
        <v>39600720</v>
      </c>
    </row>
    <row r="18" spans="1:17" x14ac:dyDescent="0.25">
      <c r="A18" s="3"/>
      <c r="B18" s="5"/>
      <c r="C18" s="18"/>
      <c r="D18" s="36"/>
      <c r="E18" s="29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4"/>
    </row>
    <row r="19" spans="1:17" x14ac:dyDescent="0.25">
      <c r="A19" s="3" t="s">
        <v>3</v>
      </c>
      <c r="B19" s="5" t="s">
        <v>8</v>
      </c>
      <c r="C19" s="13" t="s">
        <v>21</v>
      </c>
      <c r="D19" s="34">
        <v>44166</v>
      </c>
      <c r="E19" s="29">
        <v>34437000</v>
      </c>
      <c r="F19" s="15">
        <v>0</v>
      </c>
      <c r="G19" s="15">
        <v>1216000</v>
      </c>
      <c r="H19" s="15">
        <v>1723000</v>
      </c>
      <c r="I19" s="15">
        <v>3420000</v>
      </c>
      <c r="J19" s="15">
        <v>19290000</v>
      </c>
      <c r="K19" s="15">
        <v>8788000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44">
        <f>SUM(F19:O19)</f>
        <v>34437000</v>
      </c>
    </row>
    <row r="20" spans="1:17" x14ac:dyDescent="0.25">
      <c r="A20" s="3"/>
      <c r="B20" s="7" t="s">
        <v>12</v>
      </c>
      <c r="C20" s="19" t="s">
        <v>14</v>
      </c>
      <c r="D20" s="36"/>
      <c r="E20" s="29">
        <f t="shared" ref="E20:O20" si="3">E19*0.75*0.52</f>
        <v>13430430</v>
      </c>
      <c r="F20" s="15">
        <f t="shared" si="3"/>
        <v>0</v>
      </c>
      <c r="G20" s="15">
        <f t="shared" si="3"/>
        <v>474240</v>
      </c>
      <c r="H20" s="15">
        <f t="shared" si="3"/>
        <v>671970</v>
      </c>
      <c r="I20" s="15">
        <f t="shared" si="3"/>
        <v>1333800</v>
      </c>
      <c r="J20" s="15">
        <f t="shared" si="3"/>
        <v>7523100</v>
      </c>
      <c r="K20" s="15">
        <f t="shared" si="3"/>
        <v>3427320</v>
      </c>
      <c r="L20" s="15">
        <f t="shared" si="3"/>
        <v>0</v>
      </c>
      <c r="M20" s="15">
        <f t="shared" si="3"/>
        <v>0</v>
      </c>
      <c r="N20" s="15">
        <f t="shared" si="3"/>
        <v>0</v>
      </c>
      <c r="O20" s="15">
        <f t="shared" si="3"/>
        <v>0</v>
      </c>
      <c r="P20" s="15"/>
      <c r="Q20" s="44">
        <f>SUM(F20:O20)</f>
        <v>13430430</v>
      </c>
    </row>
    <row r="21" spans="1:17" x14ac:dyDescent="0.25">
      <c r="A21" s="3"/>
      <c r="B21" s="7" t="s">
        <v>13</v>
      </c>
      <c r="C21" s="19" t="s">
        <v>15</v>
      </c>
      <c r="D21" s="36"/>
      <c r="E21" s="29">
        <f t="shared" ref="E21:O21" si="4">E19*0.75*0.48</f>
        <v>12397320</v>
      </c>
      <c r="F21" s="15">
        <f t="shared" si="4"/>
        <v>0</v>
      </c>
      <c r="G21" s="15">
        <f t="shared" si="4"/>
        <v>437760</v>
      </c>
      <c r="H21" s="15">
        <f t="shared" si="4"/>
        <v>620280</v>
      </c>
      <c r="I21" s="15">
        <f t="shared" si="4"/>
        <v>1231200</v>
      </c>
      <c r="J21" s="15">
        <f t="shared" si="4"/>
        <v>6944400</v>
      </c>
      <c r="K21" s="15">
        <f t="shared" si="4"/>
        <v>3163680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/>
      <c r="Q21" s="44">
        <f>SUM(F21:O21)</f>
        <v>12397320</v>
      </c>
    </row>
    <row r="22" spans="1:17" x14ac:dyDescent="0.25">
      <c r="A22" s="3"/>
      <c r="B22" s="5"/>
      <c r="C22" s="18"/>
      <c r="D22" s="36"/>
      <c r="E22" s="2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4"/>
    </row>
    <row r="23" spans="1:17" ht="15.75" thickBot="1" x14ac:dyDescent="0.3">
      <c r="A23" s="4"/>
      <c r="B23" s="6"/>
      <c r="C23" s="20"/>
      <c r="D23" s="37"/>
      <c r="E23" s="32"/>
      <c r="F23" s="39"/>
      <c r="G23" s="39"/>
      <c r="H23" s="39"/>
      <c r="I23" s="17"/>
      <c r="J23" s="17"/>
      <c r="K23" s="17"/>
      <c r="L23" s="17"/>
      <c r="M23" s="17"/>
      <c r="N23" s="17"/>
      <c r="O23" s="17"/>
      <c r="P23" s="17"/>
      <c r="Q23" s="47"/>
    </row>
    <row r="25" spans="1:17" ht="18.75" customHeight="1" x14ac:dyDescent="0.25">
      <c r="A25" s="51" t="s">
        <v>37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18.75" customHeight="1" x14ac:dyDescent="0.25">
      <c r="A26" s="51" t="s">
        <v>38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ht="18.75" customHeight="1" x14ac:dyDescent="0.25">
      <c r="A27" s="52" t="s">
        <v>35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8.75" customHeight="1" x14ac:dyDescent="0.25">
      <c r="A28" s="52" t="s">
        <v>40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32.25" customHeight="1" x14ac:dyDescent="0.25">
      <c r="A30" s="49" t="s">
        <v>41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</sheetData>
  <mergeCells count="6">
    <mergeCell ref="A30:Q30"/>
    <mergeCell ref="A1:Q1"/>
    <mergeCell ref="A25:Q25"/>
    <mergeCell ref="A26:Q26"/>
    <mergeCell ref="A27:Q27"/>
    <mergeCell ref="A28:Q28"/>
  </mergeCells>
  <printOptions horizontalCentered="1" verticalCentered="1"/>
  <pageMargins left="0.2" right="0.2" top="0.25" bottom="0.5" header="0.3" footer="0.3"/>
  <pageSetup paperSize="17" scale="75" orientation="landscape" r:id="rId1"/>
  <headerFooter>
    <oddFooter>&amp;R&amp;"Times New Roman,Bold"&amp;12Attachment to Response to KIUC -1 Question 1
&amp;P of &amp;N
Garrett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CCR </vt:lpstr>
      <vt:lpstr>'CCR '!Print_Area</vt:lpstr>
      <vt:lpstr>'CCR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2016-03-18T19:59:54Z</dcterms:created>
  <dcterms:modified xsi:type="dcterms:W3CDTF">2016-03-18T20:00:21Z</dcterms:modified>
</cp:coreProperties>
</file>