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600" windowWidth="15792" windowHeight="11016" activeTab="1"/>
  </bookViews>
  <sheets>
    <sheet name="JRW-14.1" sheetId="1" r:id="rId1"/>
    <sheet name="JRW-14.1 (2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J" localSheetId="0">#REF!</definedName>
    <definedName name="\J" localSheetId="1">#REF!</definedName>
    <definedName name="\J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p" localSheetId="0">#REF!</definedName>
    <definedName name="\p" localSheetId="1">#REF!</definedName>
    <definedName name="\p">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T" localSheetId="0">#REF!</definedName>
    <definedName name="\T" localSheetId="1">#REF!</definedName>
    <definedName name="\T">#REF!</definedName>
    <definedName name="\V" localSheetId="0">#REF!</definedName>
    <definedName name="\V" localSheetId="1">#REF!</definedName>
    <definedName name="\V">#REF!</definedName>
    <definedName name="\w" localSheetId="0">#REF!</definedName>
    <definedName name="\w" localSheetId="1">#REF!</definedName>
    <definedName name="\w">#REF!</definedName>
    <definedName name="\X" localSheetId="0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_____________________DAT3" localSheetId="1">#REF!</definedName>
    <definedName name="______________________DAT3">#REF!</definedName>
    <definedName name="______________________DAT5" localSheetId="1">#REF!</definedName>
    <definedName name="______________________DAT5">#REF!</definedName>
    <definedName name="______________________DAT6" localSheetId="1">#REF!</definedName>
    <definedName name="______________________DAT6">#REF!</definedName>
    <definedName name="__________DAT3" localSheetId="0">#REF!</definedName>
    <definedName name="__________DAT3" localSheetId="1">#REF!</definedName>
    <definedName name="__________DAT3">#REF!</definedName>
    <definedName name="__________DAT5" localSheetId="0">#REF!</definedName>
    <definedName name="__________DAT5" localSheetId="1">#REF!</definedName>
    <definedName name="__________DAT5">#REF!</definedName>
    <definedName name="__________DAT6" localSheetId="0">#REF!</definedName>
    <definedName name="__________DAT6" localSheetId="1">#REF!</definedName>
    <definedName name="__________DAT6">#REF!</definedName>
    <definedName name="________DAT3" localSheetId="1">#REF!</definedName>
    <definedName name="________DAT3">#REF!</definedName>
    <definedName name="________DAT5" localSheetId="1">#REF!</definedName>
    <definedName name="________DAT5">#REF!</definedName>
    <definedName name="________DAT6" localSheetId="1">#REF!</definedName>
    <definedName name="________DAT6">#REF!</definedName>
    <definedName name="_______DAT3" localSheetId="1">#REF!</definedName>
    <definedName name="_______DAT3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DAT1">#REF!</definedName>
    <definedName name="______DAT2">#REF!</definedName>
    <definedName name="______DAT4">#REF!</definedName>
    <definedName name="_____DAT1" localSheetId="0">#REF!</definedName>
    <definedName name="_____DAT1" localSheetId="1">#REF!</definedName>
    <definedName name="_____DAT1">#REF!</definedName>
    <definedName name="_____DAT2" localSheetId="0">#REF!</definedName>
    <definedName name="_____DAT2" localSheetId="1">#REF!</definedName>
    <definedName name="_____DAT2">#REF!</definedName>
    <definedName name="_____DAT4" localSheetId="0">#REF!</definedName>
    <definedName name="_____DAT4" localSheetId="1">#REF!</definedName>
    <definedName name="_____DAT4">#REF!</definedName>
    <definedName name="____DAT1" localSheetId="0">#REF!</definedName>
    <definedName name="____DAT1" localSheetId="1">#REF!</definedName>
    <definedName name="____DAT1">#REF!</definedName>
    <definedName name="____DAT2" localSheetId="0">#REF!</definedName>
    <definedName name="____DAT2" localSheetId="1">#REF!</definedName>
    <definedName name="____DAT2">#REF!</definedName>
    <definedName name="____DAT3" localSheetId="1">#REF!</definedName>
    <definedName name="____DAT3">#REF!</definedName>
    <definedName name="____DAT4" localSheetId="0">#REF!</definedName>
    <definedName name="____DAT4" localSheetId="1">#REF!</definedName>
    <definedName name="____DAT4">#REF!</definedName>
    <definedName name="____DAT5" localSheetId="1">#REF!</definedName>
    <definedName name="____DAT5">#REF!</definedName>
    <definedName name="____DAT6" localSheetId="1">#REF!</definedName>
    <definedName name="____DAT6">#REF!</definedName>
    <definedName name="___DAT1">#REF!</definedName>
    <definedName name="___DAT2">#REF!</definedName>
    <definedName name="___DAT3" localSheetId="0">#REF!</definedName>
    <definedName name="___DAT3" localSheetId="1">#REF!</definedName>
    <definedName name="___DAT3">#REF!</definedName>
    <definedName name="___DAT4">#REF!</definedName>
    <definedName name="___DAT5" localSheetId="0">#REF!</definedName>
    <definedName name="___DAT5" localSheetId="1">#REF!</definedName>
    <definedName name="___DAT5">#REF!</definedName>
    <definedName name="___DAT6" localSheetId="0">#REF!</definedName>
    <definedName name="___DAT6" localSheetId="1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1_181">#REF!</definedName>
    <definedName name="__123Graph_A" localSheetId="0" hidden="1">[1]G!#REF!</definedName>
    <definedName name="__123Graph_A" localSheetId="1" hidden="1">[1]G!#REF!</definedName>
    <definedName name="__123Graph_A" hidden="1">[2]G!#REF!</definedName>
    <definedName name="__123Graph_B" localSheetId="0" hidden="1">[1]G!#REF!</definedName>
    <definedName name="__123Graph_B" localSheetId="1" hidden="1">[1]G!#REF!</definedName>
    <definedName name="__123Graph_B" hidden="1">[2]G!#REF!</definedName>
    <definedName name="__123Graph_C" localSheetId="0" hidden="1">[1]G!#REF!</definedName>
    <definedName name="__123Graph_C" localSheetId="1" hidden="1">[1]G!#REF!</definedName>
    <definedName name="__123Graph_C" hidden="1">[2]G!#REF!</definedName>
    <definedName name="__123Graph_D" localSheetId="0" hidden="1">'[3]C-3.10'!#REF!</definedName>
    <definedName name="__123Graph_D" localSheetId="1" hidden="1">'[3]C-3.10'!#REF!</definedName>
    <definedName name="__123Graph_D" hidden="1">'[4]C-3.10'!#REF!</definedName>
    <definedName name="__123Graph_E" localSheetId="0" hidden="1">[1]G!#REF!</definedName>
    <definedName name="__123Graph_E" localSheetId="1" hidden="1">[1]G!#REF!</definedName>
    <definedName name="__123Graph_E" hidden="1">[2]G!#REF!</definedName>
    <definedName name="__123Graph_F" localSheetId="0" hidden="1">[1]G!#REF!</definedName>
    <definedName name="__123Graph_F" localSheetId="1" hidden="1">[1]G!#REF!</definedName>
    <definedName name="__123Graph_F" hidden="1">[2]G!#REF!</definedName>
    <definedName name="__2B_15">#REF!</definedName>
    <definedName name="__3TEFIS_00_08">#REF!</definedName>
    <definedName name="__DAT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ebe1" localSheetId="0">#REF!</definedName>
    <definedName name="__ebe1" localSheetId="1">#REF!</definedName>
    <definedName name="__ebe1">#REF!</definedName>
    <definedName name="__ebe2" localSheetId="0">#REF!</definedName>
    <definedName name="__ebe2" localSheetId="1">#REF!</definedName>
    <definedName name="__ebe2">#REF!</definedName>
    <definedName name="__ebe3" localSheetId="0">#REF!</definedName>
    <definedName name="__ebe3" localSheetId="1">#REF!</definedName>
    <definedName name="__ebe3">#REF!</definedName>
    <definedName name="__ebe4" localSheetId="0">#REF!</definedName>
    <definedName name="__ebe4" localSheetId="1">#REF!</definedName>
    <definedName name="__ebe4">#REF!</definedName>
    <definedName name="__ebe5" localSheetId="0">#REF!</definedName>
    <definedName name="__ebe5" localSheetId="1">#REF!</definedName>
    <definedName name="__ebe5">#REF!</definedName>
    <definedName name="__ebe6" localSheetId="0">#REF!</definedName>
    <definedName name="__ebe6" localSheetId="1">#REF!</definedName>
    <definedName name="__ebe6">#REF!</definedName>
    <definedName name="__ebe7" localSheetId="0">#REF!</definedName>
    <definedName name="__ebe7" localSheetId="1">#REF!</definedName>
    <definedName name="__ebe7">#REF!</definedName>
    <definedName name="__ebx1" localSheetId="0">#REF!</definedName>
    <definedName name="__ebx1" localSheetId="1">#REF!</definedName>
    <definedName name="__ebx1">#REF!</definedName>
    <definedName name="__ebx2" localSheetId="0">#REF!</definedName>
    <definedName name="__ebx2" localSheetId="1">#REF!</definedName>
    <definedName name="__ebx2">#REF!</definedName>
    <definedName name="_1" localSheetId="0">#REF!</definedName>
    <definedName name="_1" localSheetId="1">#REF!</definedName>
    <definedName name="_1">#REF!</definedName>
    <definedName name="_1_181" localSheetId="0">#REF!</definedName>
    <definedName name="_1_181" localSheetId="1">#REF!</definedName>
    <definedName name="_1_181">#REF!</definedName>
    <definedName name="_12MEACT" localSheetId="1">'[5]Page 1'!#REF!</definedName>
    <definedName name="_12MEACT">'[5]Page 1'!#REF!</definedName>
    <definedName name="_12MEBUD" localSheetId="1">'[5]Page 1'!#REF!</definedName>
    <definedName name="_12MEBUD">'[5]Page 1'!#REF!</definedName>
    <definedName name="_2" localSheetId="0">#REF!</definedName>
    <definedName name="_2" localSheetId="1">#REF!</definedName>
    <definedName name="_2">#REF!</definedName>
    <definedName name="_2B_15" localSheetId="0">#REF!</definedName>
    <definedName name="_2B_15" localSheetId="1">#REF!</definedName>
    <definedName name="_2B_15">#REF!</definedName>
    <definedName name="_3" localSheetId="0">#REF!</definedName>
    <definedName name="_3" localSheetId="1">#REF!</definedName>
    <definedName name="_3">#REF!</definedName>
    <definedName name="_331" localSheetId="0">'[3]C-3.10'!#REF!</definedName>
    <definedName name="_331" localSheetId="1">'[3]C-3.10'!#REF!</definedName>
    <definedName name="_331">'[4]C-3.10'!#REF!</definedName>
    <definedName name="_34" localSheetId="0">'[3]C-3.10'!#REF!</definedName>
    <definedName name="_34" localSheetId="1">'[3]C-3.10'!#REF!</definedName>
    <definedName name="_34">'[4]C-3.10'!#REF!</definedName>
    <definedName name="_347" localSheetId="0">'[3]C-3.10'!#REF!</definedName>
    <definedName name="_347" localSheetId="1">'[3]C-3.10'!#REF!</definedName>
    <definedName name="_347">'[4]C-3.10'!#REF!</definedName>
    <definedName name="_348" localSheetId="0">'[3]C-3.10'!#REF!</definedName>
    <definedName name="_348" localSheetId="1">'[3]C-3.10'!#REF!</definedName>
    <definedName name="_348">'[4]C-3.10'!#REF!</definedName>
    <definedName name="_34a1" localSheetId="0">'[3]C-3.10'!#REF!</definedName>
    <definedName name="_34a1" localSheetId="1">'[3]C-3.10'!#REF!</definedName>
    <definedName name="_34a1">'[4]C-3.10'!#REF!</definedName>
    <definedName name="_34a2" localSheetId="0">'[3]C-3.10'!#REF!</definedName>
    <definedName name="_34a2" localSheetId="1">'[3]C-3.10'!#REF!</definedName>
    <definedName name="_34a2">'[4]C-3.10'!#REF!</definedName>
    <definedName name="_34E" localSheetId="0">'[3]C-3.10'!#REF!</definedName>
    <definedName name="_34E" localSheetId="1">'[3]C-3.10'!#REF!</definedName>
    <definedName name="_34E">'[4]C-3.10'!#REF!</definedName>
    <definedName name="_35" localSheetId="0">'[3]C-3.10'!#REF!</definedName>
    <definedName name="_35" localSheetId="1">'[3]C-3.10'!#REF!</definedName>
    <definedName name="_35">'[4]C-3.10'!#REF!</definedName>
    <definedName name="_351" localSheetId="0">'[3]C-3.10'!#REF!</definedName>
    <definedName name="_351" localSheetId="1">'[3]C-3.10'!#REF!</definedName>
    <definedName name="_351">'[4]C-3.10'!#REF!</definedName>
    <definedName name="_36" localSheetId="0">'[3]C-3.10'!#REF!</definedName>
    <definedName name="_36" localSheetId="1">'[3]C-3.10'!#REF!</definedName>
    <definedName name="_36">'[4]C-3.10'!#REF!</definedName>
    <definedName name="_3TEFIS_00_08" localSheetId="0">#REF!</definedName>
    <definedName name="_3TEFIS_00_08" localSheetId="1">#REF!</definedName>
    <definedName name="_3TEFIS_00_08">#REF!</definedName>
    <definedName name="_DAT1" localSheetId="0">#REF!</definedName>
    <definedName name="_DAT1" localSheetId="1">#REF!</definedName>
    <definedName name="_DAT1">#REF!</definedName>
    <definedName name="_DAT2" localSheetId="0">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ebe1" localSheetId="1">#REF!</definedName>
    <definedName name="_ebe1">#REF!</definedName>
    <definedName name="_ebe2" localSheetId="1">#REF!</definedName>
    <definedName name="_ebe2">#REF!</definedName>
    <definedName name="_ebe3" localSheetId="1">#REF!</definedName>
    <definedName name="_ebe3">#REF!</definedName>
    <definedName name="_ebe4" localSheetId="1">#REF!</definedName>
    <definedName name="_ebe4">#REF!</definedName>
    <definedName name="_ebe5" localSheetId="1">#REF!</definedName>
    <definedName name="_ebe5">#REF!</definedName>
    <definedName name="_ebe6" localSheetId="1">#REF!</definedName>
    <definedName name="_ebe6">#REF!</definedName>
    <definedName name="_ebe7" localSheetId="1">#REF!</definedName>
    <definedName name="_ebe7">#REF!</definedName>
    <definedName name="_ebx1" localSheetId="1">#REF!</definedName>
    <definedName name="_ebx1">#REF!</definedName>
    <definedName name="_ebx2" localSheetId="1">#REF!</definedName>
    <definedName name="_ebx2">#REF!</definedName>
    <definedName name="_Fill" localSheetId="0" hidden="1">'[6]Bond Returns'!$A$8:$A$107</definedName>
    <definedName name="_Fill" localSheetId="1" hidden="1">'[6]Bond Returns'!$A$8:$A$107</definedName>
    <definedName name="_Fill" hidden="1">'[7]Bond Returns'!$A$8:$A$107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" localSheetId="0">#REF!</definedName>
    <definedName name="_M" localSheetId="1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x" localSheetId="1" hidden="1">#REF!</definedName>
    <definedName name="_x" hidden="1">#REF!</definedName>
    <definedName name="A" localSheetId="0">#REF!</definedName>
    <definedName name="A" localSheetId="1">#REF!</definedName>
    <definedName name="A">#REF!</definedName>
    <definedName name="ADJTS">#REF!</definedName>
    <definedName name="ALL" localSheetId="0">[8]A!$P$10:$Q$117</definedName>
    <definedName name="ALL" localSheetId="1">[8]A!$P$10:$Q$117</definedName>
    <definedName name="ALL">[8]A!$P$10:$Q$117</definedName>
    <definedName name="AP_OTHER">#REF!</definedName>
    <definedName name="ASD">#REF!</definedName>
    <definedName name="ASSUMPTIONS">#REF!</definedName>
    <definedName name="B" localSheetId="0">#REF!</definedName>
    <definedName name="B" localSheetId="1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 localSheetId="1">#REF!</definedName>
    <definedName name="BETA">#REF!</definedName>
    <definedName name="betaadj" localSheetId="0">#REF!</definedName>
    <definedName name="betaadj" localSheetId="1">#REF!</definedName>
    <definedName name="betaadj">#REF!</definedName>
    <definedName name="BORDER1" localSheetId="0">#REF!</definedName>
    <definedName name="BORDER1" localSheetId="1">#REF!</definedName>
    <definedName name="BORDER1">#REF!</definedName>
    <definedName name="BORDER2" localSheetId="0">#REF!</definedName>
    <definedName name="BORDER2" localSheetId="1">#REF!</definedName>
    <definedName name="BORDER2">#REF!</definedName>
    <definedName name="BOTH" localSheetId="0">#REF!</definedName>
    <definedName name="BOTH" localSheetId="1">#REF!</definedName>
    <definedName name="BOTH">#REF!</definedName>
    <definedName name="bruce" localSheetId="0">#REF!</definedName>
    <definedName name="bruce" localSheetId="1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>#REF!</definedName>
    <definedName name="C_" localSheetId="0">#REF!</definedName>
    <definedName name="C_" localSheetId="1">#REF!</definedName>
    <definedName name="C_">#REF!</definedName>
    <definedName name="capitalization">'[10]CS Data'!$B$11:$I$64</definedName>
    <definedName name="CASHFLS" localSheetId="1">'[11]CASH FLOWS BKUP'!#REF!</definedName>
    <definedName name="CASHFLS">'[11]CASH FLOWS BKUP'!#REF!</definedName>
    <definedName name="CF_Forecast">#REF!</definedName>
    <definedName name="CF_Plan2">#REF!</definedName>
    <definedName name="CMACT" localSheetId="1">'[5]Page 1'!#REF!</definedName>
    <definedName name="CMACT">'[5]Page 1'!#REF!</definedName>
    <definedName name="CMBUD" localSheetId="1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 localSheetId="0">#REF!</definedName>
    <definedName name="Composite" localSheetId="1">#REF!</definedName>
    <definedName name="Composite">#REF!</definedName>
    <definedName name="CONSCF4A">#REF!</definedName>
    <definedName name="CONSCF4B" localSheetId="1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 localSheetId="1">'[3]C-3.10'!#REF!</definedName>
    <definedName name="D">'[4]C-3.10'!#REF!</definedName>
    <definedName name="DAT">'[12]DAT ACCOUNTS'!$A$1:$D$65536</definedName>
    <definedName name="DATA">#N/A</definedName>
    <definedName name="Date">'[13]Debt Info'!$B$3</definedName>
    <definedName name="DCpropor">#REF!</definedName>
    <definedName name="DEC">#REF!</definedName>
    <definedName name="DEC_Proj">#REF!</definedName>
    <definedName name="DETAIL146234" localSheetId="1">#REF!</definedName>
    <definedName name="DETAIL146234">#REF!</definedName>
    <definedName name="DocketNum">'[14]ANNUALIZE CTs'!$B$5</definedName>
    <definedName name="DOWNLOAD">[15]Download!$A$1:$D$2443</definedName>
    <definedName name="DOWNLOAD_1099">#REF!</definedName>
    <definedName name="E" localSheetId="0">'[3]C-3.10'!#REF!</definedName>
    <definedName name="E" localSheetId="1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 localSheetId="1">#REF!</definedName>
    <definedName name="F_1">#REF!</definedName>
    <definedName name="F_2" localSheetId="0">#REF!</definedName>
    <definedName name="F_2" localSheetId="1">#REF!</definedName>
    <definedName name="F_2">#REF!</definedName>
    <definedName name="F_2_2" localSheetId="0">#REF!</definedName>
    <definedName name="F_2_2" localSheetId="1">#REF!</definedName>
    <definedName name="F_2_2">#REF!</definedName>
    <definedName name="F_4" localSheetId="0">#REF!</definedName>
    <definedName name="F_4" localSheetId="1">#REF!</definedName>
    <definedName name="F_4">#REF!</definedName>
    <definedName name="F_6" localSheetId="0">#REF!</definedName>
    <definedName name="F_6" localSheetId="1">#REF!</definedName>
    <definedName name="F_6">#REF!</definedName>
    <definedName name="F_7" localSheetId="0">#REF!</definedName>
    <definedName name="F_7" localSheetId="1">#REF!</definedName>
    <definedName name="F_7">#REF!</definedName>
    <definedName name="F_8" localSheetId="0">#REF!</definedName>
    <definedName name="F_8" localSheetId="1">#REF!</definedName>
    <definedName name="F_8">#REF!</definedName>
    <definedName name="FILE">#REF!</definedName>
    <definedName name="FINANCIALREQ" localSheetId="0">#REF!</definedName>
    <definedName name="FINANCIALREQ" localSheetId="1">#REF!</definedName>
    <definedName name="FINANCIALREQ">#REF!</definedName>
    <definedName name="FIVEYR" localSheetId="0">#REF!</definedName>
    <definedName name="FIVEYR" localSheetId="1">#REF!</definedName>
    <definedName name="FIVEYR">#REF!</definedName>
    <definedName name="FOR_DENISE_O." localSheetId="1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 localSheetId="1">#REF!</definedName>
    <definedName name="GROWTH">#REF!</definedName>
    <definedName name="HistYear">[16]Sheet1!$B$17</definedName>
    <definedName name="hldgpd" localSheetId="0">#REF!</definedName>
    <definedName name="hldgpd" localSheetId="1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 localSheetId="1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localSheetId="1" hidden="1">{"'Sheet1'!$A$1:$O$40"}</definedName>
    <definedName name="jhlkqFL" hidden="1">{"'Sheet1'!$A$1:$O$40"}</definedName>
    <definedName name="JIM" localSheetId="0">#REF!</definedName>
    <definedName name="JIM" localSheetId="1">#REF!</definedName>
    <definedName name="JIM">#REF!</definedName>
    <definedName name="LORICLARKDATA" localSheetId="1">#REF!</definedName>
    <definedName name="LORICLARKDATA">#REF!</definedName>
    <definedName name="LYN">#REF!</definedName>
    <definedName name="map">#REF!</definedName>
    <definedName name="MB" localSheetId="0">[8]A!$I$125:$HH$180</definedName>
    <definedName name="MB" localSheetId="1">[8]A!$I$125:$HH$180</definedName>
    <definedName name="MB">[8]A!$I$125:$HH$180</definedName>
    <definedName name="N" localSheetId="0">#REF!</definedName>
    <definedName name="N" localSheetId="1">#REF!</definedName>
    <definedName name="N">#REF!</definedName>
    <definedName name="NAME" localSheetId="0">#REF!</definedName>
    <definedName name="NAME" localSheetId="1">#REF!</definedName>
    <definedName name="NAME">#REF!</definedName>
    <definedName name="NBUDGET3" localSheetId="0">#REF!</definedName>
    <definedName name="NBUDGET3" localSheetId="1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 localSheetId="1">#REF!</definedName>
    <definedName name="one">#REF!</definedName>
    <definedName name="OTHER_CF">#REF!</definedName>
    <definedName name="OTHER_CR">#REF!</definedName>
    <definedName name="OUTPUT" localSheetId="0">[17]A!$C$11:$Z$98</definedName>
    <definedName name="OUTPUT" localSheetId="1">[17]A!$C$11:$Z$98</definedName>
    <definedName name="OUTPUT">[17]A!$C$11:$Z$98</definedName>
    <definedName name="Page_8" localSheetId="1">'[18]LTD Principal'!#REF!</definedName>
    <definedName name="Page_8">'[18]LTD Principal'!#REF!</definedName>
    <definedName name="PAGE1" localSheetId="0">#REF!</definedName>
    <definedName name="PAGE1" localSheetId="1">#REF!</definedName>
    <definedName name="PAGE1">#REF!</definedName>
    <definedName name="PAGE10">#REF!</definedName>
    <definedName name="PAGE1A" localSheetId="1">'[19]Page 1 last month YTD'!#REF!</definedName>
    <definedName name="PAGE1A">'[19]Page 1 last month YTD'!#REF!</definedName>
    <definedName name="PAGE1C" localSheetId="1">'[19]Page 1 last month YTD'!#REF!</definedName>
    <definedName name="PAGE1C">'[19]Page 1 last month YTD'!#REF!</definedName>
    <definedName name="PAGE1D" localSheetId="1">'[19]Page 1 last month YTD'!#REF!</definedName>
    <definedName name="PAGE1D">'[19]Page 1 last month YTD'!#REF!</definedName>
    <definedName name="PAGE1D2" localSheetId="1">'[19]Page 1 last month YTD'!#REF!</definedName>
    <definedName name="PAGE1D2">'[19]Page 1 last month YTD'!#REF!</definedName>
    <definedName name="PAGE2" localSheetId="0">#REF!</definedName>
    <definedName name="PAGE2" localSheetId="1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>#REF!</definedName>
    <definedName name="PAGE4" localSheetId="0">#REF!</definedName>
    <definedName name="PAGE4" localSheetId="1">#REF!</definedName>
    <definedName name="PAGE4">#REF!</definedName>
    <definedName name="PAGE5" localSheetId="0">#REF!</definedName>
    <definedName name="PAGE5" localSheetId="1">#REF!</definedName>
    <definedName name="PAGE5">#REF!</definedName>
    <definedName name="PAGE6" localSheetId="0">#REF!</definedName>
    <definedName name="PAGE6" localSheetId="1">#REF!</definedName>
    <definedName name="PAGE6">#REF!</definedName>
    <definedName name="PAGE7">#REF!</definedName>
    <definedName name="PAGE8">#REF!</definedName>
    <definedName name="PAGE9">#REF!</definedName>
    <definedName name="PE_CPYIS" localSheetId="1">'[5]PEC Income Stmt'!#REF!</definedName>
    <definedName name="PE_CPYIS">'[5]PEC Income Stmt'!#REF!</definedName>
    <definedName name="PED" localSheetId="1">'[20]04 '!#REF!</definedName>
    <definedName name="PED">'[20]04 '!#REF!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'JRW-14.1'!$B$1:$H$65</definedName>
    <definedName name="_xlnm.Print_Area" localSheetId="1">'JRW-14.1 (2)'!$C$1:$E$65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 localSheetId="1">#REF!</definedName>
    <definedName name="PRINTALL">#REF!</definedName>
    <definedName name="PriorYear">[16]Sheet1!$B$16</definedName>
    <definedName name="PRN" localSheetId="0">[8]A!$S$11</definedName>
    <definedName name="PRN" localSheetId="1">[8]A!$S$11</definedName>
    <definedName name="PRN">[8]A!$S$11</definedName>
    <definedName name="PRNGROWTH" localSheetId="0">[8]A!$S$11</definedName>
    <definedName name="PRNGROWTH" localSheetId="1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 localSheetId="0">#REF!</definedName>
    <definedName name="Rankings" localSheetId="1">#REF!</definedName>
    <definedName name="Rankings">#REF!</definedName>
    <definedName name="RATE1" localSheetId="0">#REF!</definedName>
    <definedName name="RATE1" localSheetId="1">#REF!</definedName>
    <definedName name="RATE1">#REF!</definedName>
    <definedName name="RECON_ASSETS">#REF!</definedName>
    <definedName name="RECON_LIABILITIES">#REF!</definedName>
    <definedName name="RECON_SUMMARY">#REF!</definedName>
    <definedName name="RETURN" localSheetId="0">[8]A!$M$129:$M$143</definedName>
    <definedName name="RETURN" localSheetId="1">[8]A!$M$129:$M$143</definedName>
    <definedName name="RETURN">[8]A!$M$129:$M$143</definedName>
    <definedName name="RID">#REF!</definedName>
    <definedName name="riskmeasures">'[10]Combination Utility Group'!$B$8:$N$60</definedName>
    <definedName name="riskprem" localSheetId="0">#REF!</definedName>
    <definedName name="riskprem" localSheetId="1">#REF!</definedName>
    <definedName name="riskprem">#REF!</definedName>
    <definedName name="ROE_COMPARISON">#REF!</definedName>
    <definedName name="ROR_Rate" localSheetId="0">'[21]Input '!$C$25</definedName>
    <definedName name="ROR_Rate" localSheetId="1">'[21]Input '!$C$25</definedName>
    <definedName name="ROR_Rate">'[22]Input '!$C$25</definedName>
    <definedName name="RORD" localSheetId="0">[23]ROR!$A$2:$O$201</definedName>
    <definedName name="RORD" localSheetId="1">[23]ROR!$A$2:$O$201</definedName>
    <definedName name="RORD">[24]ROR!$A$2:$O$201</definedName>
    <definedName name="s">[25]Sheet1!$B$10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 localSheetId="0">#REF!</definedName>
    <definedName name="Schedule_3" localSheetId="1">#REF!</definedName>
    <definedName name="Schedule_3">#REF!</definedName>
    <definedName name="Schedule_4" localSheetId="0">'[26]JRW-2.4'!#REF!</definedName>
    <definedName name="Schedule_4" localSheetId="1">'[26]JRW-2.4'!#REF!</definedName>
    <definedName name="Schedule_4">'[26]JRW-2.4'!#REF!</definedName>
    <definedName name="Schedule_5" localSheetId="0">'[26]JRW-2.4'!#REF!</definedName>
    <definedName name="Schedule_5" localSheetId="1">'[26]JRW-2.4'!#REF!</definedName>
    <definedName name="Schedule_5">'[26]JRW-2.4'!#REF!</definedName>
    <definedName name="Schedule_5_1" localSheetId="0">#REF!</definedName>
    <definedName name="Schedule_5_1" localSheetId="1">#REF!</definedName>
    <definedName name="Schedule_5_1">#REF!</definedName>
    <definedName name="Schedule_6" localSheetId="0">#REF!</definedName>
    <definedName name="Schedule_6" localSheetId="1">#REF!</definedName>
    <definedName name="Schedule_6">#REF!</definedName>
    <definedName name="Schedule_7" localSheetId="0">#REF!</definedName>
    <definedName name="Schedule_7" localSheetId="1">#REF!</definedName>
    <definedName name="Schedule_7">#REF!</definedName>
    <definedName name="Schedule_8" localSheetId="0">#REF!</definedName>
    <definedName name="Schedule_8" localSheetId="1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 localSheetId="1">#REF!</definedName>
    <definedName name="START">#REF!</definedName>
    <definedName name="SUMMARY">#REF!</definedName>
    <definedName name="SURV">'[27]SURV ACCOUNTS'!$A$1:$C$453</definedName>
    <definedName name="TEAB">#REF!</definedName>
    <definedName name="TEFIS99">#REF!</definedName>
    <definedName name="TEMP" localSheetId="0">'[6]Bond Returns'!$O$8</definedName>
    <definedName name="TEMP" localSheetId="1">'[6]Bond Returns'!$O$8</definedName>
    <definedName name="TEMP">'[7]Bond Returns'!$O$8</definedName>
    <definedName name="TEST0" localSheetId="0">#REF!</definedName>
    <definedName name="TEST0" localSheetId="1">#REF!</definedName>
    <definedName name="TEST0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stYear">[16]Sheet1!$B$15</definedName>
    <definedName name="three" localSheetId="0">#REF!</definedName>
    <definedName name="three" localSheetId="1">#REF!</definedName>
    <definedName name="three">#REF!</definedName>
    <definedName name="Ticker">""</definedName>
    <definedName name="two" localSheetId="0">#REF!</definedName>
    <definedName name="two" localSheetId="1">#REF!</definedName>
    <definedName name="two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 localSheetId="1">#REF!</definedName>
    <definedName name="X">#REF!</definedName>
    <definedName name="xx">'[28]C-3.10'!$A$1:$I$22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 localSheetId="1">#REF!</definedName>
    <definedName name="YIELDS">#REF!</definedName>
    <definedName name="YTDACT" localSheetId="1">'[5]Page 1'!#REF!</definedName>
    <definedName name="YTDACT">'[5]Page 1'!#REF!</definedName>
    <definedName name="YTDBUD" localSheetId="1">'[5]Page 1'!#REF!</definedName>
    <definedName name="YTDBUD">'[5]Page 1'!#REF!</definedName>
    <definedName name="Z" localSheetId="0">#REF!</definedName>
    <definedName name="Z" localSheetId="1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 localSheetId="1">#REF!</definedName>
    <definedName name="ZPAGE8">#REF!</definedName>
    <definedName name="ZPAGE9">#REF!</definedName>
  </definedNames>
  <calcPr calcId="145621"/>
</workbook>
</file>

<file path=xl/calcChain.xml><?xml version="1.0" encoding="utf-8"?>
<calcChain xmlns="http://schemas.openxmlformats.org/spreadsheetml/2006/main">
  <c r="F9" i="2" l="1"/>
  <c r="F10" i="2"/>
  <c r="E10" i="2"/>
  <c r="E11" i="2" s="1"/>
  <c r="B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C63" i="2"/>
  <c r="D63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C78" i="1"/>
  <c r="C77" i="1"/>
  <c r="C76" i="1"/>
  <c r="C75" i="1"/>
  <c r="C74" i="1"/>
  <c r="F63" i="1"/>
  <c r="E63" i="1"/>
  <c r="D63" i="1"/>
  <c r="C63" i="1"/>
  <c r="G63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11" i="1"/>
  <c r="F11" i="2" l="1"/>
  <c r="E12" i="2"/>
  <c r="E13" i="2" l="1"/>
  <c r="F12" i="2"/>
  <c r="E14" i="2" l="1"/>
  <c r="F13" i="2"/>
  <c r="E15" i="2" l="1"/>
  <c r="F14" i="2"/>
  <c r="E16" i="2" l="1"/>
  <c r="F15" i="2"/>
  <c r="E17" i="2" l="1"/>
  <c r="F16" i="2"/>
  <c r="E18" i="2" l="1"/>
  <c r="F17" i="2"/>
  <c r="E19" i="2" l="1"/>
  <c r="F18" i="2"/>
  <c r="E20" i="2" l="1"/>
  <c r="F19" i="2"/>
  <c r="E21" i="2" l="1"/>
  <c r="F20" i="2"/>
  <c r="E22" i="2" l="1"/>
  <c r="F21" i="2"/>
  <c r="E23" i="2" l="1"/>
  <c r="F22" i="2"/>
  <c r="E24" i="2" l="1"/>
  <c r="F23" i="2"/>
  <c r="E25" i="2" l="1"/>
  <c r="F24" i="2"/>
  <c r="E26" i="2" l="1"/>
  <c r="F25" i="2"/>
  <c r="E27" i="2" l="1"/>
  <c r="F26" i="2"/>
  <c r="E28" i="2" l="1"/>
  <c r="F27" i="2"/>
  <c r="E29" i="2" l="1"/>
  <c r="F28" i="2"/>
  <c r="E30" i="2" l="1"/>
  <c r="F29" i="2"/>
  <c r="E31" i="2" l="1"/>
  <c r="F30" i="2"/>
  <c r="E32" i="2" l="1"/>
  <c r="F31" i="2"/>
  <c r="E33" i="2" l="1"/>
  <c r="F32" i="2"/>
  <c r="E34" i="2" l="1"/>
  <c r="F33" i="2"/>
  <c r="E35" i="2" l="1"/>
  <c r="F34" i="2"/>
  <c r="E36" i="2" l="1"/>
  <c r="F35" i="2"/>
  <c r="E37" i="2" l="1"/>
  <c r="F36" i="2"/>
  <c r="E38" i="2" l="1"/>
  <c r="F37" i="2"/>
  <c r="E39" i="2" l="1"/>
  <c r="F38" i="2"/>
  <c r="E40" i="2" l="1"/>
  <c r="F39" i="2"/>
  <c r="E41" i="2" l="1"/>
  <c r="F40" i="2"/>
  <c r="E42" i="2" l="1"/>
  <c r="F41" i="2"/>
  <c r="E43" i="2" l="1"/>
  <c r="F42" i="2"/>
  <c r="E44" i="2" l="1"/>
  <c r="F43" i="2"/>
  <c r="E45" i="2" l="1"/>
  <c r="F44" i="2"/>
  <c r="E46" i="2" l="1"/>
  <c r="F45" i="2"/>
  <c r="E47" i="2" l="1"/>
  <c r="F46" i="2"/>
  <c r="E48" i="2" l="1"/>
  <c r="F47" i="2"/>
  <c r="E49" i="2" l="1"/>
  <c r="F48" i="2"/>
  <c r="E50" i="2" l="1"/>
  <c r="F49" i="2"/>
  <c r="E51" i="2" l="1"/>
  <c r="F50" i="2"/>
  <c r="E52" i="2" l="1"/>
  <c r="F51" i="2"/>
  <c r="E53" i="2" l="1"/>
  <c r="F52" i="2"/>
  <c r="E54" i="2" l="1"/>
  <c r="F53" i="2"/>
  <c r="E55" i="2" l="1"/>
  <c r="F54" i="2"/>
  <c r="E56" i="2" l="1"/>
  <c r="F55" i="2"/>
  <c r="E57" i="2" l="1"/>
  <c r="F56" i="2"/>
  <c r="E58" i="2" l="1"/>
  <c r="F57" i="2"/>
  <c r="E59" i="2" l="1"/>
  <c r="F58" i="2"/>
  <c r="E60" i="2" l="1"/>
  <c r="F59" i="2"/>
  <c r="E61" i="2" l="1"/>
  <c r="F60" i="2"/>
  <c r="E62" i="2" l="1"/>
  <c r="F62" i="2" s="1"/>
  <c r="F63" i="2" s="1"/>
  <c r="F61" i="2"/>
</calcChain>
</file>

<file path=xl/sharedStrings.xml><?xml version="1.0" encoding="utf-8"?>
<sst xmlns="http://schemas.openxmlformats.org/spreadsheetml/2006/main" count="17" uniqueCount="12">
  <si>
    <t>Exhibit JRW-14</t>
  </si>
  <si>
    <t>GDP and S&amp;P 500 Growth Rates</t>
  </si>
  <si>
    <t>Page 1 of 3</t>
  </si>
  <si>
    <t>Growth Rates</t>
  </si>
  <si>
    <t>GDP, S&amp;P 500 Price, EPS, and DPS</t>
  </si>
  <si>
    <t>GDP</t>
  </si>
  <si>
    <t>S&amp;P 500</t>
  </si>
  <si>
    <t>Earnings</t>
  </si>
  <si>
    <t>Dividends</t>
  </si>
  <si>
    <t>Average</t>
  </si>
  <si>
    <t>Data Sources: GDPA -http://research.stlouisfed.org/fred2/series/GDPA/downloaddata</t>
  </si>
  <si>
    <t>S&amp;P 500, EPS and DPS - http://pages.stern.nyu.edu/~adamodar/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</si>
</sst>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000"/>
    <numFmt numFmtId="167" formatCode="0.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Helv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2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0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6" fillId="21" borderId="20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0" fontId="17" fillId="22" borderId="21" applyNumberFormat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2" fontId="14" fillId="0" borderId="0" applyProtection="0"/>
    <xf numFmtId="2" fontId="14" fillId="0" borderId="0" applyProtection="0"/>
    <xf numFmtId="2" fontId="14" fillId="0" borderId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" fillId="0" borderId="0" applyNumberFormat="0" applyFill="0" applyBorder="0" applyProtection="0">
      <alignment wrapText="1"/>
    </xf>
    <xf numFmtId="0" fontId="32" fillId="23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33" fillId="8" borderId="20" applyNumberFormat="0" applyAlignment="0" applyProtection="0"/>
    <xf numFmtId="0" fontId="21" fillId="24" borderId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4" fillId="0" borderId="0">
      <alignment vertical="top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38" fillId="0" borderId="0"/>
    <xf numFmtId="0" fontId="3" fillId="0" borderId="0"/>
    <xf numFmtId="0" fontId="38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3" fillId="26" borderId="26" applyNumberFormat="0" applyFon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0" fontId="41" fillId="21" borderId="27" applyNumberFormat="0" applyAlignment="0" applyProtection="0"/>
    <xf numFmtId="40" fontId="42" fillId="2" borderId="0">
      <alignment horizontal="right"/>
    </xf>
    <xf numFmtId="0" fontId="43" fillId="2" borderId="0">
      <alignment horizontal="right"/>
    </xf>
    <xf numFmtId="0" fontId="44" fillId="2" borderId="28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9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4" fontId="48" fillId="25" borderId="30" applyNumberFormat="0" applyProtection="0">
      <alignment vertical="center"/>
    </xf>
    <xf numFmtId="4" fontId="49" fillId="28" borderId="30" applyNumberFormat="0" applyProtection="0">
      <alignment vertical="center"/>
    </xf>
    <xf numFmtId="4" fontId="48" fillId="28" borderId="30" applyNumberFormat="0" applyProtection="0">
      <alignment horizontal="left" vertical="center" indent="1"/>
    </xf>
    <xf numFmtId="0" fontId="48" fillId="28" borderId="30" applyNumberFormat="0" applyProtection="0">
      <alignment horizontal="left" vertical="top" indent="1"/>
    </xf>
    <xf numFmtId="4" fontId="48" fillId="29" borderId="0" applyNumberFormat="0" applyProtection="0">
      <alignment horizontal="left" vertical="center" indent="1"/>
    </xf>
    <xf numFmtId="4" fontId="12" fillId="4" borderId="30" applyNumberFormat="0" applyProtection="0">
      <alignment horizontal="right" vertical="center"/>
    </xf>
    <xf numFmtId="4" fontId="12" fillId="10" borderId="30" applyNumberFormat="0" applyProtection="0">
      <alignment horizontal="right" vertical="center"/>
    </xf>
    <xf numFmtId="4" fontId="12" fillId="18" borderId="30" applyNumberFormat="0" applyProtection="0">
      <alignment horizontal="right" vertical="center"/>
    </xf>
    <xf numFmtId="4" fontId="12" fillId="12" borderId="30" applyNumberFormat="0" applyProtection="0">
      <alignment horizontal="right" vertical="center"/>
    </xf>
    <xf numFmtId="4" fontId="12" fillId="16" borderId="30" applyNumberFormat="0" applyProtection="0">
      <alignment horizontal="right" vertical="center"/>
    </xf>
    <xf numFmtId="4" fontId="12" fillId="20" borderId="30" applyNumberFormat="0" applyProtection="0">
      <alignment horizontal="right" vertical="center"/>
    </xf>
    <xf numFmtId="4" fontId="12" fillId="19" borderId="30" applyNumberFormat="0" applyProtection="0">
      <alignment horizontal="right" vertical="center"/>
    </xf>
    <xf numFmtId="4" fontId="12" fillId="30" borderId="30" applyNumberFormat="0" applyProtection="0">
      <alignment horizontal="right" vertical="center"/>
    </xf>
    <xf numFmtId="4" fontId="12" fillId="11" borderId="30" applyNumberFormat="0" applyProtection="0">
      <alignment horizontal="right" vertical="center"/>
    </xf>
    <xf numFmtId="4" fontId="48" fillId="31" borderId="31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50" fillId="33" borderId="0" applyNumberFormat="0" applyProtection="0">
      <alignment horizontal="left" vertical="center" indent="1"/>
    </xf>
    <xf numFmtId="4" fontId="12" fillId="34" borderId="30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0" fontId="3" fillId="33" borderId="30" applyNumberFormat="0" applyProtection="0">
      <alignment horizontal="left" vertical="center" indent="1"/>
    </xf>
    <xf numFmtId="0" fontId="3" fillId="33" borderId="30" applyNumberFormat="0" applyProtection="0">
      <alignment horizontal="left" vertical="top" indent="1"/>
    </xf>
    <xf numFmtId="0" fontId="3" fillId="29" borderId="30" applyNumberFormat="0" applyProtection="0">
      <alignment horizontal="left" vertical="center" indent="1"/>
    </xf>
    <xf numFmtId="0" fontId="3" fillId="29" borderId="30" applyNumberFormat="0" applyProtection="0">
      <alignment horizontal="left" vertical="top" indent="1"/>
    </xf>
    <xf numFmtId="0" fontId="3" fillId="35" borderId="30" applyNumberFormat="0" applyProtection="0">
      <alignment horizontal="left" vertical="center" indent="1"/>
    </xf>
    <xf numFmtId="0" fontId="3" fillId="35" borderId="30" applyNumberFormat="0" applyProtection="0">
      <alignment horizontal="left" vertical="top" indent="1"/>
    </xf>
    <xf numFmtId="0" fontId="3" fillId="36" borderId="30" applyNumberFormat="0" applyProtection="0">
      <alignment horizontal="left" vertical="center" indent="1"/>
    </xf>
    <xf numFmtId="0" fontId="3" fillId="36" borderId="30" applyNumberFormat="0" applyProtection="0">
      <alignment horizontal="left" vertical="top" indent="1"/>
    </xf>
    <xf numFmtId="4" fontId="12" fillId="37" borderId="30" applyNumberFormat="0" applyProtection="0">
      <alignment vertical="center"/>
    </xf>
    <xf numFmtId="4" fontId="51" fillId="37" borderId="30" applyNumberFormat="0" applyProtection="0">
      <alignment vertical="center"/>
    </xf>
    <xf numFmtId="4" fontId="12" fillId="37" borderId="30" applyNumberFormat="0" applyProtection="0">
      <alignment horizontal="left" vertical="center" indent="1"/>
    </xf>
    <xf numFmtId="0" fontId="12" fillId="37" borderId="30" applyNumberFormat="0" applyProtection="0">
      <alignment horizontal="left" vertical="top" indent="1"/>
    </xf>
    <xf numFmtId="4" fontId="12" fillId="32" borderId="30" applyNumberFormat="0" applyProtection="0">
      <alignment horizontal="right" vertical="center"/>
    </xf>
    <xf numFmtId="4" fontId="51" fillId="32" borderId="30" applyNumberFormat="0" applyProtection="0">
      <alignment horizontal="right" vertical="center"/>
    </xf>
    <xf numFmtId="4" fontId="12" fillId="34" borderId="30" applyNumberFormat="0" applyProtection="0">
      <alignment horizontal="left" vertical="center" indent="1"/>
    </xf>
    <xf numFmtId="0" fontId="12" fillId="29" borderId="30" applyNumberFormat="0" applyProtection="0">
      <alignment horizontal="left" vertical="top" indent="1"/>
    </xf>
    <xf numFmtId="4" fontId="52" fillId="38" borderId="0" applyNumberFormat="0" applyProtection="0">
      <alignment horizontal="left" vertical="center" indent="1"/>
    </xf>
    <xf numFmtId="4" fontId="53" fillId="32" borderId="30" applyNumberFormat="0" applyProtection="0">
      <alignment horizontal="right" vertical="center"/>
    </xf>
    <xf numFmtId="166" fontId="3" fillId="0" borderId="0">
      <alignment horizontal="left" wrapText="1"/>
    </xf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6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2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Protection="0">
      <alignment horizontal="center"/>
    </xf>
    <xf numFmtId="0" fontId="57" fillId="40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23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3" fillId="0" borderId="29" applyNumberFormat="0" applyFont="0" applyFill="0" applyAlignment="0" applyProtection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2"/>
    <xf numFmtId="0" fontId="4" fillId="0" borderId="0" xfId="3" applyFont="1" applyAlignment="1">
      <alignment horizontal="right"/>
    </xf>
    <xf numFmtId="0" fontId="4" fillId="0" borderId="0" xfId="4" applyFont="1" applyAlignment="1" applyProtection="1">
      <alignment horizontal="right"/>
    </xf>
    <xf numFmtId="0" fontId="4" fillId="2" borderId="0" xfId="5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4" fillId="0" borderId="0" xfId="5" applyFont="1" applyAlignment="1">
      <alignment horizontal="centerContinuous" vertical="justify"/>
    </xf>
    <xf numFmtId="0" fontId="2" fillId="0" borderId="0" xfId="2" applyAlignment="1">
      <alignment horizontal="centerContinuous" vertical="justify"/>
    </xf>
    <xf numFmtId="0" fontId="2" fillId="0" borderId="0" xfId="2" applyAlignment="1">
      <alignment vertical="justify"/>
    </xf>
    <xf numFmtId="0" fontId="6" fillId="0" borderId="0" xfId="5" applyFont="1" applyAlignment="1">
      <alignment horizontal="centerContinuous" vertical="justify"/>
    </xf>
    <xf numFmtId="0" fontId="4" fillId="0" borderId="1" xfId="2" applyFont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7" fillId="0" borderId="0" xfId="2" applyFont="1"/>
    <xf numFmtId="0" fontId="8" fillId="0" borderId="4" xfId="6" applyFont="1" applyBorder="1"/>
    <xf numFmtId="164" fontId="9" fillId="0" borderId="5" xfId="3" applyNumberFormat="1" applyFont="1" applyFill="1" applyBorder="1" applyAlignment="1" applyProtection="1"/>
    <xf numFmtId="2" fontId="8" fillId="0" borderId="6" xfId="6" applyNumberFormat="1" applyFont="1" applyFill="1" applyBorder="1" applyAlignment="1" applyProtection="1"/>
    <xf numFmtId="2" fontId="8" fillId="0" borderId="5" xfId="6" applyNumberFormat="1" applyFont="1" applyBorder="1"/>
    <xf numFmtId="2" fontId="8" fillId="0" borderId="7" xfId="6" applyNumberFormat="1" applyFont="1" applyBorder="1"/>
    <xf numFmtId="164" fontId="3" fillId="0" borderId="0" xfId="3" applyNumberFormat="1" applyFont="1" applyFill="1" applyBorder="1" applyAlignment="1" applyProtection="1"/>
    <xf numFmtId="0" fontId="8" fillId="0" borderId="8" xfId="6" applyFont="1" applyBorder="1"/>
    <xf numFmtId="164" fontId="9" fillId="0" borderId="9" xfId="3" applyNumberFormat="1" applyFont="1" applyFill="1" applyBorder="1" applyAlignment="1" applyProtection="1"/>
    <xf numFmtId="2" fontId="8" fillId="0" borderId="10" xfId="6" applyNumberFormat="1" applyFont="1" applyFill="1" applyBorder="1" applyAlignment="1" applyProtection="1"/>
    <xf numFmtId="2" fontId="8" fillId="0" borderId="9" xfId="6" applyNumberFormat="1" applyFont="1" applyBorder="1"/>
    <xf numFmtId="2" fontId="8" fillId="0" borderId="11" xfId="6" applyNumberFormat="1" applyFont="1" applyBorder="1"/>
    <xf numFmtId="0" fontId="10" fillId="0" borderId="0" xfId="2" applyFont="1" applyBorder="1"/>
    <xf numFmtId="2" fontId="9" fillId="0" borderId="10" xfId="7" applyNumberFormat="1" applyFont="1" applyBorder="1" applyAlignment="1">
      <alignment horizontal="center" vertical="center"/>
    </xf>
    <xf numFmtId="2" fontId="9" fillId="0" borderId="9" xfId="7" applyNumberFormat="1" applyFont="1" applyBorder="1" applyAlignment="1">
      <alignment horizontal="right" vertical="center"/>
    </xf>
    <xf numFmtId="2" fontId="9" fillId="0" borderId="11" xfId="7" applyNumberFormat="1" applyFont="1" applyBorder="1" applyAlignment="1">
      <alignment horizontal="right" vertical="center"/>
    </xf>
    <xf numFmtId="2" fontId="9" fillId="0" borderId="10" xfId="7" applyNumberFormat="1" applyFont="1" applyBorder="1" applyAlignment="1">
      <alignment horizontal="center"/>
    </xf>
    <xf numFmtId="2" fontId="9" fillId="0" borderId="9" xfId="7" applyNumberFormat="1" applyFont="1" applyBorder="1" applyAlignment="1">
      <alignment horizontal="right"/>
    </xf>
    <xf numFmtId="2" fontId="9" fillId="0" borderId="11" xfId="7" applyNumberFormat="1" applyFont="1" applyBorder="1" applyAlignment="1">
      <alignment horizontal="right"/>
    </xf>
    <xf numFmtId="0" fontId="10" fillId="0" borderId="12" xfId="2" applyFont="1" applyBorder="1"/>
    <xf numFmtId="0" fontId="8" fillId="0" borderId="13" xfId="6" applyFont="1" applyBorder="1"/>
    <xf numFmtId="164" fontId="9" fillId="0" borderId="14" xfId="3" applyNumberFormat="1" applyFont="1" applyFill="1" applyBorder="1" applyAlignment="1" applyProtection="1"/>
    <xf numFmtId="2" fontId="9" fillId="0" borderId="15" xfId="7" applyNumberFormat="1" applyFont="1" applyBorder="1" applyAlignment="1">
      <alignment horizontal="center"/>
    </xf>
    <xf numFmtId="2" fontId="9" fillId="0" borderId="14" xfId="7" applyNumberFormat="1" applyFont="1" applyBorder="1" applyAlignment="1">
      <alignment horizontal="right"/>
    </xf>
    <xf numFmtId="2" fontId="9" fillId="0" borderId="16" xfId="7" applyNumberFormat="1" applyFont="1" applyBorder="1" applyAlignment="1">
      <alignment horizontal="right"/>
    </xf>
    <xf numFmtId="0" fontId="8" fillId="0" borderId="17" xfId="6" applyFont="1" applyBorder="1"/>
    <xf numFmtId="164" fontId="9" fillId="0" borderId="18" xfId="3" applyNumberFormat="1" applyFont="1" applyFill="1" applyBorder="1" applyAlignment="1" applyProtection="1"/>
    <xf numFmtId="2" fontId="9" fillId="0" borderId="18" xfId="3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0" fontId="10" fillId="0" borderId="10" xfId="2" applyFont="1" applyBorder="1"/>
    <xf numFmtId="0" fontId="4" fillId="0" borderId="1" xfId="8" applyFont="1" applyBorder="1"/>
    <xf numFmtId="2" fontId="4" fillId="0" borderId="2" xfId="8" applyNumberFormat="1" applyFont="1" applyBorder="1"/>
    <xf numFmtId="2" fontId="4" fillId="0" borderId="3" xfId="8" applyNumberFormat="1" applyFont="1" applyBorder="1"/>
    <xf numFmtId="2" fontId="4" fillId="0" borderId="10" xfId="2" applyNumberFormat="1" applyFont="1" applyBorder="1"/>
    <xf numFmtId="165" fontId="3" fillId="0" borderId="0" xfId="3" applyNumberFormat="1" applyFont="1" applyFill="1" applyBorder="1" applyAlignment="1" applyProtection="1"/>
    <xf numFmtId="10" fontId="4" fillId="0" borderId="2" xfId="1" applyNumberFormat="1" applyFont="1" applyBorder="1"/>
    <xf numFmtId="2" fontId="4" fillId="0" borderId="0" xfId="3" applyNumberFormat="1" applyFont="1" applyAlignment="1">
      <alignment horizontal="right"/>
    </xf>
    <xf numFmtId="2" fontId="4" fillId="0" borderId="0" xfId="4" applyNumberFormat="1" applyFont="1" applyAlignment="1" applyProtection="1">
      <alignment horizontal="right"/>
    </xf>
    <xf numFmtId="2" fontId="4" fillId="2" borderId="0" xfId="5" applyNumberFormat="1" applyFont="1" applyFill="1" applyAlignment="1">
      <alignment horizontal="right"/>
    </xf>
    <xf numFmtId="2" fontId="4" fillId="2" borderId="0" xfId="4" applyNumberFormat="1" applyFont="1" applyFill="1" applyAlignment="1">
      <alignment horizontal="right"/>
    </xf>
    <xf numFmtId="2" fontId="2" fillId="0" borderId="0" xfId="2" applyNumberFormat="1"/>
    <xf numFmtId="0" fontId="9" fillId="0" borderId="9" xfId="2" applyFont="1" applyBorder="1"/>
    <xf numFmtId="0" fontId="4" fillId="0" borderId="9" xfId="2" applyFont="1" applyBorder="1" applyAlignment="1">
      <alignment horizontal="center"/>
    </xf>
    <xf numFmtId="2" fontId="9" fillId="0" borderId="9" xfId="2" applyNumberFormat="1" applyFont="1" applyBorder="1"/>
    <xf numFmtId="10" fontId="64" fillId="0" borderId="9" xfId="1" applyNumberFormat="1" applyFont="1" applyBorder="1" applyProtection="1"/>
    <xf numFmtId="10" fontId="64" fillId="0" borderId="9" xfId="1" applyNumberFormat="1" applyFont="1" applyBorder="1"/>
    <xf numFmtId="2" fontId="9" fillId="0" borderId="9" xfId="3" applyNumberFormat="1" applyFont="1" applyBorder="1" applyAlignment="1">
      <alignment horizontal="right"/>
    </xf>
    <xf numFmtId="0" fontId="4" fillId="0" borderId="9" xfId="2" applyFont="1" applyBorder="1"/>
    <xf numFmtId="2" fontId="4" fillId="0" borderId="9" xfId="8" applyNumberFormat="1" applyFont="1" applyBorder="1"/>
    <xf numFmtId="2" fontId="4" fillId="0" borderId="9" xfId="2" applyNumberFormat="1" applyFont="1" applyBorder="1"/>
  </cellXfs>
  <cellStyles count="630">
    <cellStyle name="_2008 Reforecast 0+12  03.14.08" xfId="9"/>
    <cellStyle name="_2008 Reforecast 0+12  03.14.08_Avera UIL NEEWS Analyses 2011" xfId="10"/>
    <cellStyle name="_2008 Reforecast 0+12  03.14.08_Avera UIL NEEWS Analyses 2011_Baudino Exhibits" xfId="11"/>
    <cellStyle name="_2008 Reforecast 0+12  03.14.08_Avera UIL NEEWS Analyses 2011_Baudino Exhibits_Pepco MD 2014 ROR Exhibits - JRWoolridge" xfId="12"/>
    <cellStyle name="_2008 Reforecast 0+12  03.14.08_Avera UIL NEEWS Analyses 2011_Baudino Exhibits_Tampa Electric FL 2013 ROR Exhibits - JRWoolridge - 7-8-13" xfId="13"/>
    <cellStyle name="_2008 Reforecast 0+12  03.14.08_Avera UIL NEEWS Analyses 2011_Baudino Exhibits_UI CT 2013 Exhibits - JRWoolridge - 4-19-13" xfId="14"/>
    <cellStyle name="_2008 Reforecast 0+12  03.14.08_Baudino Exhibits" xfId="15"/>
    <cellStyle name="_2008 Reforecast 0+12  03.14.08_Baudino Exhibits_Pepco MD 2014 ROR Exhibits - JRWoolridge" xfId="16"/>
    <cellStyle name="_2008 Reforecast 0+12  03.14.08_Baudino Exhibits_Tampa Electric FL 2013 ROR Exhibits - JRWoolridge - 7-8-13" xfId="17"/>
    <cellStyle name="_2008 Reforecast 0+12  03.14.08_Baudino Exhibits_UI CT 2013 Exhibits - JRWoolridge - 4-19-13" xfId="18"/>
    <cellStyle name="_2008 Reforecast 0+12  03.14.08_Value Line Data Base" xfId="19"/>
    <cellStyle name="_2008 Reforecast 0+12  03.14.08_Value Line Data Base 2" xfId="20"/>
    <cellStyle name="_2008 Reforecast 0+12  03.14.08_Value Line Data Base 2_Pepco MD 2014 ROR Exhibits - JRWoolridge" xfId="21"/>
    <cellStyle name="_2008 Reforecast 0+12  03.14.08_Value Line Data Base 2_Tampa Electric FL 2013 ROR Exhibits - JRWoolridge - 7-8-13" xfId="22"/>
    <cellStyle name="_2008 Reforecast 0+12  03.14.08_Value Line Data Base 2_UI CT 2013 Exhibits - JRWoolridge - 4-19-13" xfId="23"/>
    <cellStyle name="_2008_ACCT 17103" xfId="24"/>
    <cellStyle name="_2008_ACCT 17103_Avera UIL NEEWS Analyses 2011" xfId="25"/>
    <cellStyle name="_2008_ACCT 17103_Avera UIL NEEWS Analyses 2011_Baudino Exhibits" xfId="26"/>
    <cellStyle name="_2008_ACCT 17103_Avera UIL NEEWS Analyses 2011_Baudino Exhibits_Pepco MD 2014 ROR Exhibits - JRWoolridge" xfId="27"/>
    <cellStyle name="_2008_ACCT 17103_Avera UIL NEEWS Analyses 2011_Baudino Exhibits_Tampa Electric FL 2013 ROR Exhibits - JRWoolridge - 7-8-13" xfId="28"/>
    <cellStyle name="_2008_ACCT 17103_Avera UIL NEEWS Analyses 2011_Baudino Exhibits_UI CT 2013 Exhibits - JRWoolridge - 4-19-13" xfId="29"/>
    <cellStyle name="_2008_ACCT 17103_Baudino Exhibits" xfId="30"/>
    <cellStyle name="_2008_ACCT 17103_Baudino Exhibits_Pepco MD 2014 ROR Exhibits - JRWoolridge" xfId="31"/>
    <cellStyle name="_2008_ACCT 17103_Baudino Exhibits_Tampa Electric FL 2013 ROR Exhibits - JRWoolridge - 7-8-13" xfId="32"/>
    <cellStyle name="_2008_ACCT 17103_Baudino Exhibits_UI CT 2013 Exhibits - JRWoolridge - 4-19-13" xfId="33"/>
    <cellStyle name="_2008_ACCT 17103_Value Line Data Base" xfId="34"/>
    <cellStyle name="_2008_ACCT 17103_Value Line Data Base 2" xfId="35"/>
    <cellStyle name="_2008_ACCT 17103_Value Line Data Base 2_Pepco MD 2014 ROR Exhibits - JRWoolridge" xfId="36"/>
    <cellStyle name="_2008_ACCT 17103_Value Line Data Base 2_Tampa Electric FL 2013 ROR Exhibits - JRWoolridge - 7-8-13" xfId="37"/>
    <cellStyle name="_2008_ACCT 17103_Value Line Data Base 2_UI CT 2013 Exhibits - JRWoolridge - 4-19-13" xfId="38"/>
    <cellStyle name="_2009 Budget 5_02_08  FINAL" xfId="39"/>
    <cellStyle name="_2009 Budget 5_02_08  FINAL_Avera UIL NEEWS Analyses 2011" xfId="40"/>
    <cellStyle name="_2009 Budget 5_02_08  FINAL_Avera UIL NEEWS Analyses 2011_Baudino Exhibits" xfId="41"/>
    <cellStyle name="_2009 Budget 5_02_08  FINAL_Avera UIL NEEWS Analyses 2011_Baudino Exhibits_Pepco MD 2014 ROR Exhibits - JRWoolridge" xfId="42"/>
    <cellStyle name="_2009 Budget 5_02_08  FINAL_Avera UIL NEEWS Analyses 2011_Baudino Exhibits_Tampa Electric FL 2013 ROR Exhibits - JRWoolridge - 7-8-13" xfId="43"/>
    <cellStyle name="_2009 Budget 5_02_08  FINAL_Avera UIL NEEWS Analyses 2011_Baudino Exhibits_UI CT 2013 Exhibits - JRWoolridge - 4-19-13" xfId="44"/>
    <cellStyle name="_2009 Budget 5_02_08  FINAL_Baudino Exhibits" xfId="45"/>
    <cellStyle name="_2009 Budget 5_02_08  FINAL_Baudino Exhibits_Pepco MD 2014 ROR Exhibits - JRWoolridge" xfId="46"/>
    <cellStyle name="_2009 Budget 5_02_08  FINAL_Baudino Exhibits_Tampa Electric FL 2013 ROR Exhibits - JRWoolridge - 7-8-13" xfId="47"/>
    <cellStyle name="_2009 Budget 5_02_08  FINAL_Baudino Exhibits_UI CT 2013 Exhibits - JRWoolridge - 4-19-13" xfId="48"/>
    <cellStyle name="_2009 Budget 5_02_08  FINAL_Value Line Data Base" xfId="49"/>
    <cellStyle name="_2009 Budget 5_02_08  FINAL_Value Line Data Base 2" xfId="50"/>
    <cellStyle name="_2009 Budget 5_02_08  FINAL_Value Line Data Base 2_Pepco MD 2014 ROR Exhibits - JRWoolridge" xfId="51"/>
    <cellStyle name="_2009 Budget 5_02_08  FINAL_Value Line Data Base 2_Tampa Electric FL 2013 ROR Exhibits - JRWoolridge - 7-8-13" xfId="52"/>
    <cellStyle name="_2009 Budget 5_02_08  FINAL_Value Line Data Base 2_UI CT 2013 Exhibits - JRWoolridge - 4-19-13" xfId="53"/>
    <cellStyle name="_Reformatted Cash Flow Consolidation 0706" xfId="54"/>
    <cellStyle name="_Reformatted Cash Flow Consolidation 0706_Avera UIL NEEWS Analyses 2011" xfId="55"/>
    <cellStyle name="_Reformatted Cash Flow Consolidation 0706_Avera UIL NEEWS Analyses 2011_Baudino Exhibits" xfId="56"/>
    <cellStyle name="_Reformatted Cash Flow Consolidation 0706_Avera UIL NEEWS Analyses 2011_Baudino Exhibits_Pepco MD 2014 ROR Exhibits - JRWoolridge" xfId="57"/>
    <cellStyle name="_Reformatted Cash Flow Consolidation 0706_Avera UIL NEEWS Analyses 2011_Baudino Exhibits_Tampa Electric FL 2013 ROR Exhibits - JRWoolridge - 7-8-13" xfId="58"/>
    <cellStyle name="_Reformatted Cash Flow Consolidation 0706_Avera UIL NEEWS Analyses 2011_Baudino Exhibits_UI CT 2013 Exhibits - JRWoolridge - 4-19-13" xfId="59"/>
    <cellStyle name="_Reformatted Cash Flow Consolidation 0706_Baudino Exhibits" xfId="60"/>
    <cellStyle name="_Reformatted Cash Flow Consolidation 0706_Baudino Exhibits_Pepco MD 2014 ROR Exhibits - JRWoolridge" xfId="61"/>
    <cellStyle name="_Reformatted Cash Flow Consolidation 0706_Baudino Exhibits_Tampa Electric FL 2013 ROR Exhibits - JRWoolridge - 7-8-13" xfId="62"/>
    <cellStyle name="_Reformatted Cash Flow Consolidation 0706_Baudino Exhibits_UI CT 2013 Exhibits - JRWoolridge - 4-19-13" xfId="63"/>
    <cellStyle name="_Reformatted Cash Flow Consolidation 0706_Value Line Data Base" xfId="64"/>
    <cellStyle name="_Reformatted Cash Flow Consolidation 0706_Value Line Data Base 2" xfId="65"/>
    <cellStyle name="_Reformatted Cash Flow Consolidation 0706_Value Line Data Base 2_Pepco MD 2014 ROR Exhibits - JRWoolridge" xfId="66"/>
    <cellStyle name="_Reformatted Cash Flow Consolidation 0706_Value Line Data Base 2_Tampa Electric FL 2013 ROR Exhibits - JRWoolridge - 7-8-13" xfId="67"/>
    <cellStyle name="_Reformatted Cash Flow Consolidation 0706_Value Line Data Base 2_UI CT 2013 Exhibits - JRWoolridge - 4-19-13" xfId="68"/>
    <cellStyle name="_Reformatted Cash Flow Consolidation 0906" xfId="69"/>
    <cellStyle name="_Reformatted Cash Flow Consolidation 0906_Avera UIL NEEWS Analyses 2011" xfId="70"/>
    <cellStyle name="_Reformatted Cash Flow Consolidation 0906_Avera UIL NEEWS Analyses 2011_Baudino Exhibits" xfId="71"/>
    <cellStyle name="_Reformatted Cash Flow Consolidation 0906_Avera UIL NEEWS Analyses 2011_Baudino Exhibits_Pepco MD 2014 ROR Exhibits - JRWoolridge" xfId="72"/>
    <cellStyle name="_Reformatted Cash Flow Consolidation 0906_Avera UIL NEEWS Analyses 2011_Baudino Exhibits_Tampa Electric FL 2013 ROR Exhibits - JRWoolridge - 7-8-13" xfId="73"/>
    <cellStyle name="_Reformatted Cash Flow Consolidation 0906_Avera UIL NEEWS Analyses 2011_Baudino Exhibits_UI CT 2013 Exhibits - JRWoolridge - 4-19-13" xfId="74"/>
    <cellStyle name="_Reformatted Cash Flow Consolidation 0906_Baudino Exhibits" xfId="75"/>
    <cellStyle name="_Reformatted Cash Flow Consolidation 0906_Baudino Exhibits_Pepco MD 2014 ROR Exhibits - JRWoolridge" xfId="76"/>
    <cellStyle name="_Reformatted Cash Flow Consolidation 0906_Baudino Exhibits_Tampa Electric FL 2013 ROR Exhibits - JRWoolridge - 7-8-13" xfId="77"/>
    <cellStyle name="_Reformatted Cash Flow Consolidation 0906_Baudino Exhibits_UI CT 2013 Exhibits - JRWoolridge - 4-19-13" xfId="78"/>
    <cellStyle name="_Reformatted Cash Flow Consolidation 0906_Value Line Data Base" xfId="79"/>
    <cellStyle name="_Reformatted Cash Flow Consolidation 0906_Value Line Data Base 2" xfId="80"/>
    <cellStyle name="_Reformatted Cash Flow Consolidation 0906_Value Line Data Base 2_Pepco MD 2014 ROR Exhibits - JRWoolridge" xfId="81"/>
    <cellStyle name="_Reformatted Cash Flow Consolidation 0906_Value Line Data Base 2_Tampa Electric FL 2013 ROR Exhibits - JRWoolridge - 7-8-13" xfId="82"/>
    <cellStyle name="_Reformatted Cash Flow Consolidation 0906_Value Line Data Base 2_UI CT 2013 Exhibits - JRWoolridge - 4-19-13" xfId="83"/>
    <cellStyle name="20% - Accent1 2" xfId="84"/>
    <cellStyle name="20% - Accent1 3" xfId="85"/>
    <cellStyle name="20% - Accent1 4" xfId="86"/>
    <cellStyle name="20% - Accent1 5" xfId="87"/>
    <cellStyle name="20% - Accent1 6" xfId="88"/>
    <cellStyle name="20% - Accent1 7" xfId="89"/>
    <cellStyle name="20% - Accent2 2" xfId="90"/>
    <cellStyle name="20% - Accent2 3" xfId="91"/>
    <cellStyle name="20% - Accent2 4" xfId="92"/>
    <cellStyle name="20% - Accent2 5" xfId="93"/>
    <cellStyle name="20% - Accent2 6" xfId="94"/>
    <cellStyle name="20% - Accent2 7" xfId="95"/>
    <cellStyle name="20% - Accent3 2" xfId="96"/>
    <cellStyle name="20% - Accent3 3" xfId="97"/>
    <cellStyle name="20% - Accent3 4" xfId="98"/>
    <cellStyle name="20% - Accent3 5" xfId="99"/>
    <cellStyle name="20% - Accent3 6" xfId="100"/>
    <cellStyle name="20% - Accent3 7" xfId="101"/>
    <cellStyle name="20% - Accent4 2" xfId="102"/>
    <cellStyle name="20% - Accent4 3" xfId="103"/>
    <cellStyle name="20% - Accent4 4" xfId="104"/>
    <cellStyle name="20% - Accent4 5" xfId="105"/>
    <cellStyle name="20% - Accent4 6" xfId="106"/>
    <cellStyle name="20% - Accent4 7" xfId="107"/>
    <cellStyle name="20% - Accent5 2" xfId="108"/>
    <cellStyle name="20% - Accent5 3" xfId="109"/>
    <cellStyle name="20% - Accent5 4" xfId="110"/>
    <cellStyle name="20% - Accent5 5" xfId="111"/>
    <cellStyle name="20% - Accent5 6" xfId="112"/>
    <cellStyle name="20% - Accent5 7" xfId="113"/>
    <cellStyle name="20% - Accent6 2" xfId="114"/>
    <cellStyle name="20% - Accent6 3" xfId="115"/>
    <cellStyle name="20% - Accent6 4" xfId="116"/>
    <cellStyle name="20% - Accent6 5" xfId="117"/>
    <cellStyle name="20% - Accent6 6" xfId="118"/>
    <cellStyle name="20% - Accent6 7" xfId="119"/>
    <cellStyle name="40% - Accent1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2 2" xfId="126"/>
    <cellStyle name="40% - Accent2 3" xfId="127"/>
    <cellStyle name="40% - Accent2 4" xfId="128"/>
    <cellStyle name="40% - Accent2 5" xfId="129"/>
    <cellStyle name="40% - Accent2 6" xfId="130"/>
    <cellStyle name="40% - Accent2 7" xfId="131"/>
    <cellStyle name="40% - Accent3 2" xfId="132"/>
    <cellStyle name="40% - Accent3 3" xfId="133"/>
    <cellStyle name="40% - Accent3 4" xfId="134"/>
    <cellStyle name="40% - Accent3 5" xfId="135"/>
    <cellStyle name="40% - Accent3 6" xfId="136"/>
    <cellStyle name="40% - Accent3 7" xfId="137"/>
    <cellStyle name="40% - Accent4 2" xfId="138"/>
    <cellStyle name="40% - Accent4 3" xfId="139"/>
    <cellStyle name="40% - Accent4 4" xfId="140"/>
    <cellStyle name="40% - Accent4 5" xfId="141"/>
    <cellStyle name="40% - Accent4 6" xfId="142"/>
    <cellStyle name="40% - Accent4 7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60% - Accent1 2" xfId="156"/>
    <cellStyle name="60% - Accent1 3" xfId="157"/>
    <cellStyle name="60% - Accent1 4" xfId="158"/>
    <cellStyle name="60% - Accent1 5" xfId="159"/>
    <cellStyle name="60% - Accent1 6" xfId="160"/>
    <cellStyle name="60% - Accent1 7" xfId="161"/>
    <cellStyle name="60% - Accent2 2" xfId="162"/>
    <cellStyle name="60% - Accent2 3" xfId="163"/>
    <cellStyle name="60% - Accent2 4" xfId="164"/>
    <cellStyle name="60% - Accent2 5" xfId="165"/>
    <cellStyle name="60% - Accent2 6" xfId="166"/>
    <cellStyle name="60% - Accent2 7" xfId="167"/>
    <cellStyle name="60% - Accent3 2" xfId="168"/>
    <cellStyle name="60% - Accent3 3" xfId="169"/>
    <cellStyle name="60% - Accent3 4" xfId="170"/>
    <cellStyle name="60% - Accent3 5" xfId="171"/>
    <cellStyle name="60% - Accent3 6" xfId="172"/>
    <cellStyle name="60% - Accent3 7" xfId="173"/>
    <cellStyle name="60% - Accent4 2" xfId="174"/>
    <cellStyle name="60% - Accent4 3" xfId="175"/>
    <cellStyle name="60% - Accent4 4" xfId="176"/>
    <cellStyle name="60% - Accent4 5" xfId="177"/>
    <cellStyle name="60% - Accent4 6" xfId="178"/>
    <cellStyle name="60% - Accent4 7" xfId="179"/>
    <cellStyle name="60% - Accent5 2" xfId="180"/>
    <cellStyle name="60% - Accent5 3" xfId="181"/>
    <cellStyle name="60% - Accent5 4" xfId="182"/>
    <cellStyle name="60% - Accent5 5" xfId="183"/>
    <cellStyle name="60% - Accent5 6" xfId="184"/>
    <cellStyle name="60% - Accent5 7" xfId="185"/>
    <cellStyle name="60% - Accent6 2" xfId="186"/>
    <cellStyle name="60% - Accent6 3" xfId="187"/>
    <cellStyle name="60% - Accent6 4" xfId="188"/>
    <cellStyle name="60% - Accent6 5" xfId="189"/>
    <cellStyle name="60% - Accent6 6" xfId="190"/>
    <cellStyle name="60% - Accent6 7" xfId="191"/>
    <cellStyle name="Accent1 2" xfId="192"/>
    <cellStyle name="Accent1 3" xfId="193"/>
    <cellStyle name="Accent1 4" xfId="194"/>
    <cellStyle name="Accent1 5" xfId="195"/>
    <cellStyle name="Accent1 6" xfId="196"/>
    <cellStyle name="Accent1 7" xfId="197"/>
    <cellStyle name="Accent2 2" xfId="198"/>
    <cellStyle name="Accent2 3" xfId="199"/>
    <cellStyle name="Accent2 4" xfId="200"/>
    <cellStyle name="Accent2 5" xfId="201"/>
    <cellStyle name="Accent2 6" xfId="202"/>
    <cellStyle name="Accent2 7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4 2" xfId="210"/>
    <cellStyle name="Accent4 3" xfId="211"/>
    <cellStyle name="Accent4 4" xfId="212"/>
    <cellStyle name="Accent4 5" xfId="213"/>
    <cellStyle name="Accent4 6" xfId="214"/>
    <cellStyle name="Accent4 7" xfId="215"/>
    <cellStyle name="Accent5 2" xfId="216"/>
    <cellStyle name="Accent5 3" xfId="217"/>
    <cellStyle name="Accent5 4" xfId="218"/>
    <cellStyle name="Accent5 5" xfId="219"/>
    <cellStyle name="Accent5 6" xfId="220"/>
    <cellStyle name="Accent5 7" xfId="221"/>
    <cellStyle name="Accent6 2" xfId="222"/>
    <cellStyle name="Accent6 3" xfId="223"/>
    <cellStyle name="Accent6 4" xfId="224"/>
    <cellStyle name="Accent6 5" xfId="225"/>
    <cellStyle name="Accent6 6" xfId="226"/>
    <cellStyle name="Accent6 7" xfId="227"/>
    <cellStyle name="alternate1" xfId="228"/>
    <cellStyle name="Bad 2" xfId="229"/>
    <cellStyle name="Bad 3" xfId="230"/>
    <cellStyle name="Bad 4" xfId="231"/>
    <cellStyle name="Bad 5" xfId="232"/>
    <cellStyle name="Bad 6" xfId="233"/>
    <cellStyle name="Bad 7" xfId="234"/>
    <cellStyle name="Calculation 2" xfId="235"/>
    <cellStyle name="Calculation 3" xfId="236"/>
    <cellStyle name="Calculation 4" xfId="237"/>
    <cellStyle name="Calculation 5" xfId="238"/>
    <cellStyle name="Calculation 6" xfId="239"/>
    <cellStyle name="Calculation 7" xfId="240"/>
    <cellStyle name="Check Cell 2" xfId="241"/>
    <cellStyle name="Check Cell 3" xfId="242"/>
    <cellStyle name="Check Cell 4" xfId="243"/>
    <cellStyle name="Check Cell 5" xfId="244"/>
    <cellStyle name="Check Cell 6" xfId="245"/>
    <cellStyle name="Check Cell 7" xfId="246"/>
    <cellStyle name="Comma 10" xfId="247"/>
    <cellStyle name="Comma 11" xfId="248"/>
    <cellStyle name="Comma 12" xfId="249"/>
    <cellStyle name="Comma 12 2" xfId="250"/>
    <cellStyle name="Comma 2" xfId="251"/>
    <cellStyle name="Comma 2 2" xfId="252"/>
    <cellStyle name="Comma 2 3" xfId="253"/>
    <cellStyle name="Comma 2 4" xfId="254"/>
    <cellStyle name="Comma 2 5" xfId="255"/>
    <cellStyle name="Comma 2 6" xfId="256"/>
    <cellStyle name="Comma 3" xfId="257"/>
    <cellStyle name="Comma 3 2" xfId="258"/>
    <cellStyle name="Comma 3 3" xfId="259"/>
    <cellStyle name="Comma 3 4" xfId="260"/>
    <cellStyle name="Comma 3 5" xfId="261"/>
    <cellStyle name="Comma 3 6" xfId="262"/>
    <cellStyle name="Comma 4" xfId="263"/>
    <cellStyle name="Comma 4 2" xfId="264"/>
    <cellStyle name="Comma 4 2 2" xfId="265"/>
    <cellStyle name="Comma 4 3" xfId="266"/>
    <cellStyle name="Comma 4 4" xfId="267"/>
    <cellStyle name="Comma 4 5" xfId="268"/>
    <cellStyle name="Comma 4 6" xfId="269"/>
    <cellStyle name="Comma 5" xfId="270"/>
    <cellStyle name="Comma 6" xfId="271"/>
    <cellStyle name="Comma 7" xfId="272"/>
    <cellStyle name="Comma 7 2" xfId="273"/>
    <cellStyle name="Comma 8" xfId="274"/>
    <cellStyle name="Comma 9" xfId="275"/>
    <cellStyle name="Comma 9 2" xfId="276"/>
    <cellStyle name="Comma0" xfId="277"/>
    <cellStyle name="Currency 10" xfId="278"/>
    <cellStyle name="Currency 11" xfId="279"/>
    <cellStyle name="Currency 2" xfId="280"/>
    <cellStyle name="Currency 2 2" xfId="281"/>
    <cellStyle name="Currency 2 3" xfId="282"/>
    <cellStyle name="Currency 2 4" xfId="283"/>
    <cellStyle name="Currency 2 5" xfId="284"/>
    <cellStyle name="Currency 2 6" xfId="285"/>
    <cellStyle name="Currency 3" xfId="286"/>
    <cellStyle name="Currency 3 2" xfId="287"/>
    <cellStyle name="Currency 3 3" xfId="288"/>
    <cellStyle name="Currency 4" xfId="289"/>
    <cellStyle name="Currency 5" xfId="290"/>
    <cellStyle name="Currency 5 2" xfId="291"/>
    <cellStyle name="Currency 6" xfId="292"/>
    <cellStyle name="Currency 7" xfId="293"/>
    <cellStyle name="Currency 8" xfId="294"/>
    <cellStyle name="Currency 9" xfId="295"/>
    <cellStyle name="Currency0" xfId="296"/>
    <cellStyle name="Date" xfId="297"/>
    <cellStyle name="Date 2" xfId="298"/>
    <cellStyle name="Date_DE - Delmarva Cost of Capital Exhibits - May 2013 - JRW" xfId="299"/>
    <cellStyle name="Explanatory Text 2" xfId="300"/>
    <cellStyle name="Explanatory Text 3" xfId="301"/>
    <cellStyle name="Explanatory Text 4" xfId="302"/>
    <cellStyle name="Explanatory Text 5" xfId="303"/>
    <cellStyle name="Explanatory Text 6" xfId="304"/>
    <cellStyle name="Explanatory Text 7" xfId="305"/>
    <cellStyle name="F2" xfId="306"/>
    <cellStyle name="F3" xfId="307"/>
    <cellStyle name="F3 2" xfId="308"/>
    <cellStyle name="F3_DE - Delmarva Cost of Capital Exhibits - May 2013 - JRW" xfId="309"/>
    <cellStyle name="F4" xfId="310"/>
    <cellStyle name="F5" xfId="311"/>
    <cellStyle name="F5 2" xfId="312"/>
    <cellStyle name="F5_DE - Delmarva Cost of Capital Exhibits - May 2013 - JRW" xfId="313"/>
    <cellStyle name="F6" xfId="314"/>
    <cellStyle name="F6 2" xfId="315"/>
    <cellStyle name="F6_DE - Delmarva Cost of Capital Exhibits - May 2013 - JRW" xfId="316"/>
    <cellStyle name="F7" xfId="317"/>
    <cellStyle name="F7 2" xfId="318"/>
    <cellStyle name="F7_DE - Delmarva Cost of Capital Exhibits - May 2013 - JRW" xfId="319"/>
    <cellStyle name="F8" xfId="320"/>
    <cellStyle name="F8 2" xfId="321"/>
    <cellStyle name="F8_DE - Delmarva Cost of Capital Exhibits - May 2013 - JRW" xfId="322"/>
    <cellStyle name="Fixed" xfId="323"/>
    <cellStyle name="Fixed 2" xfId="324"/>
    <cellStyle name="Fixed_DE - Delmarva Cost of Capital Exhibits - May 2013 - JRW" xfId="325"/>
    <cellStyle name="Good 2" xfId="326"/>
    <cellStyle name="Good 3" xfId="327"/>
    <cellStyle name="Good 4" xfId="328"/>
    <cellStyle name="Good 5" xfId="329"/>
    <cellStyle name="Good 6" xfId="330"/>
    <cellStyle name="Good 7" xfId="331"/>
    <cellStyle name="Heading 1 2" xfId="332"/>
    <cellStyle name="Heading 1 3" xfId="333"/>
    <cellStyle name="Heading 1 4" xfId="334"/>
    <cellStyle name="Heading 1 5" xfId="335"/>
    <cellStyle name="Heading 1 6" xfId="336"/>
    <cellStyle name="Heading 1 7" xfId="337"/>
    <cellStyle name="Heading 2 2" xfId="338"/>
    <cellStyle name="Heading 2 3" xfId="339"/>
    <cellStyle name="Heading 2 4" xfId="340"/>
    <cellStyle name="Heading 2 5" xfId="341"/>
    <cellStyle name="Heading 2 6" xfId="342"/>
    <cellStyle name="Heading 2 7" xfId="343"/>
    <cellStyle name="Heading 3 2" xfId="344"/>
    <cellStyle name="Heading 3 3" xfId="345"/>
    <cellStyle name="Heading 3 4" xfId="346"/>
    <cellStyle name="Heading 3 5" xfId="347"/>
    <cellStyle name="Heading 3 6" xfId="348"/>
    <cellStyle name="Heading 3 7" xfId="349"/>
    <cellStyle name="Heading 4 2" xfId="350"/>
    <cellStyle name="Heading 4 3" xfId="351"/>
    <cellStyle name="Heading 4 4" xfId="352"/>
    <cellStyle name="Heading 4 5" xfId="353"/>
    <cellStyle name="Heading 4 6" xfId="354"/>
    <cellStyle name="Heading 4 7" xfId="355"/>
    <cellStyle name="HEADING1" xfId="356"/>
    <cellStyle name="HEADING2" xfId="357"/>
    <cellStyle name="HEADING2 2" xfId="358"/>
    <cellStyle name="HEADING2_DE - Delmarva Cost of Capital Exhibits - May 2013 - JRW" xfId="359"/>
    <cellStyle name="HeadlineStyle" xfId="360"/>
    <cellStyle name="HeadlineStyle 2" xfId="361"/>
    <cellStyle name="HeadlineStyleJustified" xfId="362"/>
    <cellStyle name="Input 2" xfId="363"/>
    <cellStyle name="Input 3" xfId="364"/>
    <cellStyle name="Input 4" xfId="365"/>
    <cellStyle name="Input 5" xfId="366"/>
    <cellStyle name="Input 6" xfId="367"/>
    <cellStyle name="Input 7" xfId="368"/>
    <cellStyle name="Lines" xfId="369"/>
    <cellStyle name="Linked Cell 2" xfId="370"/>
    <cellStyle name="Linked Cell 3" xfId="371"/>
    <cellStyle name="Linked Cell 4" xfId="372"/>
    <cellStyle name="Linked Cell 5" xfId="373"/>
    <cellStyle name="Linked Cell 6" xfId="374"/>
    <cellStyle name="Linked Cell 7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ormal" xfId="0" builtinId="0"/>
    <cellStyle name="Normal - Style1" xfId="382"/>
    <cellStyle name="Normal - Style2" xfId="383"/>
    <cellStyle name="Normal - Style3" xfId="384"/>
    <cellStyle name="Normal - Style4" xfId="385"/>
    <cellStyle name="Normal - Style5" xfId="386"/>
    <cellStyle name="Normal - Style6" xfId="387"/>
    <cellStyle name="Normal - Style7" xfId="388"/>
    <cellStyle name="Normal - Style8" xfId="389"/>
    <cellStyle name="Normal 10" xfId="3"/>
    <cellStyle name="Normal 10 2" xfId="390"/>
    <cellStyle name="Normal 10 3" xfId="391"/>
    <cellStyle name="Normal 10 4" xfId="8"/>
    <cellStyle name="Normal 10 70" xfId="392"/>
    <cellStyle name="Normal 10_Avera Rebuttal Analyses" xfId="393"/>
    <cellStyle name="Normal 11" xfId="394"/>
    <cellStyle name="Normal 11 2" xfId="395"/>
    <cellStyle name="Normal 11 3" xfId="396"/>
    <cellStyle name="Normal 11_Avera Rebuttal Analyses" xfId="397"/>
    <cellStyle name="Normal 12" xfId="398"/>
    <cellStyle name="Normal 12 2" xfId="399"/>
    <cellStyle name="Normal 12_Avera Rebuttal Analyses" xfId="400"/>
    <cellStyle name="Normal 13" xfId="401"/>
    <cellStyle name="Normal 13 2" xfId="402"/>
    <cellStyle name="Normal 13_Avera Rebuttal Analyses" xfId="403"/>
    <cellStyle name="Normal 14" xfId="404"/>
    <cellStyle name="Normal 14 2" xfId="7"/>
    <cellStyle name="Normal 14 2 2" xfId="405"/>
    <cellStyle name="Normal 14 2 3" xfId="406"/>
    <cellStyle name="Normal 14 3" xfId="407"/>
    <cellStyle name="Normal 15" xfId="408"/>
    <cellStyle name="Normal 15 2" xfId="409"/>
    <cellStyle name="Normal 16" xfId="410"/>
    <cellStyle name="Normal 17" xfId="411"/>
    <cellStyle name="Normal 18" xfId="412"/>
    <cellStyle name="Normal 19" xfId="413"/>
    <cellStyle name="Normal 2" xfId="5"/>
    <cellStyle name="Normal 2 10" xfId="414"/>
    <cellStyle name="Normal 2 11" xfId="415"/>
    <cellStyle name="Normal 2 12" xfId="416"/>
    <cellStyle name="Normal 2 13" xfId="417"/>
    <cellStyle name="Normal 2 2" xfId="418"/>
    <cellStyle name="Normal 2 2 2" xfId="6"/>
    <cellStyle name="Normal 2 3" xfId="419"/>
    <cellStyle name="Normal 2 3 2" xfId="420"/>
    <cellStyle name="Normal 2 3_DE - Delmarva Cost of Capital Exhibits - May 2013 - JRW" xfId="421"/>
    <cellStyle name="Normal 2 4" xfId="422"/>
    <cellStyle name="Normal 2 4 2" xfId="423"/>
    <cellStyle name="Normal 2 4 2 2" xfId="424"/>
    <cellStyle name="Normal 2 4 2_Avera Analyses - Black Hills CO" xfId="425"/>
    <cellStyle name="Normal 2 4 3" xfId="426"/>
    <cellStyle name="Normal 2 4 4" xfId="427"/>
    <cellStyle name="Normal 2 4_Avera Analyses - Black Hills CO" xfId="428"/>
    <cellStyle name="Normal 2 5" xfId="429"/>
    <cellStyle name="Normal 2 5 2" xfId="430"/>
    <cellStyle name="Normal 2 5_Avera Analyses - Black Hills CO" xfId="431"/>
    <cellStyle name="Normal 2 6" xfId="432"/>
    <cellStyle name="Normal 2 7" xfId="433"/>
    <cellStyle name="Normal 2 8" xfId="434"/>
    <cellStyle name="Normal 2 9" xfId="435"/>
    <cellStyle name="Normal 2_Atmos Rebuttal Analyses" xfId="436"/>
    <cellStyle name="Normal 20" xfId="437"/>
    <cellStyle name="Normal 3" xfId="438"/>
    <cellStyle name="Normal 3 2" xfId="439"/>
    <cellStyle name="Normal 3 2 10" xfId="440"/>
    <cellStyle name="Normal 3 2 2" xfId="441"/>
    <cellStyle name="Normal 3 2_Avera Rebuttal Analyses" xfId="442"/>
    <cellStyle name="Normal 3 3" xfId="443"/>
    <cellStyle name="Normal 3 4" xfId="444"/>
    <cellStyle name="Normal 3_Atmos Rebuttal Analyses" xfId="445"/>
    <cellStyle name="Normal 4" xfId="446"/>
    <cellStyle name="Normal 4 2" xfId="447"/>
    <cellStyle name="Normal 4 3" xfId="448"/>
    <cellStyle name="Normal 4_Exhibits MPG-5 thru 18, 22" xfId="449"/>
    <cellStyle name="Normal 5" xfId="450"/>
    <cellStyle name="Normal 5 2" xfId="451"/>
    <cellStyle name="Normal 5 3" xfId="452"/>
    <cellStyle name="Normal 5 4" xfId="453"/>
    <cellStyle name="Normal 5 5" xfId="454"/>
    <cellStyle name="Normal 5_Atmos Rebuttal Analyses" xfId="455"/>
    <cellStyle name="Normal 6" xfId="456"/>
    <cellStyle name="Normal 6 2" xfId="457"/>
    <cellStyle name="Normal 6 3" xfId="458"/>
    <cellStyle name="Normal 6 4" xfId="459"/>
    <cellStyle name="Normal 6 5" xfId="460"/>
    <cellStyle name="Normal 6 6" xfId="461"/>
    <cellStyle name="Normal 6_Atmos Rebuttal Analyses" xfId="462"/>
    <cellStyle name="Normal 7" xfId="463"/>
    <cellStyle name="Normal 7 2" xfId="464"/>
    <cellStyle name="Normal 7 3" xfId="465"/>
    <cellStyle name="Normal 7 4" xfId="466"/>
    <cellStyle name="Normal 7 5" xfId="467"/>
    <cellStyle name="Normal 7 6" xfId="468"/>
    <cellStyle name="Normal 7_Avera Rebuttal Analyses" xfId="469"/>
    <cellStyle name="Normal 8" xfId="470"/>
    <cellStyle name="Normal 8 2" xfId="471"/>
    <cellStyle name="Normal 8 3" xfId="472"/>
    <cellStyle name="Normal 8 4" xfId="473"/>
    <cellStyle name="Normal 8_Avera Rebuttal Analyses" xfId="474"/>
    <cellStyle name="Normal 9" xfId="475"/>
    <cellStyle name="Normal 9 2" xfId="476"/>
    <cellStyle name="Normal 9 3" xfId="477"/>
    <cellStyle name="Normal 9 4" xfId="478"/>
    <cellStyle name="Normal 9_Avera Rebuttal Analyses" xfId="479"/>
    <cellStyle name="Normal_rcjrw1" xfId="4"/>
    <cellStyle name="Normal_S&amp;P Data - Damoderan 2005 2" xfId="2"/>
    <cellStyle name="Note 2" xfId="480"/>
    <cellStyle name="Note 3" xfId="481"/>
    <cellStyle name="Note 4" xfId="482"/>
    <cellStyle name="Note 5" xfId="483"/>
    <cellStyle name="Note 6" xfId="484"/>
    <cellStyle name="Note 7" xfId="485"/>
    <cellStyle name="Output 2" xfId="486"/>
    <cellStyle name="Output 3" xfId="487"/>
    <cellStyle name="Output 4" xfId="488"/>
    <cellStyle name="Output 5" xfId="489"/>
    <cellStyle name="Output 6" xfId="490"/>
    <cellStyle name="Output 7" xfId="491"/>
    <cellStyle name="Output Amounts" xfId="492"/>
    <cellStyle name="Output Column Headings" xfId="493"/>
    <cellStyle name="Output Line Items" xfId="494"/>
    <cellStyle name="Output Report Heading" xfId="495"/>
    <cellStyle name="Output Report Title" xfId="496"/>
    <cellStyle name="Percent" xfId="1" builtinId="5"/>
    <cellStyle name="Percent 10" xfId="497"/>
    <cellStyle name="Percent 11" xfId="498"/>
    <cellStyle name="Percent 11 2" xfId="499"/>
    <cellStyle name="Percent 12" xfId="500"/>
    <cellStyle name="Percent 13" xfId="501"/>
    <cellStyle name="Percent 14" xfId="502"/>
    <cellStyle name="Percent 14 2" xfId="503"/>
    <cellStyle name="Percent 2" xfId="504"/>
    <cellStyle name="Percent 2 2" xfId="505"/>
    <cellStyle name="Percent 2 2 2" xfId="506"/>
    <cellStyle name="Percent 2 2 2 2" xfId="507"/>
    <cellStyle name="Percent 2 3" xfId="508"/>
    <cellStyle name="Percent 2 4" xfId="509"/>
    <cellStyle name="Percent 2 5" xfId="510"/>
    <cellStyle name="Percent 2 6" xfId="511"/>
    <cellStyle name="Percent 2_Atmos Rebuttal Analyses" xfId="512"/>
    <cellStyle name="Percent 3" xfId="513"/>
    <cellStyle name="Percent 3 2" xfId="514"/>
    <cellStyle name="Percent 3 3" xfId="515"/>
    <cellStyle name="Percent 4" xfId="516"/>
    <cellStyle name="Percent 4 2" xfId="517"/>
    <cellStyle name="Percent 5" xfId="518"/>
    <cellStyle name="Percent 5 2" xfId="519"/>
    <cellStyle name="Percent 6" xfId="520"/>
    <cellStyle name="Percent 7" xfId="521"/>
    <cellStyle name="Percent 7 2" xfId="522"/>
    <cellStyle name="Percent 8" xfId="523"/>
    <cellStyle name="Percent 8 2" xfId="524"/>
    <cellStyle name="Percent 8 3" xfId="525"/>
    <cellStyle name="Percent 9" xfId="526"/>
    <cellStyle name="PSChar" xfId="527"/>
    <cellStyle name="PSDate" xfId="528"/>
    <cellStyle name="PSDec" xfId="529"/>
    <cellStyle name="PSHeading" xfId="530"/>
    <cellStyle name="PSInt" xfId="531"/>
    <cellStyle name="PSSpacer" xfId="532"/>
    <cellStyle name="SAPBEXaggData" xfId="533"/>
    <cellStyle name="SAPBEXaggDataEmph" xfId="534"/>
    <cellStyle name="SAPBEXaggItem" xfId="535"/>
    <cellStyle name="SAPBEXaggItemX" xfId="536"/>
    <cellStyle name="SAPBEXchaText" xfId="537"/>
    <cellStyle name="SAPBEXexcBad7" xfId="538"/>
    <cellStyle name="SAPBEXexcBad8" xfId="539"/>
    <cellStyle name="SAPBEXexcBad9" xfId="540"/>
    <cellStyle name="SAPBEXexcCritical4" xfId="541"/>
    <cellStyle name="SAPBEXexcCritical5" xfId="542"/>
    <cellStyle name="SAPBEXexcCritical6" xfId="543"/>
    <cellStyle name="SAPBEXexcGood1" xfId="544"/>
    <cellStyle name="SAPBEXexcGood2" xfId="545"/>
    <cellStyle name="SAPBEXexcGood3" xfId="546"/>
    <cellStyle name="SAPBEXfilterDrill" xfId="547"/>
    <cellStyle name="SAPBEXfilterItem" xfId="548"/>
    <cellStyle name="SAPBEXfilterText" xfId="549"/>
    <cellStyle name="SAPBEXformats" xfId="550"/>
    <cellStyle name="SAPBEXheaderItem" xfId="551"/>
    <cellStyle name="SAPBEXheaderText" xfId="552"/>
    <cellStyle name="SAPBEXHLevel0" xfId="553"/>
    <cellStyle name="SAPBEXHLevel0X" xfId="554"/>
    <cellStyle name="SAPBEXHLevel1" xfId="555"/>
    <cellStyle name="SAPBEXHLevel1X" xfId="556"/>
    <cellStyle name="SAPBEXHLevel2" xfId="557"/>
    <cellStyle name="SAPBEXHLevel2X" xfId="558"/>
    <cellStyle name="SAPBEXHLevel3" xfId="559"/>
    <cellStyle name="SAPBEXHLevel3X" xfId="560"/>
    <cellStyle name="SAPBEXresData" xfId="561"/>
    <cellStyle name="SAPBEXresDataEmph" xfId="562"/>
    <cellStyle name="SAPBEXresItem" xfId="563"/>
    <cellStyle name="SAPBEXresItemX" xfId="564"/>
    <cellStyle name="SAPBEXstdData" xfId="565"/>
    <cellStyle name="SAPBEXstdDataEmph" xfId="566"/>
    <cellStyle name="SAPBEXstdItem" xfId="567"/>
    <cellStyle name="SAPBEXstdItemX" xfId="568"/>
    <cellStyle name="SAPBEXtitle" xfId="569"/>
    <cellStyle name="SAPBEXundefined" xfId="570"/>
    <cellStyle name="Style 1" xfId="571"/>
    <cellStyle name="Style 105" xfId="572"/>
    <cellStyle name="Style 109" xfId="573"/>
    <cellStyle name="Style 113" xfId="574"/>
    <cellStyle name="Style 117" xfId="575"/>
    <cellStyle name="Style 140" xfId="576"/>
    <cellStyle name="Style 144" xfId="577"/>
    <cellStyle name="Style 21" xfId="578"/>
    <cellStyle name="Style 21 2" xfId="579"/>
    <cellStyle name="Style 22" xfId="580"/>
    <cellStyle name="Style 22 2" xfId="581"/>
    <cellStyle name="Style 22 2 2" xfId="582"/>
    <cellStyle name="Style 22 2_Avera Rebuttal Analyses" xfId="583"/>
    <cellStyle name="Style 23" xfId="584"/>
    <cellStyle name="Style 24" xfId="585"/>
    <cellStyle name="Style 24 2" xfId="586"/>
    <cellStyle name="Style 24 2 2" xfId="587"/>
    <cellStyle name="Style 24 2_Avera Rebuttal Analyses" xfId="588"/>
    <cellStyle name="Style 25" xfId="589"/>
    <cellStyle name="Style 26" xfId="590"/>
    <cellStyle name="Style 26 2" xfId="591"/>
    <cellStyle name="Style 26 2 2" xfId="592"/>
    <cellStyle name="Style 26 2_Avera Rebuttal Analyses" xfId="593"/>
    <cellStyle name="Style 26 3" xfId="594"/>
    <cellStyle name="Style 26 4" xfId="595"/>
    <cellStyle name="Style 27" xfId="596"/>
    <cellStyle name="Style 28" xfId="597"/>
    <cellStyle name="Style 29" xfId="598"/>
    <cellStyle name="Style 30" xfId="599"/>
    <cellStyle name="Style 31" xfId="600"/>
    <cellStyle name="Style 32" xfId="601"/>
    <cellStyle name="Style 33" xfId="602"/>
    <cellStyle name="Style 34" xfId="603"/>
    <cellStyle name="Style 35" xfId="604"/>
    <cellStyle name="Style 36" xfId="605"/>
    <cellStyle name="Style 37" xfId="606"/>
    <cellStyle name="Style 38" xfId="607"/>
    <cellStyle name="Style 39" xfId="608"/>
    <cellStyle name="STYLE1" xfId="609"/>
    <cellStyle name="STYLE2" xfId="610"/>
    <cellStyle name="STYLE3" xfId="611"/>
    <cellStyle name="STYLE4" xfId="612"/>
    <cellStyle name="Title 2" xfId="613"/>
    <cellStyle name="Title 3" xfId="614"/>
    <cellStyle name="Title 4" xfId="615"/>
    <cellStyle name="Title 5" xfId="616"/>
    <cellStyle name="Title 6" xfId="617"/>
    <cellStyle name="Total 2" xfId="618"/>
    <cellStyle name="Total 3" xfId="619"/>
    <cellStyle name="Total 4" xfId="620"/>
    <cellStyle name="Total 5" xfId="621"/>
    <cellStyle name="Total 6" xfId="622"/>
    <cellStyle name="Total 7" xfId="623"/>
    <cellStyle name="Warning Text 2" xfId="624"/>
    <cellStyle name="Warning Text 3" xfId="625"/>
    <cellStyle name="Warning Text 4" xfId="626"/>
    <cellStyle name="Warning Text 5" xfId="627"/>
    <cellStyle name="Warning Text 6" xfId="628"/>
    <cellStyle name="Warning Text 7" xfId="6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47</xdr:row>
      <xdr:rowOff>0</xdr:rowOff>
    </xdr:from>
    <xdr:to>
      <xdr:col>17</xdr:col>
      <xdr:colOff>400050</xdr:colOff>
      <xdr:row>61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401175"/>
          <a:ext cx="466725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_REPT/FIN_REPT/BUDGET/UPDATE/2007/EARNINGS%20ESTIMATES/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txb/Desktop/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LIBRARY/CAPTLMKT/Debt%20Info/Consolidated/Master%20Debt%20Schedule%20KSE/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_REPT/FIN_REPT/CLOSEOUT/PAGES/2004/FIN%20REPORT/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32r8/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TECO%20-%20FL%20-%202008/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TXB/Thuy/Check%20Financial%20pages/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nnelk/My%20Documents/2005%20Rate%20Case%20Analysis/Finance%20Readiness/SFR%20Model/Lead_Lag%20Study/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krbk/LOCALS~1/Temp/MFR_2008%20Actu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%20-%20Drive/Utility/Current%20Cases/California%20Water%20Cases%20-%202011/CAL%20Water%20Co%20%20Cost%20of%20Capital%20Exhibits%20-%202011%20-%20JRW%20-%20August%202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txb/Desktop/SR%202007%20Budget_Final_FILED_0227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OSEOUT/PAGES/2006/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rw/Excel/Stock%20and%20Bond%20Returns/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45R8/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%20Services%20Data/13-0172%20-%20Missouri%20American%20(PMA)/Rebuttal/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>
      <selection activeCell="H1" sqref="H1"/>
    </sheetView>
  </sheetViews>
  <sheetFormatPr defaultColWidth="9.109375" defaultRowHeight="13.2"/>
  <cols>
    <col min="1" max="1" width="20.44140625" style="1" customWidth="1"/>
    <col min="2" max="2" width="14.6640625" style="1" customWidth="1"/>
    <col min="3" max="3" width="9.109375" style="1"/>
    <col min="4" max="4" width="8.88671875" style="1" bestFit="1" customWidth="1"/>
    <col min="5" max="5" width="8.109375" style="1" customWidth="1"/>
    <col min="6" max="6" width="9.88671875" style="1" customWidth="1"/>
    <col min="7" max="7" width="8.109375" style="1" customWidth="1"/>
    <col min="8" max="8" width="3.6640625" style="1" customWidth="1"/>
    <col min="9" max="16384" width="9.109375" style="1"/>
  </cols>
  <sheetData>
    <row r="1" spans="1:10" ht="15.6">
      <c r="H1" s="2"/>
    </row>
    <row r="2" spans="1:10" ht="15.6">
      <c r="H2" s="3" t="s">
        <v>0</v>
      </c>
    </row>
    <row r="3" spans="1:10" ht="15.6">
      <c r="H3" s="4" t="s">
        <v>1</v>
      </c>
    </row>
    <row r="4" spans="1:10" ht="15.6">
      <c r="H4" s="5" t="s">
        <v>2</v>
      </c>
    </row>
    <row r="5" spans="1:10" ht="15.6">
      <c r="H5" s="5"/>
    </row>
    <row r="6" spans="1:10" ht="15.6">
      <c r="B6" s="6" t="s">
        <v>3</v>
      </c>
      <c r="C6" s="7"/>
      <c r="D6" s="7"/>
      <c r="E6" s="7"/>
      <c r="F6" s="7"/>
      <c r="G6" s="8"/>
    </row>
    <row r="7" spans="1:10" ht="14.4" thickBot="1">
      <c r="B7" s="9" t="s">
        <v>4</v>
      </c>
      <c r="C7" s="7"/>
      <c r="D7" s="7"/>
      <c r="E7" s="7"/>
      <c r="F7" s="7"/>
      <c r="G7" s="8"/>
    </row>
    <row r="8" spans="1:10" ht="16.2" thickBot="1">
      <c r="B8" s="10"/>
      <c r="C8" s="11" t="s">
        <v>5</v>
      </c>
      <c r="D8" s="11" t="s">
        <v>6</v>
      </c>
      <c r="E8" s="11" t="s">
        <v>7</v>
      </c>
      <c r="F8" s="12" t="s">
        <v>8</v>
      </c>
      <c r="G8" s="13"/>
    </row>
    <row r="9" spans="1:10" ht="15.6">
      <c r="B9" s="14">
        <v>1960</v>
      </c>
      <c r="C9" s="15">
        <v>543.29999999999995</v>
      </c>
      <c r="D9" s="16">
        <v>58.11</v>
      </c>
      <c r="E9" s="17">
        <v>3.1030739999999999</v>
      </c>
      <c r="F9" s="18">
        <v>1.9815509999999998</v>
      </c>
      <c r="G9" s="13"/>
      <c r="J9" s="19">
        <v>543.29999999999995</v>
      </c>
    </row>
    <row r="10" spans="1:10" ht="15.6">
      <c r="A10" s="1">
        <v>1</v>
      </c>
      <c r="B10" s="20">
        <v>1961</v>
      </c>
      <c r="C10" s="21">
        <v>563.29999999999995</v>
      </c>
      <c r="D10" s="22">
        <v>71.55</v>
      </c>
      <c r="E10" s="23">
        <v>3.3700049999999999</v>
      </c>
      <c r="F10" s="24">
        <v>2.0391750000000002</v>
      </c>
      <c r="G10" s="13"/>
      <c r="J10" s="19">
        <v>563.29999999999995</v>
      </c>
    </row>
    <row r="11" spans="1:10" ht="15.6">
      <c r="A11" s="1">
        <f>A10+1</f>
        <v>2</v>
      </c>
      <c r="B11" s="20">
        <v>1962</v>
      </c>
      <c r="C11" s="21">
        <v>605.1</v>
      </c>
      <c r="D11" s="22">
        <v>63.1</v>
      </c>
      <c r="E11" s="23">
        <v>3.6661100000000002</v>
      </c>
      <c r="F11" s="24">
        <v>2.1454000000000004</v>
      </c>
      <c r="G11" s="13"/>
      <c r="J11" s="19">
        <v>605.1</v>
      </c>
    </row>
    <row r="12" spans="1:10" ht="15.6">
      <c r="A12" s="1">
        <f t="shared" ref="A12:A57" si="0">A11+1</f>
        <v>3</v>
      </c>
      <c r="B12" s="20">
        <v>1963</v>
      </c>
      <c r="C12" s="21">
        <v>638.6</v>
      </c>
      <c r="D12" s="22">
        <v>75.02</v>
      </c>
      <c r="E12" s="23">
        <v>4.1336019999999998</v>
      </c>
      <c r="F12" s="24">
        <v>2.3481260000000002</v>
      </c>
      <c r="G12" s="13"/>
      <c r="J12" s="19">
        <v>638.6</v>
      </c>
    </row>
    <row r="13" spans="1:10" ht="15.6">
      <c r="A13" s="1">
        <f t="shared" si="0"/>
        <v>4</v>
      </c>
      <c r="B13" s="20">
        <v>1964</v>
      </c>
      <c r="C13" s="21">
        <v>685.8</v>
      </c>
      <c r="D13" s="22">
        <v>84.75</v>
      </c>
      <c r="E13" s="23">
        <v>4.76295</v>
      </c>
      <c r="F13" s="24">
        <v>2.5848749999999998</v>
      </c>
      <c r="G13" s="13"/>
      <c r="J13" s="19">
        <v>685.8</v>
      </c>
    </row>
    <row r="14" spans="1:10" ht="15.6">
      <c r="A14" s="1">
        <f t="shared" si="0"/>
        <v>5</v>
      </c>
      <c r="B14" s="20">
        <v>1965</v>
      </c>
      <c r="C14" s="21">
        <v>743.7</v>
      </c>
      <c r="D14" s="22">
        <v>92.43</v>
      </c>
      <c r="E14" s="23">
        <v>5.2962389999999999</v>
      </c>
      <c r="F14" s="24">
        <v>2.8283580000000001</v>
      </c>
      <c r="G14" s="13"/>
      <c r="J14" s="19">
        <v>743.7</v>
      </c>
    </row>
    <row r="15" spans="1:10" ht="15.6">
      <c r="A15" s="1">
        <f t="shared" si="0"/>
        <v>6</v>
      </c>
      <c r="B15" s="20">
        <v>1966</v>
      </c>
      <c r="C15" s="21">
        <v>815</v>
      </c>
      <c r="D15" s="22">
        <v>80.33</v>
      </c>
      <c r="E15" s="23">
        <v>5.4142419999999998</v>
      </c>
      <c r="F15" s="24">
        <v>2.8838469999999998</v>
      </c>
      <c r="G15" s="13"/>
      <c r="J15" s="19">
        <v>815</v>
      </c>
    </row>
    <row r="16" spans="1:10" ht="15.6">
      <c r="A16" s="1">
        <f t="shared" si="0"/>
        <v>7</v>
      </c>
      <c r="B16" s="20">
        <v>1967</v>
      </c>
      <c r="C16" s="21">
        <v>861.7</v>
      </c>
      <c r="D16" s="22">
        <v>96.47</v>
      </c>
      <c r="E16" s="23">
        <v>5.4602019999999998</v>
      </c>
      <c r="F16" s="24">
        <v>2.9809230000000002</v>
      </c>
      <c r="G16" s="13"/>
      <c r="J16" s="19">
        <v>861.7</v>
      </c>
    </row>
    <row r="17" spans="1:10" ht="15.6">
      <c r="A17" s="1">
        <f t="shared" si="0"/>
        <v>8</v>
      </c>
      <c r="B17" s="20">
        <v>1968</v>
      </c>
      <c r="C17" s="21">
        <v>942.5</v>
      </c>
      <c r="D17" s="22">
        <v>103.86</v>
      </c>
      <c r="E17" s="23">
        <v>5.7226860000000004</v>
      </c>
      <c r="F17" s="24">
        <v>3.0430980000000001</v>
      </c>
      <c r="G17" s="13"/>
      <c r="J17" s="19">
        <v>942.5</v>
      </c>
    </row>
    <row r="18" spans="1:10" ht="15.6">
      <c r="A18" s="1">
        <f t="shared" si="0"/>
        <v>9</v>
      </c>
      <c r="B18" s="20">
        <v>1969</v>
      </c>
      <c r="C18" s="21">
        <v>1019.9</v>
      </c>
      <c r="D18" s="22">
        <v>92.06</v>
      </c>
      <c r="E18" s="23">
        <v>6.1035779999999997</v>
      </c>
      <c r="F18" s="24">
        <v>3.2405120000000003</v>
      </c>
      <c r="G18" s="13"/>
      <c r="J18" s="19">
        <v>1019.9</v>
      </c>
    </row>
    <row r="19" spans="1:10" ht="15.6">
      <c r="A19" s="1">
        <f t="shared" si="0"/>
        <v>10</v>
      </c>
      <c r="B19" s="20">
        <v>1970</v>
      </c>
      <c r="C19" s="21">
        <v>1075.9000000000001</v>
      </c>
      <c r="D19" s="22">
        <v>92.15</v>
      </c>
      <c r="E19" s="23">
        <v>5.5105700000000004</v>
      </c>
      <c r="F19" s="24">
        <v>3.1883900000000001</v>
      </c>
      <c r="G19" s="13"/>
      <c r="J19" s="19">
        <v>1075.9000000000001</v>
      </c>
    </row>
    <row r="20" spans="1:10" ht="15.6">
      <c r="A20" s="1">
        <f t="shared" si="0"/>
        <v>11</v>
      </c>
      <c r="B20" s="20">
        <v>1971</v>
      </c>
      <c r="C20" s="21">
        <v>1167.8</v>
      </c>
      <c r="D20" s="22">
        <v>102.09</v>
      </c>
      <c r="E20" s="23">
        <v>5.5741139999999998</v>
      </c>
      <c r="F20" s="24">
        <v>3.16479</v>
      </c>
      <c r="G20" s="13"/>
      <c r="J20" s="19">
        <v>1167.8</v>
      </c>
    </row>
    <row r="21" spans="1:10" ht="15.6">
      <c r="A21" s="1">
        <f t="shared" si="0"/>
        <v>12</v>
      </c>
      <c r="B21" s="20">
        <v>1972</v>
      </c>
      <c r="C21" s="21">
        <v>1282.4000000000001</v>
      </c>
      <c r="D21" s="22">
        <v>118.05</v>
      </c>
      <c r="E21" s="23">
        <v>6.1740149999999998</v>
      </c>
      <c r="F21" s="24">
        <v>3.1873499999999999</v>
      </c>
      <c r="G21" s="13"/>
      <c r="J21" s="19">
        <v>1282.4000000000001</v>
      </c>
    </row>
    <row r="22" spans="1:10" ht="15.6">
      <c r="A22" s="1">
        <f t="shared" si="0"/>
        <v>13</v>
      </c>
      <c r="B22" s="20">
        <v>1973</v>
      </c>
      <c r="C22" s="21">
        <v>1428.5</v>
      </c>
      <c r="D22" s="22">
        <v>97.55</v>
      </c>
      <c r="E22" s="23">
        <v>7.9600799999999996</v>
      </c>
      <c r="F22" s="24">
        <v>3.6093499999999996</v>
      </c>
      <c r="G22" s="13"/>
      <c r="J22" s="19">
        <v>1428.5</v>
      </c>
    </row>
    <row r="23" spans="1:10" ht="15.6">
      <c r="A23" s="1">
        <f t="shared" si="0"/>
        <v>14</v>
      </c>
      <c r="B23" s="20">
        <v>1974</v>
      </c>
      <c r="C23" s="21">
        <v>1548.8</v>
      </c>
      <c r="D23" s="22">
        <v>68.56</v>
      </c>
      <c r="E23" s="23">
        <v>9.3515840000000008</v>
      </c>
      <c r="F23" s="24">
        <v>3.7228080000000001</v>
      </c>
      <c r="G23" s="13"/>
      <c r="J23" s="19">
        <v>1548.8</v>
      </c>
    </row>
    <row r="24" spans="1:10" ht="15.6">
      <c r="A24" s="1">
        <f t="shared" si="0"/>
        <v>15</v>
      </c>
      <c r="B24" s="20">
        <v>1975</v>
      </c>
      <c r="C24" s="21">
        <v>1688.9</v>
      </c>
      <c r="D24" s="22">
        <v>90.19</v>
      </c>
      <c r="E24" s="23">
        <v>7.7112449999999999</v>
      </c>
      <c r="F24" s="24">
        <v>3.7338659999999999</v>
      </c>
      <c r="G24" s="13"/>
      <c r="J24" s="19">
        <v>1688.9</v>
      </c>
    </row>
    <row r="25" spans="1:10" ht="15.6">
      <c r="A25" s="1">
        <f t="shared" si="0"/>
        <v>16</v>
      </c>
      <c r="B25" s="20">
        <v>1976</v>
      </c>
      <c r="C25" s="21">
        <v>1877.6</v>
      </c>
      <c r="D25" s="22">
        <v>107.46</v>
      </c>
      <c r="E25" s="23">
        <v>9.7466220000000003</v>
      </c>
      <c r="F25" s="24">
        <v>4.2231779999999999</v>
      </c>
      <c r="G25" s="13"/>
      <c r="J25" s="19">
        <v>1877.6</v>
      </c>
    </row>
    <row r="26" spans="1:10" ht="15.6">
      <c r="A26" s="1">
        <f t="shared" si="0"/>
        <v>17</v>
      </c>
      <c r="B26" s="20">
        <v>1977</v>
      </c>
      <c r="C26" s="21">
        <v>2086</v>
      </c>
      <c r="D26" s="22">
        <v>95.1</v>
      </c>
      <c r="E26" s="23">
        <v>10.86993</v>
      </c>
      <c r="F26" s="24">
        <v>4.85961</v>
      </c>
      <c r="G26" s="13"/>
      <c r="J26" s="19">
        <v>2086</v>
      </c>
    </row>
    <row r="27" spans="1:10" ht="15.6">
      <c r="A27" s="1">
        <f t="shared" si="0"/>
        <v>18</v>
      </c>
      <c r="B27" s="20">
        <v>1978</v>
      </c>
      <c r="C27" s="21">
        <v>2356.6</v>
      </c>
      <c r="D27" s="22">
        <v>96.11</v>
      </c>
      <c r="E27" s="23">
        <v>11.638921</v>
      </c>
      <c r="F27" s="24">
        <v>5.1803290000000004</v>
      </c>
      <c r="G27" s="13"/>
      <c r="J27" s="19">
        <v>2356.6</v>
      </c>
    </row>
    <row r="28" spans="1:10" ht="15.6">
      <c r="A28" s="1">
        <f t="shared" si="0"/>
        <v>19</v>
      </c>
      <c r="B28" s="20">
        <v>1979</v>
      </c>
      <c r="C28" s="21">
        <v>2632.1</v>
      </c>
      <c r="D28" s="22">
        <v>107.94</v>
      </c>
      <c r="E28" s="23">
        <v>14.550312</v>
      </c>
      <c r="F28" s="24">
        <v>5.9690820000000002</v>
      </c>
      <c r="G28" s="13"/>
      <c r="J28" s="19">
        <v>2632.1</v>
      </c>
    </row>
    <row r="29" spans="1:10" ht="15.6">
      <c r="A29" s="1">
        <f t="shared" si="0"/>
        <v>20</v>
      </c>
      <c r="B29" s="20">
        <v>1980</v>
      </c>
      <c r="C29" s="21">
        <v>2862.5</v>
      </c>
      <c r="D29" s="22">
        <v>135.76</v>
      </c>
      <c r="E29" s="23">
        <v>14.987904</v>
      </c>
      <c r="F29" s="24">
        <v>6.4350239999999994</v>
      </c>
      <c r="G29" s="13"/>
      <c r="J29" s="19">
        <v>2862.5</v>
      </c>
    </row>
    <row r="30" spans="1:10" ht="15.6">
      <c r="A30" s="1">
        <f t="shared" si="0"/>
        <v>21</v>
      </c>
      <c r="B30" s="20">
        <v>1981</v>
      </c>
      <c r="C30" s="21">
        <v>3210.9</v>
      </c>
      <c r="D30" s="22">
        <v>122.55</v>
      </c>
      <c r="E30" s="23">
        <v>15.183945</v>
      </c>
      <c r="F30" s="24">
        <v>6.8260350000000001</v>
      </c>
      <c r="G30" s="13"/>
      <c r="J30" s="19">
        <v>3210.9</v>
      </c>
    </row>
    <row r="31" spans="1:10" ht="15.6">
      <c r="A31" s="1">
        <f t="shared" si="0"/>
        <v>22</v>
      </c>
      <c r="B31" s="20">
        <v>1982</v>
      </c>
      <c r="C31" s="21">
        <v>3345</v>
      </c>
      <c r="D31" s="22">
        <v>140.63999999999999</v>
      </c>
      <c r="E31" s="23">
        <v>13.824911999999999</v>
      </c>
      <c r="F31" s="24">
        <v>6.9335519999999988</v>
      </c>
      <c r="G31" s="13"/>
      <c r="J31" s="19">
        <v>3345</v>
      </c>
    </row>
    <row r="32" spans="1:10" ht="15.6">
      <c r="A32" s="1">
        <f t="shared" si="0"/>
        <v>23</v>
      </c>
      <c r="B32" s="20">
        <v>1983</v>
      </c>
      <c r="C32" s="21">
        <v>3638.1</v>
      </c>
      <c r="D32" s="22">
        <v>164.93</v>
      </c>
      <c r="E32" s="23">
        <v>13.293358</v>
      </c>
      <c r="F32" s="24">
        <v>7.1249760000000011</v>
      </c>
      <c r="G32" s="13"/>
      <c r="J32" s="19">
        <v>3638.1</v>
      </c>
    </row>
    <row r="33" spans="1:10" ht="15.6">
      <c r="A33" s="1">
        <f t="shared" si="0"/>
        <v>24</v>
      </c>
      <c r="B33" s="20">
        <v>1984</v>
      </c>
      <c r="C33" s="21">
        <v>4040.7</v>
      </c>
      <c r="D33" s="22">
        <v>167.24</v>
      </c>
      <c r="E33" s="23">
        <v>16.841068</v>
      </c>
      <c r="F33" s="24">
        <v>7.8268320000000005</v>
      </c>
      <c r="G33" s="13"/>
      <c r="J33" s="19">
        <v>4040.7</v>
      </c>
    </row>
    <row r="34" spans="1:10" ht="15.6">
      <c r="A34" s="1">
        <f t="shared" si="0"/>
        <v>25</v>
      </c>
      <c r="B34" s="20">
        <v>1985</v>
      </c>
      <c r="C34" s="21">
        <v>4346.7</v>
      </c>
      <c r="D34" s="22">
        <v>211.28</v>
      </c>
      <c r="E34" s="23">
        <v>15.676976</v>
      </c>
      <c r="F34" s="24">
        <v>8.1976639999999996</v>
      </c>
      <c r="G34" s="13"/>
      <c r="J34" s="19">
        <v>4346.7</v>
      </c>
    </row>
    <row r="35" spans="1:10" ht="15.6">
      <c r="A35" s="1">
        <f t="shared" si="0"/>
        <v>26</v>
      </c>
      <c r="B35" s="20">
        <v>1986</v>
      </c>
      <c r="C35" s="21">
        <v>4590.1000000000004</v>
      </c>
      <c r="D35" s="22">
        <v>242.17</v>
      </c>
      <c r="E35" s="23">
        <v>14.433332</v>
      </c>
      <c r="F35" s="24">
        <v>8.1853459999999991</v>
      </c>
      <c r="G35" s="13"/>
      <c r="J35" s="19">
        <v>4590.1000000000004</v>
      </c>
    </row>
    <row r="36" spans="1:10" ht="15.6">
      <c r="A36" s="1">
        <f t="shared" si="0"/>
        <v>27</v>
      </c>
      <c r="B36" s="20">
        <v>1987</v>
      </c>
      <c r="C36" s="21">
        <v>4870.2</v>
      </c>
      <c r="D36" s="22">
        <v>247.08</v>
      </c>
      <c r="E36" s="23">
        <v>16.035492000000001</v>
      </c>
      <c r="F36" s="24">
        <v>9.1666680000000014</v>
      </c>
      <c r="G36" s="13"/>
      <c r="J36" s="19">
        <v>4870.2</v>
      </c>
    </row>
    <row r="37" spans="1:10" ht="15.6">
      <c r="A37" s="1">
        <f t="shared" si="0"/>
        <v>28</v>
      </c>
      <c r="B37" s="20">
        <v>1988</v>
      </c>
      <c r="C37" s="21">
        <v>5252.6</v>
      </c>
      <c r="D37" s="22">
        <v>277.72000000000003</v>
      </c>
      <c r="E37" s="23">
        <v>24.12</v>
      </c>
      <c r="F37" s="24">
        <v>10.220096000000002</v>
      </c>
      <c r="G37" s="13"/>
      <c r="J37" s="19">
        <v>5252.6</v>
      </c>
    </row>
    <row r="38" spans="1:10" ht="15.6">
      <c r="A38" s="1">
        <f t="shared" si="0"/>
        <v>29</v>
      </c>
      <c r="B38" s="20">
        <v>1989</v>
      </c>
      <c r="C38" s="21">
        <v>5657.7</v>
      </c>
      <c r="D38" s="22">
        <v>353.4</v>
      </c>
      <c r="E38" s="23">
        <v>24.32</v>
      </c>
      <c r="F38" s="24">
        <v>11.73288</v>
      </c>
      <c r="G38" s="13"/>
      <c r="J38" s="19">
        <v>5657.7</v>
      </c>
    </row>
    <row r="39" spans="1:10" ht="15.6">
      <c r="A39" s="1">
        <f t="shared" si="0"/>
        <v>30</v>
      </c>
      <c r="B39" s="20">
        <v>1990</v>
      </c>
      <c r="C39" s="21">
        <v>5979.6</v>
      </c>
      <c r="D39" s="22">
        <v>330.22</v>
      </c>
      <c r="E39" s="23">
        <v>22.65</v>
      </c>
      <c r="F39" s="24">
        <v>12.350228000000001</v>
      </c>
      <c r="G39" s="13"/>
      <c r="J39" s="19">
        <v>5979.6</v>
      </c>
    </row>
    <row r="40" spans="1:10" ht="15.6">
      <c r="A40" s="1">
        <f t="shared" si="0"/>
        <v>31</v>
      </c>
      <c r="B40" s="20">
        <v>1991</v>
      </c>
      <c r="C40" s="21">
        <v>6174</v>
      </c>
      <c r="D40" s="22">
        <v>417.09</v>
      </c>
      <c r="E40" s="23">
        <v>19.3</v>
      </c>
      <c r="F40" s="24">
        <v>12.971499</v>
      </c>
      <c r="G40" s="13"/>
      <c r="J40" s="19">
        <v>6174</v>
      </c>
    </row>
    <row r="41" spans="1:10" ht="15.6">
      <c r="A41" s="1">
        <f t="shared" si="0"/>
        <v>32</v>
      </c>
      <c r="B41" s="20">
        <v>1992</v>
      </c>
      <c r="C41" s="21">
        <v>6539.3</v>
      </c>
      <c r="D41" s="22">
        <v>435.71</v>
      </c>
      <c r="E41" s="23">
        <v>20.87</v>
      </c>
      <c r="F41" s="24">
        <v>12.635590000000001</v>
      </c>
      <c r="G41" s="13"/>
      <c r="J41" s="19">
        <v>6539.3</v>
      </c>
    </row>
    <row r="42" spans="1:10" ht="15.6">
      <c r="A42" s="1">
        <f t="shared" si="0"/>
        <v>33</v>
      </c>
      <c r="B42" s="20">
        <v>1993</v>
      </c>
      <c r="C42" s="21">
        <v>6878.7</v>
      </c>
      <c r="D42" s="22">
        <v>466.45</v>
      </c>
      <c r="E42" s="23">
        <v>26.9</v>
      </c>
      <c r="F42" s="24">
        <v>12.687439999999999</v>
      </c>
      <c r="G42" s="13"/>
      <c r="J42" s="19">
        <v>6878.7</v>
      </c>
    </row>
    <row r="43" spans="1:10" ht="15.6">
      <c r="A43" s="1">
        <f t="shared" si="0"/>
        <v>34</v>
      </c>
      <c r="B43" s="20">
        <v>1994</v>
      </c>
      <c r="C43" s="21">
        <v>7308.7</v>
      </c>
      <c r="D43" s="22">
        <v>459.27</v>
      </c>
      <c r="E43" s="23">
        <v>31.75</v>
      </c>
      <c r="F43" s="24">
        <v>13.364756999999999</v>
      </c>
      <c r="G43" s="13"/>
      <c r="J43" s="19">
        <v>7308.7</v>
      </c>
    </row>
    <row r="44" spans="1:10" ht="15.6">
      <c r="A44" s="1">
        <f t="shared" si="0"/>
        <v>35</v>
      </c>
      <c r="B44" s="20">
        <v>1995</v>
      </c>
      <c r="C44" s="21">
        <v>7664</v>
      </c>
      <c r="D44" s="22">
        <v>615.92999999999995</v>
      </c>
      <c r="E44" s="23">
        <v>37.700000000000003</v>
      </c>
      <c r="F44" s="24">
        <v>14.166389999999998</v>
      </c>
      <c r="G44" s="13"/>
      <c r="J44" s="19">
        <v>7664</v>
      </c>
    </row>
    <row r="45" spans="1:10" ht="15.6">
      <c r="A45" s="1">
        <f t="shared" si="0"/>
        <v>36</v>
      </c>
      <c r="B45" s="20">
        <v>1996</v>
      </c>
      <c r="C45" s="21">
        <v>8100.2</v>
      </c>
      <c r="D45" s="22">
        <v>740.74</v>
      </c>
      <c r="E45" s="23">
        <v>40.630000000000003</v>
      </c>
      <c r="F45" s="24">
        <v>14.888873999999999</v>
      </c>
      <c r="G45" s="13"/>
      <c r="J45" s="19">
        <v>8100.2</v>
      </c>
    </row>
    <row r="46" spans="1:10" ht="15.6">
      <c r="A46" s="1">
        <f t="shared" si="0"/>
        <v>37</v>
      </c>
      <c r="B46" s="20">
        <v>1997</v>
      </c>
      <c r="C46" s="21">
        <v>8608.5</v>
      </c>
      <c r="D46" s="22">
        <v>970.43</v>
      </c>
      <c r="E46" s="23">
        <v>44.09</v>
      </c>
      <c r="F46" s="24">
        <v>15.522000000000002</v>
      </c>
      <c r="G46" s="13"/>
      <c r="J46" s="19">
        <v>8608.5</v>
      </c>
    </row>
    <row r="47" spans="1:10" ht="15.6">
      <c r="A47" s="1">
        <f t="shared" si="0"/>
        <v>38</v>
      </c>
      <c r="B47" s="20">
        <v>1998</v>
      </c>
      <c r="C47" s="21">
        <v>9089.1</v>
      </c>
      <c r="D47" s="22">
        <v>1229.23</v>
      </c>
      <c r="E47" s="23">
        <v>44.27</v>
      </c>
      <c r="F47" s="24">
        <v>16.2</v>
      </c>
      <c r="G47" s="13"/>
      <c r="J47" s="19">
        <v>9089.1</v>
      </c>
    </row>
    <row r="48" spans="1:10" ht="15.6">
      <c r="A48" s="1">
        <f t="shared" si="0"/>
        <v>39</v>
      </c>
      <c r="B48" s="20">
        <v>1999</v>
      </c>
      <c r="C48" s="21">
        <v>9665.7000000000007</v>
      </c>
      <c r="D48" s="22">
        <v>1469.25</v>
      </c>
      <c r="E48" s="23">
        <v>51.68</v>
      </c>
      <c r="F48" s="24">
        <v>16.711843601089175</v>
      </c>
      <c r="G48" s="13"/>
      <c r="J48" s="19">
        <v>9665.7000000000007</v>
      </c>
    </row>
    <row r="49" spans="1:10" ht="15.6">
      <c r="A49" s="1">
        <f t="shared" si="0"/>
        <v>40</v>
      </c>
      <c r="B49" s="20">
        <v>2000</v>
      </c>
      <c r="C49" s="21">
        <v>10289.700000000001</v>
      </c>
      <c r="D49" s="22">
        <v>1320.28</v>
      </c>
      <c r="E49" s="23">
        <v>56.13</v>
      </c>
      <c r="F49" s="24">
        <v>16.26845015151515</v>
      </c>
      <c r="G49" s="13"/>
      <c r="J49" s="19">
        <v>10289.700000000001</v>
      </c>
    </row>
    <row r="50" spans="1:10" ht="15.6">
      <c r="A50" s="1">
        <f t="shared" si="0"/>
        <v>41</v>
      </c>
      <c r="B50" s="20">
        <v>2001</v>
      </c>
      <c r="C50" s="21">
        <v>10625.3</v>
      </c>
      <c r="D50" s="22">
        <v>1148.0899999999999</v>
      </c>
      <c r="E50" s="23">
        <v>38.85</v>
      </c>
      <c r="F50" s="24">
        <v>15.741</v>
      </c>
      <c r="G50" s="13"/>
      <c r="J50" s="19">
        <v>10625.3</v>
      </c>
    </row>
    <row r="51" spans="1:10" ht="15.6">
      <c r="A51" s="1">
        <f t="shared" si="0"/>
        <v>42</v>
      </c>
      <c r="B51" s="20">
        <v>2002</v>
      </c>
      <c r="C51" s="21">
        <v>10980.2</v>
      </c>
      <c r="D51" s="22">
        <v>879.82</v>
      </c>
      <c r="E51" s="23">
        <v>46.04</v>
      </c>
      <c r="F51" s="24">
        <v>16.079999999999998</v>
      </c>
      <c r="G51" s="13"/>
      <c r="J51" s="19">
        <v>10980.2</v>
      </c>
    </row>
    <row r="52" spans="1:10" ht="15.6">
      <c r="A52" s="1">
        <f t="shared" si="0"/>
        <v>43</v>
      </c>
      <c r="B52" s="20">
        <v>2003</v>
      </c>
      <c r="C52" s="21">
        <v>11512.2</v>
      </c>
      <c r="D52" s="22">
        <v>1111.9100000000001</v>
      </c>
      <c r="E52" s="23">
        <v>54.69</v>
      </c>
      <c r="F52" s="24">
        <v>17.88</v>
      </c>
      <c r="G52" s="13"/>
      <c r="J52" s="19">
        <v>11512.2</v>
      </c>
    </row>
    <row r="53" spans="1:10" ht="15.6">
      <c r="A53" s="1">
        <f t="shared" si="0"/>
        <v>44</v>
      </c>
      <c r="B53" s="20">
        <v>2004</v>
      </c>
      <c r="C53" s="21">
        <v>12277</v>
      </c>
      <c r="D53" s="22">
        <v>1211.92</v>
      </c>
      <c r="E53" s="23">
        <v>67.680000000000007</v>
      </c>
      <c r="F53" s="24">
        <v>19.407</v>
      </c>
      <c r="G53" s="13"/>
      <c r="J53" s="19">
        <v>12277</v>
      </c>
    </row>
    <row r="54" spans="1:10" ht="15.6">
      <c r="A54" s="1">
        <f t="shared" si="0"/>
        <v>45</v>
      </c>
      <c r="B54" s="20">
        <v>2005</v>
      </c>
      <c r="C54" s="21">
        <v>13095.4</v>
      </c>
      <c r="D54" s="22">
        <v>1248.29</v>
      </c>
      <c r="E54" s="23">
        <v>76.45</v>
      </c>
      <c r="F54" s="24">
        <v>22.38</v>
      </c>
      <c r="J54" s="19">
        <v>13095.4</v>
      </c>
    </row>
    <row r="55" spans="1:10" ht="15.6">
      <c r="A55" s="1">
        <f t="shared" si="0"/>
        <v>46</v>
      </c>
      <c r="B55" s="20">
        <v>2006</v>
      </c>
      <c r="C55" s="21">
        <v>13857.9</v>
      </c>
      <c r="D55" s="22">
        <v>1418.3</v>
      </c>
      <c r="E55" s="23">
        <v>87.72</v>
      </c>
      <c r="F55" s="24">
        <v>25.05</v>
      </c>
      <c r="G55" s="25"/>
      <c r="J55" s="19">
        <v>13857.9</v>
      </c>
    </row>
    <row r="56" spans="1:10" ht="15.6">
      <c r="A56" s="1">
        <f t="shared" si="0"/>
        <v>47</v>
      </c>
      <c r="B56" s="20">
        <v>2007</v>
      </c>
      <c r="C56" s="21">
        <v>14480.3</v>
      </c>
      <c r="D56" s="22">
        <v>1468.36</v>
      </c>
      <c r="E56" s="23">
        <v>82.54</v>
      </c>
      <c r="F56" s="24">
        <v>27.73</v>
      </c>
      <c r="G56" s="25"/>
      <c r="J56" s="19">
        <v>14480.3</v>
      </c>
    </row>
    <row r="57" spans="1:10" ht="15.6">
      <c r="A57" s="1">
        <f t="shared" si="0"/>
        <v>48</v>
      </c>
      <c r="B57" s="20">
        <v>2008</v>
      </c>
      <c r="C57" s="21">
        <v>14720.3</v>
      </c>
      <c r="D57" s="22">
        <v>903.25</v>
      </c>
      <c r="E57" s="23">
        <v>65.39</v>
      </c>
      <c r="F57" s="24">
        <v>28.05</v>
      </c>
      <c r="J57" s="19">
        <v>14720.3</v>
      </c>
    </row>
    <row r="58" spans="1:10" ht="15.6">
      <c r="A58" s="1">
        <v>49</v>
      </c>
      <c r="B58" s="20">
        <v>2009</v>
      </c>
      <c r="C58" s="21">
        <v>14417.9</v>
      </c>
      <c r="D58" s="22">
        <v>1115.0999999999999</v>
      </c>
      <c r="E58" s="23">
        <v>59.65</v>
      </c>
      <c r="F58" s="24">
        <v>22.31</v>
      </c>
      <c r="J58" s="19">
        <v>14417.9</v>
      </c>
    </row>
    <row r="59" spans="1:10" ht="16.2" thickBot="1">
      <c r="A59" s="1">
        <v>50</v>
      </c>
      <c r="B59" s="20">
        <v>2010</v>
      </c>
      <c r="C59" s="21">
        <v>14958.3</v>
      </c>
      <c r="D59" s="26">
        <v>1257.6400000000001</v>
      </c>
      <c r="E59" s="27">
        <v>83.66</v>
      </c>
      <c r="F59" s="28">
        <v>23.12</v>
      </c>
      <c r="J59" s="19">
        <v>14958.3</v>
      </c>
    </row>
    <row r="60" spans="1:10" ht="16.2" thickBot="1">
      <c r="A60" s="1">
        <v>51</v>
      </c>
      <c r="B60" s="20">
        <v>2011</v>
      </c>
      <c r="C60" s="21">
        <v>15533.8</v>
      </c>
      <c r="D60" s="29">
        <v>1257.5999999999999</v>
      </c>
      <c r="E60" s="30">
        <v>97.05</v>
      </c>
      <c r="F60" s="31">
        <v>26.02</v>
      </c>
      <c r="G60" s="32" t="s">
        <v>9</v>
      </c>
      <c r="J60" s="19">
        <v>15533.8</v>
      </c>
    </row>
    <row r="61" spans="1:10" ht="15.6">
      <c r="A61" s="1">
        <v>52</v>
      </c>
      <c r="B61" s="33">
        <v>2012</v>
      </c>
      <c r="C61" s="34">
        <v>16244.6</v>
      </c>
      <c r="D61" s="35">
        <v>1426.19</v>
      </c>
      <c r="E61" s="36">
        <v>102.47</v>
      </c>
      <c r="F61" s="37">
        <v>30.44</v>
      </c>
      <c r="G61" s="32"/>
      <c r="J61" s="19">
        <v>16244.6</v>
      </c>
    </row>
    <row r="62" spans="1:10" ht="16.2" thickBot="1">
      <c r="B62" s="38">
        <v>2013</v>
      </c>
      <c r="C62" s="39">
        <v>16803</v>
      </c>
      <c r="D62" s="40">
        <v>1848.36</v>
      </c>
      <c r="E62" s="40">
        <v>107.45</v>
      </c>
      <c r="F62" s="41">
        <v>36.28</v>
      </c>
      <c r="G62" s="42"/>
      <c r="J62" s="19">
        <v>16803</v>
      </c>
    </row>
    <row r="63" spans="1:10" ht="16.2" thickBot="1">
      <c r="B63" s="43" t="s">
        <v>3</v>
      </c>
      <c r="C63" s="44">
        <f>(((C62/C9)^(1/53))-1)*100</f>
        <v>6.6890276456823328</v>
      </c>
      <c r="D63" s="44">
        <f>(((D62/D9)^(1/53))-1)*100</f>
        <v>6.7455378786932974</v>
      </c>
      <c r="E63" s="44">
        <f>(((E62/E9)^(1/53))-1)*100</f>
        <v>6.916701689993543</v>
      </c>
      <c r="F63" s="45">
        <f>(((F62/F9)^(1/53))-1)*100</f>
        <v>5.638885757986456</v>
      </c>
      <c r="G63" s="46">
        <f>AVERAGE(C63:F63)</f>
        <v>6.4975382430889077</v>
      </c>
    </row>
    <row r="64" spans="1:10">
      <c r="B64" s="13" t="s">
        <v>10</v>
      </c>
      <c r="C64" s="13"/>
      <c r="D64" s="13"/>
      <c r="E64" s="13"/>
      <c r="F64" s="13"/>
      <c r="G64" s="13"/>
    </row>
    <row r="65" spans="2:7">
      <c r="B65" s="13" t="s">
        <v>11</v>
      </c>
      <c r="C65" s="13"/>
      <c r="D65" s="13"/>
      <c r="E65" s="13"/>
      <c r="F65" s="13"/>
      <c r="G65" s="13"/>
    </row>
    <row r="68" spans="2:7">
      <c r="B68" s="47"/>
      <c r="C68" s="19"/>
    </row>
    <row r="69" spans="2:7">
      <c r="B69" s="47"/>
      <c r="C69" s="19"/>
    </row>
    <row r="70" spans="2:7">
      <c r="B70" s="47"/>
      <c r="C70" s="19"/>
    </row>
    <row r="71" spans="2:7">
      <c r="B71" s="47"/>
      <c r="C71" s="19"/>
    </row>
    <row r="72" spans="2:7">
      <c r="B72" s="47"/>
      <c r="C72" s="19"/>
    </row>
    <row r="73" spans="2:7" ht="13.8" thickBot="1">
      <c r="B73" s="47"/>
      <c r="C73" s="19"/>
    </row>
    <row r="74" spans="2:7" ht="16.2" thickBot="1">
      <c r="B74" s="47"/>
      <c r="C74" s="48">
        <f>(((C$62/C52)^(1/10))-1)</f>
        <v>3.8539095685829361E-2</v>
      </c>
    </row>
    <row r="75" spans="2:7" ht="16.2" thickBot="1">
      <c r="B75" s="47"/>
      <c r="C75" s="48">
        <f>(((C$62/C42)^(1/20))-1)</f>
        <v>4.566849399608186E-2</v>
      </c>
    </row>
    <row r="76" spans="2:7" ht="16.2" thickBot="1">
      <c r="B76" s="47"/>
      <c r="C76" s="48">
        <f>(((C$62/C32)^(1/30))-1)</f>
        <v>5.2326256321270526E-2</v>
      </c>
    </row>
    <row r="77" spans="2:7" ht="16.2" thickBot="1">
      <c r="B77" s="47"/>
      <c r="C77" s="48">
        <f>(((C$62/C22)^(1/40))-1)</f>
        <v>6.3561638866400649E-2</v>
      </c>
    </row>
    <row r="78" spans="2:7" ht="16.2" thickBot="1">
      <c r="B78" s="47"/>
      <c r="C78" s="48">
        <f>(((C$62/C12)^(1/50))-1)</f>
        <v>6.7586708744276747E-2</v>
      </c>
    </row>
    <row r="79" spans="2:7">
      <c r="B79" s="47"/>
      <c r="C79" s="19"/>
    </row>
    <row r="80" spans="2:7">
      <c r="B80" s="47"/>
      <c r="C80" s="19"/>
    </row>
  </sheetData>
  <pageMargins left="2.3199999999999998" right="0.75" top="0.38" bottom="0.25" header="0.41" footer="0.2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43" workbookViewId="0">
      <selection activeCell="J31" sqref="J31"/>
    </sheetView>
  </sheetViews>
  <sheetFormatPr defaultColWidth="9.109375" defaultRowHeight="13.2"/>
  <cols>
    <col min="1" max="2" width="20.44140625" style="1" customWidth="1"/>
    <col min="3" max="3" width="12.33203125" style="1" customWidth="1"/>
    <col min="4" max="4" width="8.5546875" style="1" customWidth="1"/>
    <col min="5" max="5" width="10" style="53" customWidth="1"/>
    <col min="6" max="6" width="11.5546875" style="1" customWidth="1"/>
    <col min="7" max="16384" width="9.109375" style="1"/>
  </cols>
  <sheetData>
    <row r="1" spans="1:7" ht="15.6">
      <c r="E1" s="49"/>
    </row>
    <row r="2" spans="1:7" ht="15.6">
      <c r="E2" s="50" t="s">
        <v>0</v>
      </c>
    </row>
    <row r="3" spans="1:7" ht="15.6">
      <c r="E3" s="51" t="s">
        <v>1</v>
      </c>
    </row>
    <row r="4" spans="1:7" ht="15.6">
      <c r="E4" s="52" t="s">
        <v>2</v>
      </c>
    </row>
    <row r="5" spans="1:7" ht="15.6">
      <c r="E5" s="52"/>
    </row>
    <row r="6" spans="1:7">
      <c r="C6" s="7"/>
      <c r="D6" s="8"/>
    </row>
    <row r="7" spans="1:7">
      <c r="C7" s="7"/>
      <c r="D7" s="8"/>
    </row>
    <row r="8" spans="1:7" ht="15.6">
      <c r="B8" s="54"/>
      <c r="C8" s="55" t="s">
        <v>7</v>
      </c>
      <c r="D8" s="54"/>
      <c r="E8" s="56"/>
      <c r="F8" s="54"/>
    </row>
    <row r="9" spans="1:7" ht="15.6">
      <c r="B9" s="54">
        <v>1960</v>
      </c>
      <c r="C9" s="23">
        <v>3.1030739999999999</v>
      </c>
      <c r="D9" s="57">
        <v>1.4800000000000001E-2</v>
      </c>
      <c r="E9" s="56">
        <v>1</v>
      </c>
      <c r="F9" s="56">
        <f>C9/E9</f>
        <v>3.1030739999999999</v>
      </c>
      <c r="G9" s="19"/>
    </row>
    <row r="10" spans="1:7" ht="15.6">
      <c r="A10" s="1">
        <v>1</v>
      </c>
      <c r="B10" s="54">
        <f>B9+1</f>
        <v>1961</v>
      </c>
      <c r="C10" s="23">
        <v>3.3700049999999999</v>
      </c>
      <c r="D10" s="57">
        <v>6.7000000000000002E-3</v>
      </c>
      <c r="E10" s="56">
        <f>(1+(D10))</f>
        <v>1.0066999999999999</v>
      </c>
      <c r="F10" s="56">
        <f>C10/E10</f>
        <v>3.3475762391973776</v>
      </c>
      <c r="G10" s="19"/>
    </row>
    <row r="11" spans="1:7" ht="15.6">
      <c r="A11" s="1">
        <f>A10+1</f>
        <v>2</v>
      </c>
      <c r="B11" s="54">
        <f>B10+1</f>
        <v>1962</v>
      </c>
      <c r="C11" s="23">
        <v>3.6661100000000002</v>
      </c>
      <c r="D11" s="57">
        <v>1.2200000000000001E-2</v>
      </c>
      <c r="E11" s="56">
        <f>E10*(1+(D11))</f>
        <v>1.0189817399999999</v>
      </c>
      <c r="F11" s="56">
        <f t="shared" ref="F11:F62" si="0">C11/E11</f>
        <v>3.5978171699131729</v>
      </c>
      <c r="G11" s="19"/>
    </row>
    <row r="12" spans="1:7" ht="15.6">
      <c r="A12" s="1">
        <f t="shared" ref="A12:B57" si="1">A11+1</f>
        <v>3</v>
      </c>
      <c r="B12" s="54">
        <f t="shared" si="1"/>
        <v>1963</v>
      </c>
      <c r="C12" s="23">
        <v>4.1336019999999998</v>
      </c>
      <c r="D12" s="57">
        <v>1.6500000000000001E-2</v>
      </c>
      <c r="E12" s="56">
        <f t="shared" ref="E12:E62" si="2">E11*(1+(D12))</f>
        <v>1.0357949387099998</v>
      </c>
      <c r="F12" s="56">
        <f t="shared" si="0"/>
        <v>3.9907532326312309</v>
      </c>
      <c r="G12" s="19"/>
    </row>
    <row r="13" spans="1:7" ht="15.6">
      <c r="A13" s="1">
        <f t="shared" si="1"/>
        <v>4</v>
      </c>
      <c r="B13" s="54">
        <f t="shared" si="1"/>
        <v>1964</v>
      </c>
      <c r="C13" s="23">
        <v>4.76295</v>
      </c>
      <c r="D13" s="57">
        <v>1.1900000000000001E-2</v>
      </c>
      <c r="E13" s="56">
        <f t="shared" si="2"/>
        <v>1.0481208984806489</v>
      </c>
      <c r="F13" s="56">
        <f t="shared" si="0"/>
        <v>4.5442753855059559</v>
      </c>
      <c r="G13" s="19"/>
    </row>
    <row r="14" spans="1:7" ht="15.6">
      <c r="A14" s="1">
        <f t="shared" si="1"/>
        <v>5</v>
      </c>
      <c r="B14" s="54">
        <f t="shared" si="1"/>
        <v>1965</v>
      </c>
      <c r="C14" s="23">
        <v>5.2962389999999999</v>
      </c>
      <c r="D14" s="57">
        <v>1.9199999999999998E-2</v>
      </c>
      <c r="E14" s="56">
        <f t="shared" si="2"/>
        <v>1.0682448197314776</v>
      </c>
      <c r="F14" s="56">
        <f t="shared" si="0"/>
        <v>4.9578887743460385</v>
      </c>
      <c r="G14" s="19"/>
    </row>
    <row r="15" spans="1:7" ht="15.6">
      <c r="A15" s="1">
        <f t="shared" si="1"/>
        <v>6</v>
      </c>
      <c r="B15" s="54">
        <f t="shared" si="1"/>
        <v>1966</v>
      </c>
      <c r="C15" s="23">
        <v>5.4142419999999998</v>
      </c>
      <c r="D15" s="57">
        <v>3.3500000000000002E-2</v>
      </c>
      <c r="E15" s="56">
        <f t="shared" si="2"/>
        <v>1.1040310211924822</v>
      </c>
      <c r="F15" s="56">
        <f t="shared" si="0"/>
        <v>4.9040669112286244</v>
      </c>
      <c r="G15" s="19"/>
    </row>
    <row r="16" spans="1:7" ht="15.6">
      <c r="A16" s="1">
        <f t="shared" si="1"/>
        <v>7</v>
      </c>
      <c r="B16" s="54">
        <f t="shared" si="1"/>
        <v>1967</v>
      </c>
      <c r="C16" s="23">
        <v>5.4602019999999998</v>
      </c>
      <c r="D16" s="57">
        <v>3.04E-2</v>
      </c>
      <c r="E16" s="56">
        <f t="shared" si="2"/>
        <v>1.1375935642367336</v>
      </c>
      <c r="F16" s="56">
        <f t="shared" si="0"/>
        <v>4.7997827797694272</v>
      </c>
      <c r="G16" s="19"/>
    </row>
    <row r="17" spans="1:7" ht="15.6">
      <c r="A17" s="1">
        <f t="shared" si="1"/>
        <v>8</v>
      </c>
      <c r="B17" s="54">
        <f t="shared" si="1"/>
        <v>1968</v>
      </c>
      <c r="C17" s="23">
        <v>5.7226860000000004</v>
      </c>
      <c r="D17" s="57">
        <v>4.7199999999999999E-2</v>
      </c>
      <c r="E17" s="56">
        <f t="shared" si="2"/>
        <v>1.1912879804687073</v>
      </c>
      <c r="F17" s="56">
        <f t="shared" si="0"/>
        <v>4.8037805247967276</v>
      </c>
      <c r="G17" s="19"/>
    </row>
    <row r="18" spans="1:7" ht="15.6">
      <c r="A18" s="1">
        <f t="shared" si="1"/>
        <v>9</v>
      </c>
      <c r="B18" s="54">
        <f t="shared" si="1"/>
        <v>1969</v>
      </c>
      <c r="C18" s="23">
        <v>6.1035779999999997</v>
      </c>
      <c r="D18" s="57">
        <v>6.1100000000000002E-2</v>
      </c>
      <c r="E18" s="56">
        <f t="shared" si="2"/>
        <v>1.2640756760753453</v>
      </c>
      <c r="F18" s="56">
        <f t="shared" si="0"/>
        <v>4.8284909800259426</v>
      </c>
      <c r="G18" s="19"/>
    </row>
    <row r="19" spans="1:7" ht="15.6">
      <c r="A19" s="1">
        <f t="shared" si="1"/>
        <v>10</v>
      </c>
      <c r="B19" s="54">
        <f t="shared" si="1"/>
        <v>1970</v>
      </c>
      <c r="C19" s="23">
        <v>5.5105700000000004</v>
      </c>
      <c r="D19" s="57">
        <v>5.4899999999999997E-2</v>
      </c>
      <c r="E19" s="56">
        <f t="shared" si="2"/>
        <v>1.3334734306918816</v>
      </c>
      <c r="F19" s="56">
        <f t="shared" si="0"/>
        <v>4.1324932864547623</v>
      </c>
      <c r="G19" s="19"/>
    </row>
    <row r="20" spans="1:7" ht="15.6">
      <c r="A20" s="1">
        <f t="shared" si="1"/>
        <v>11</v>
      </c>
      <c r="B20" s="54">
        <f t="shared" si="1"/>
        <v>1971</v>
      </c>
      <c r="C20" s="23">
        <v>5.5741139999999998</v>
      </c>
      <c r="D20" s="57">
        <v>3.3599999999999998E-2</v>
      </c>
      <c r="E20" s="56">
        <f t="shared" si="2"/>
        <v>1.378278137963129</v>
      </c>
      <c r="F20" s="56">
        <f t="shared" si="0"/>
        <v>4.044259171256706</v>
      </c>
      <c r="G20" s="19"/>
    </row>
    <row r="21" spans="1:7" ht="15.6">
      <c r="A21" s="1">
        <f t="shared" si="1"/>
        <v>12</v>
      </c>
      <c r="B21" s="54">
        <f t="shared" si="1"/>
        <v>1972</v>
      </c>
      <c r="C21" s="23">
        <v>6.1740149999999998</v>
      </c>
      <c r="D21" s="57">
        <v>3.4099999999999998E-2</v>
      </c>
      <c r="E21" s="56">
        <f t="shared" si="2"/>
        <v>1.4252774224676719</v>
      </c>
      <c r="F21" s="56">
        <f t="shared" si="0"/>
        <v>4.3317987801354079</v>
      </c>
      <c r="G21" s="19"/>
    </row>
    <row r="22" spans="1:7" ht="15.6">
      <c r="A22" s="1">
        <f t="shared" si="1"/>
        <v>13</v>
      </c>
      <c r="B22" s="54">
        <f t="shared" si="1"/>
        <v>1973</v>
      </c>
      <c r="C22" s="23">
        <v>7.9600799999999996</v>
      </c>
      <c r="D22" s="57">
        <v>8.7999999999999995E-2</v>
      </c>
      <c r="E22" s="56">
        <f t="shared" si="2"/>
        <v>1.550701835644827</v>
      </c>
      <c r="F22" s="56">
        <f t="shared" si="0"/>
        <v>5.1332111802717808</v>
      </c>
      <c r="G22" s="19"/>
    </row>
    <row r="23" spans="1:7" ht="15.6">
      <c r="A23" s="1">
        <f t="shared" si="1"/>
        <v>14</v>
      </c>
      <c r="B23" s="54">
        <f t="shared" si="1"/>
        <v>1974</v>
      </c>
      <c r="C23" s="23">
        <v>9.3515840000000008</v>
      </c>
      <c r="D23" s="57">
        <v>0.122</v>
      </c>
      <c r="E23" s="56">
        <f t="shared" si="2"/>
        <v>1.7398874595934957</v>
      </c>
      <c r="F23" s="56">
        <f t="shared" si="0"/>
        <v>5.374821198024434</v>
      </c>
      <c r="G23" s="19"/>
    </row>
    <row r="24" spans="1:7" ht="15.6">
      <c r="A24" s="1">
        <f t="shared" si="1"/>
        <v>15</v>
      </c>
      <c r="B24" s="54">
        <f t="shared" si="1"/>
        <v>1975</v>
      </c>
      <c r="C24" s="23">
        <v>7.7112449999999999</v>
      </c>
      <c r="D24" s="57">
        <v>7.0099999999999996E-2</v>
      </c>
      <c r="E24" s="56">
        <f t="shared" si="2"/>
        <v>1.8618535705109998</v>
      </c>
      <c r="F24" s="56">
        <f t="shared" si="0"/>
        <v>4.1417032585884774</v>
      </c>
      <c r="G24" s="19"/>
    </row>
    <row r="25" spans="1:7" ht="15.6">
      <c r="A25" s="1">
        <f t="shared" si="1"/>
        <v>16</v>
      </c>
      <c r="B25" s="54">
        <f t="shared" si="1"/>
        <v>1976</v>
      </c>
      <c r="C25" s="23">
        <v>9.7466220000000003</v>
      </c>
      <c r="D25" s="57">
        <v>4.8099999999999997E-2</v>
      </c>
      <c r="E25" s="56">
        <f t="shared" si="2"/>
        <v>1.9514087272525789</v>
      </c>
      <c r="F25" s="56">
        <f t="shared" si="0"/>
        <v>4.9946594293049174</v>
      </c>
      <c r="G25" s="19"/>
    </row>
    <row r="26" spans="1:7" ht="15.6">
      <c r="A26" s="1">
        <f t="shared" si="1"/>
        <v>17</v>
      </c>
      <c r="B26" s="54">
        <f t="shared" si="1"/>
        <v>1977</v>
      </c>
      <c r="C26" s="23">
        <v>10.86993</v>
      </c>
      <c r="D26" s="57">
        <v>6.7699999999999996E-2</v>
      </c>
      <c r="E26" s="56">
        <f t="shared" si="2"/>
        <v>2.0835190980875788</v>
      </c>
      <c r="F26" s="56">
        <f t="shared" si="0"/>
        <v>5.2171012063087376</v>
      </c>
      <c r="G26" s="19"/>
    </row>
    <row r="27" spans="1:7" ht="15.6">
      <c r="A27" s="1">
        <f t="shared" si="1"/>
        <v>18</v>
      </c>
      <c r="B27" s="54">
        <f t="shared" si="1"/>
        <v>1978</v>
      </c>
      <c r="C27" s="23">
        <v>11.638921</v>
      </c>
      <c r="D27" s="57">
        <v>9.0300000000000005E-2</v>
      </c>
      <c r="E27" s="56">
        <f t="shared" si="2"/>
        <v>2.2716608726448873</v>
      </c>
      <c r="F27" s="56">
        <f t="shared" si="0"/>
        <v>5.1235292821013561</v>
      </c>
      <c r="G27" s="19"/>
    </row>
    <row r="28" spans="1:7" ht="15.6">
      <c r="A28" s="1">
        <f t="shared" si="1"/>
        <v>19</v>
      </c>
      <c r="B28" s="54">
        <f t="shared" si="1"/>
        <v>1979</v>
      </c>
      <c r="C28" s="23">
        <v>14.550312</v>
      </c>
      <c r="D28" s="57">
        <v>0.1331</v>
      </c>
      <c r="E28" s="56">
        <f t="shared" si="2"/>
        <v>2.5740189347939215</v>
      </c>
      <c r="F28" s="56">
        <f t="shared" si="0"/>
        <v>5.6527602821091572</v>
      </c>
      <c r="G28" s="19"/>
    </row>
    <row r="29" spans="1:7" ht="15.6">
      <c r="A29" s="1">
        <f t="shared" si="1"/>
        <v>20</v>
      </c>
      <c r="B29" s="54">
        <f t="shared" si="1"/>
        <v>1980</v>
      </c>
      <c r="C29" s="23">
        <v>14.987904</v>
      </c>
      <c r="D29" s="57">
        <v>0.124</v>
      </c>
      <c r="E29" s="56">
        <f t="shared" si="2"/>
        <v>2.8931972827083681</v>
      </c>
      <c r="F29" s="56">
        <f t="shared" si="0"/>
        <v>5.1803947451414665</v>
      </c>
      <c r="G29" s="19"/>
    </row>
    <row r="30" spans="1:7" ht="15.6">
      <c r="A30" s="1">
        <f t="shared" si="1"/>
        <v>21</v>
      </c>
      <c r="B30" s="54">
        <f t="shared" si="1"/>
        <v>1981</v>
      </c>
      <c r="C30" s="23">
        <v>15.183945</v>
      </c>
      <c r="D30" s="57">
        <v>8.9399999999999993E-2</v>
      </c>
      <c r="E30" s="56">
        <f t="shared" si="2"/>
        <v>3.1518491197824958</v>
      </c>
      <c r="F30" s="56">
        <f t="shared" si="0"/>
        <v>4.8174720371918758</v>
      </c>
      <c r="G30" s="19"/>
    </row>
    <row r="31" spans="1:7" ht="15.6">
      <c r="A31" s="1">
        <f t="shared" si="1"/>
        <v>22</v>
      </c>
      <c r="B31" s="54">
        <f t="shared" si="1"/>
        <v>1982</v>
      </c>
      <c r="C31" s="23">
        <v>13.824911999999999</v>
      </c>
      <c r="D31" s="57">
        <v>3.8699999999999998E-2</v>
      </c>
      <c r="E31" s="56">
        <f t="shared" si="2"/>
        <v>3.2738256807180783</v>
      </c>
      <c r="F31" s="56">
        <f t="shared" si="0"/>
        <v>4.2228613702387641</v>
      </c>
      <c r="G31" s="19"/>
    </row>
    <row r="32" spans="1:7" ht="15.6">
      <c r="A32" s="1">
        <f t="shared" si="1"/>
        <v>23</v>
      </c>
      <c r="B32" s="54">
        <f t="shared" si="1"/>
        <v>1983</v>
      </c>
      <c r="C32" s="23">
        <v>13.293358</v>
      </c>
      <c r="D32" s="57">
        <v>3.7999999999999999E-2</v>
      </c>
      <c r="E32" s="56">
        <f t="shared" si="2"/>
        <v>3.3982310565853653</v>
      </c>
      <c r="F32" s="56">
        <f t="shared" si="0"/>
        <v>3.9118464220492193</v>
      </c>
      <c r="G32" s="19"/>
    </row>
    <row r="33" spans="1:7" ht="15.6">
      <c r="A33" s="1">
        <f t="shared" si="1"/>
        <v>24</v>
      </c>
      <c r="B33" s="54">
        <f t="shared" si="1"/>
        <v>1984</v>
      </c>
      <c r="C33" s="23">
        <v>16.841068</v>
      </c>
      <c r="D33" s="57">
        <v>3.95E-2</v>
      </c>
      <c r="E33" s="56">
        <f t="shared" si="2"/>
        <v>3.5324611833204873</v>
      </c>
      <c r="F33" s="56">
        <f t="shared" si="0"/>
        <v>4.767516789574322</v>
      </c>
      <c r="G33" s="19"/>
    </row>
    <row r="34" spans="1:7" ht="15.6">
      <c r="A34" s="1">
        <f t="shared" si="1"/>
        <v>25</v>
      </c>
      <c r="B34" s="54">
        <f t="shared" si="1"/>
        <v>1985</v>
      </c>
      <c r="C34" s="23">
        <v>15.676976</v>
      </c>
      <c r="D34" s="57">
        <v>3.7699999999999997E-2</v>
      </c>
      <c r="E34" s="56">
        <f t="shared" si="2"/>
        <v>3.6656349699316699</v>
      </c>
      <c r="F34" s="56">
        <f t="shared" si="0"/>
        <v>4.2767422639173018</v>
      </c>
      <c r="G34" s="19"/>
    </row>
    <row r="35" spans="1:7" ht="15.6">
      <c r="A35" s="1">
        <f t="shared" si="1"/>
        <v>26</v>
      </c>
      <c r="B35" s="54">
        <f t="shared" si="1"/>
        <v>1986</v>
      </c>
      <c r="C35" s="23">
        <v>14.433332</v>
      </c>
      <c r="D35" s="57">
        <v>1.1299999999999999E-2</v>
      </c>
      <c r="E35" s="56">
        <f t="shared" si="2"/>
        <v>3.7070566450918983</v>
      </c>
      <c r="F35" s="56">
        <f t="shared" si="0"/>
        <v>3.8934748998533841</v>
      </c>
      <c r="G35" s="19"/>
    </row>
    <row r="36" spans="1:7" ht="15.6">
      <c r="A36" s="1">
        <f t="shared" si="1"/>
        <v>27</v>
      </c>
      <c r="B36" s="54">
        <f t="shared" si="1"/>
        <v>1987</v>
      </c>
      <c r="C36" s="23">
        <v>16.035492000000001</v>
      </c>
      <c r="D36" s="57">
        <v>4.41E-2</v>
      </c>
      <c r="E36" s="56">
        <f t="shared" si="2"/>
        <v>3.8705378431404509</v>
      </c>
      <c r="F36" s="56">
        <f t="shared" si="0"/>
        <v>4.1429622057355298</v>
      </c>
      <c r="G36" s="19"/>
    </row>
    <row r="37" spans="1:7" ht="15.6">
      <c r="A37" s="1">
        <f t="shared" si="1"/>
        <v>28</v>
      </c>
      <c r="B37" s="54">
        <f t="shared" si="1"/>
        <v>1988</v>
      </c>
      <c r="C37" s="23">
        <v>24.12</v>
      </c>
      <c r="D37" s="57">
        <v>4.4200000000000003E-2</v>
      </c>
      <c r="E37" s="56">
        <f t="shared" si="2"/>
        <v>4.0416156158072587</v>
      </c>
      <c r="F37" s="56">
        <f t="shared" si="0"/>
        <v>5.9679104330613963</v>
      </c>
      <c r="G37" s="19"/>
    </row>
    <row r="38" spans="1:7" ht="15.6">
      <c r="A38" s="1">
        <f t="shared" si="1"/>
        <v>29</v>
      </c>
      <c r="B38" s="54">
        <f t="shared" si="1"/>
        <v>1989</v>
      </c>
      <c r="C38" s="23">
        <v>24.32</v>
      </c>
      <c r="D38" s="57">
        <v>4.65E-2</v>
      </c>
      <c r="E38" s="56">
        <f t="shared" si="2"/>
        <v>4.2295507419422957</v>
      </c>
      <c r="F38" s="56">
        <f t="shared" si="0"/>
        <v>5.750019679118866</v>
      </c>
      <c r="G38" s="19"/>
    </row>
    <row r="39" spans="1:7" ht="15.6">
      <c r="A39" s="1">
        <f t="shared" si="1"/>
        <v>30</v>
      </c>
      <c r="B39" s="54">
        <f t="shared" si="1"/>
        <v>1990</v>
      </c>
      <c r="C39" s="23">
        <v>22.65</v>
      </c>
      <c r="D39" s="57">
        <v>6.1100000000000002E-2</v>
      </c>
      <c r="E39" s="56">
        <f t="shared" si="2"/>
        <v>4.4879762922749693</v>
      </c>
      <c r="F39" s="56">
        <f t="shared" si="0"/>
        <v>5.0468181035151236</v>
      </c>
      <c r="G39" s="19"/>
    </row>
    <row r="40" spans="1:7" ht="15.6">
      <c r="A40" s="1">
        <f t="shared" si="1"/>
        <v>31</v>
      </c>
      <c r="B40" s="54">
        <f t="shared" si="1"/>
        <v>1991</v>
      </c>
      <c r="C40" s="23">
        <v>19.3</v>
      </c>
      <c r="D40" s="57">
        <v>3.0599999999999999E-2</v>
      </c>
      <c r="E40" s="56">
        <f t="shared" si="2"/>
        <v>4.625308366818583</v>
      </c>
      <c r="F40" s="56">
        <f t="shared" si="0"/>
        <v>4.1726947631115641</v>
      </c>
      <c r="G40" s="19"/>
    </row>
    <row r="41" spans="1:7" ht="15.6">
      <c r="A41" s="1">
        <f t="shared" si="1"/>
        <v>32</v>
      </c>
      <c r="B41" s="54">
        <f t="shared" si="1"/>
        <v>1992</v>
      </c>
      <c r="C41" s="23">
        <v>20.87</v>
      </c>
      <c r="D41" s="57">
        <v>2.9000000000000001E-2</v>
      </c>
      <c r="E41" s="56">
        <f t="shared" si="2"/>
        <v>4.7594423094563219</v>
      </c>
      <c r="F41" s="56">
        <f t="shared" si="0"/>
        <v>4.3849675325477389</v>
      </c>
      <c r="G41" s="19"/>
    </row>
    <row r="42" spans="1:7" ht="15.6">
      <c r="A42" s="1">
        <f t="shared" si="1"/>
        <v>33</v>
      </c>
      <c r="B42" s="54">
        <f t="shared" si="1"/>
        <v>1993</v>
      </c>
      <c r="C42" s="23">
        <v>26.9</v>
      </c>
      <c r="D42" s="57">
        <v>2.75E-2</v>
      </c>
      <c r="E42" s="56">
        <f t="shared" si="2"/>
        <v>4.8903269729663714</v>
      </c>
      <c r="F42" s="56">
        <f t="shared" si="0"/>
        <v>5.5006546901061331</v>
      </c>
      <c r="G42" s="19"/>
    </row>
    <row r="43" spans="1:7" ht="15.6">
      <c r="A43" s="1">
        <f t="shared" si="1"/>
        <v>34</v>
      </c>
      <c r="B43" s="54">
        <f t="shared" si="1"/>
        <v>1994</v>
      </c>
      <c r="C43" s="23">
        <v>31.75</v>
      </c>
      <c r="D43" s="57">
        <v>2.6700000000000002E-2</v>
      </c>
      <c r="E43" s="56">
        <f t="shared" si="2"/>
        <v>5.0208987031445735</v>
      </c>
      <c r="F43" s="56">
        <f t="shared" si="0"/>
        <v>6.3235691212242688</v>
      </c>
      <c r="G43" s="19"/>
    </row>
    <row r="44" spans="1:7" ht="15.6">
      <c r="A44" s="1">
        <f t="shared" si="1"/>
        <v>35</v>
      </c>
      <c r="B44" s="54">
        <f t="shared" si="1"/>
        <v>1995</v>
      </c>
      <c r="C44" s="23">
        <v>37.700000000000003</v>
      </c>
      <c r="D44" s="57">
        <v>2.5399999999999999E-2</v>
      </c>
      <c r="E44" s="56">
        <f t="shared" si="2"/>
        <v>5.1484295302044458</v>
      </c>
      <c r="F44" s="56">
        <f t="shared" si="0"/>
        <v>7.3226213506127031</v>
      </c>
      <c r="G44" s="19"/>
    </row>
    <row r="45" spans="1:7" ht="15.6">
      <c r="A45" s="1">
        <f t="shared" si="1"/>
        <v>36</v>
      </c>
      <c r="B45" s="54">
        <f t="shared" si="1"/>
        <v>1996</v>
      </c>
      <c r="C45" s="23">
        <v>40.630000000000003</v>
      </c>
      <c r="D45" s="58">
        <v>3.32E-2</v>
      </c>
      <c r="E45" s="56">
        <f t="shared" si="2"/>
        <v>5.3193573906072329</v>
      </c>
      <c r="F45" s="56">
        <f t="shared" si="0"/>
        <v>7.6381406655892832</v>
      </c>
      <c r="G45" s="19"/>
    </row>
    <row r="46" spans="1:7" ht="15.6">
      <c r="A46" s="1">
        <f t="shared" si="1"/>
        <v>37</v>
      </c>
      <c r="B46" s="54">
        <f t="shared" si="1"/>
        <v>1997</v>
      </c>
      <c r="C46" s="23">
        <v>44.09</v>
      </c>
      <c r="D46" s="58">
        <v>1.7000000000000001E-2</v>
      </c>
      <c r="E46" s="56">
        <f t="shared" si="2"/>
        <v>5.4097864662475557</v>
      </c>
      <c r="F46" s="56">
        <f t="shared" si="0"/>
        <v>8.1500444195133994</v>
      </c>
      <c r="G46" s="19"/>
    </row>
    <row r="47" spans="1:7" ht="15.6">
      <c r="A47" s="1">
        <f t="shared" si="1"/>
        <v>38</v>
      </c>
      <c r="B47" s="54">
        <f t="shared" si="1"/>
        <v>1998</v>
      </c>
      <c r="C47" s="23">
        <v>44.27</v>
      </c>
      <c r="D47" s="58">
        <v>1.61E-2</v>
      </c>
      <c r="E47" s="56">
        <f t="shared" si="2"/>
        <v>5.4968840283541409</v>
      </c>
      <c r="F47" s="56">
        <f t="shared" si="0"/>
        <v>8.0536536284275915</v>
      </c>
      <c r="G47" s="19"/>
    </row>
    <row r="48" spans="1:7" ht="15.6">
      <c r="A48" s="1">
        <f t="shared" si="1"/>
        <v>39</v>
      </c>
      <c r="B48" s="54">
        <f t="shared" si="1"/>
        <v>1999</v>
      </c>
      <c r="C48" s="23">
        <v>51.68</v>
      </c>
      <c r="D48" s="58">
        <v>2.6800000000000001E-2</v>
      </c>
      <c r="E48" s="56">
        <f t="shared" si="2"/>
        <v>5.6442005203140315</v>
      </c>
      <c r="F48" s="56">
        <f t="shared" si="0"/>
        <v>9.156301200497504</v>
      </c>
      <c r="G48" s="19"/>
    </row>
    <row r="49" spans="1:7" ht="15.6">
      <c r="A49" s="1">
        <f t="shared" si="1"/>
        <v>40</v>
      </c>
      <c r="B49" s="54">
        <f t="shared" si="1"/>
        <v>2000</v>
      </c>
      <c r="C49" s="23">
        <v>56.13</v>
      </c>
      <c r="D49" s="58">
        <v>3.39E-2</v>
      </c>
      <c r="E49" s="56">
        <f t="shared" si="2"/>
        <v>5.8355389179526771</v>
      </c>
      <c r="F49" s="56">
        <f t="shared" si="0"/>
        <v>9.6186489010157228</v>
      </c>
      <c r="G49" s="19"/>
    </row>
    <row r="50" spans="1:7" ht="15.6">
      <c r="A50" s="1">
        <f t="shared" si="1"/>
        <v>41</v>
      </c>
      <c r="B50" s="54">
        <f t="shared" si="1"/>
        <v>2001</v>
      </c>
      <c r="C50" s="23">
        <v>38.85</v>
      </c>
      <c r="D50" s="58">
        <v>1.55E-2</v>
      </c>
      <c r="E50" s="56">
        <f t="shared" si="2"/>
        <v>5.9259897711809444</v>
      </c>
      <c r="F50" s="56">
        <f t="shared" si="0"/>
        <v>6.5558668678325924</v>
      </c>
      <c r="G50" s="19"/>
    </row>
    <row r="51" spans="1:7" ht="15.6">
      <c r="A51" s="1">
        <f t="shared" si="1"/>
        <v>42</v>
      </c>
      <c r="B51" s="54">
        <f t="shared" si="1"/>
        <v>2002</v>
      </c>
      <c r="C51" s="23">
        <v>46.04</v>
      </c>
      <c r="D51" s="58">
        <v>2.3800000000000002E-2</v>
      </c>
      <c r="E51" s="56">
        <f t="shared" si="2"/>
        <v>6.0670283277350512</v>
      </c>
      <c r="F51" s="56">
        <f t="shared" si="0"/>
        <v>7.5885586011739781</v>
      </c>
      <c r="G51" s="19"/>
    </row>
    <row r="52" spans="1:7" ht="15.6">
      <c r="A52" s="1">
        <f t="shared" si="1"/>
        <v>43</v>
      </c>
      <c r="B52" s="54">
        <f t="shared" si="1"/>
        <v>2003</v>
      </c>
      <c r="C52" s="23">
        <v>54.69</v>
      </c>
      <c r="D52" s="58">
        <v>1.8800000000000001E-2</v>
      </c>
      <c r="E52" s="56">
        <f t="shared" si="2"/>
        <v>6.1810884602964693</v>
      </c>
      <c r="F52" s="56">
        <f t="shared" si="0"/>
        <v>8.8479562056578054</v>
      </c>
      <c r="G52" s="19"/>
    </row>
    <row r="53" spans="1:7" ht="15.6">
      <c r="A53" s="1">
        <f t="shared" si="1"/>
        <v>44</v>
      </c>
      <c r="B53" s="54">
        <f t="shared" si="1"/>
        <v>2004</v>
      </c>
      <c r="C53" s="23">
        <v>67.680000000000007</v>
      </c>
      <c r="D53" s="58">
        <v>3.2599999999999997E-2</v>
      </c>
      <c r="E53" s="56">
        <f t="shared" si="2"/>
        <v>6.3825919441021339</v>
      </c>
      <c r="F53" s="56">
        <f t="shared" si="0"/>
        <v>10.603842544334993</v>
      </c>
      <c r="G53" s="19"/>
    </row>
    <row r="54" spans="1:7" ht="15.6">
      <c r="A54" s="1">
        <f t="shared" si="1"/>
        <v>45</v>
      </c>
      <c r="B54" s="54">
        <f t="shared" si="1"/>
        <v>2005</v>
      </c>
      <c r="C54" s="23">
        <v>76.45</v>
      </c>
      <c r="D54" s="58">
        <v>3.5200000000000002E-2</v>
      </c>
      <c r="E54" s="56">
        <f t="shared" si="2"/>
        <v>6.6072591805345287</v>
      </c>
      <c r="F54" s="56">
        <f t="shared" si="0"/>
        <v>11.570607102144157</v>
      </c>
      <c r="G54" s="19"/>
    </row>
    <row r="55" spans="1:7" ht="15.6">
      <c r="A55" s="1">
        <f t="shared" si="1"/>
        <v>46</v>
      </c>
      <c r="B55" s="54">
        <f t="shared" si="1"/>
        <v>2006</v>
      </c>
      <c r="C55" s="23">
        <v>87.72</v>
      </c>
      <c r="D55" s="58">
        <v>2.0299999999999999E-2</v>
      </c>
      <c r="E55" s="56">
        <f t="shared" si="2"/>
        <v>6.7413865418993799</v>
      </c>
      <c r="F55" s="56">
        <f t="shared" si="0"/>
        <v>13.012159954750935</v>
      </c>
      <c r="G55" s="19"/>
    </row>
    <row r="56" spans="1:7" ht="15.6">
      <c r="A56" s="1">
        <f t="shared" si="1"/>
        <v>47</v>
      </c>
      <c r="B56" s="54">
        <f t="shared" si="1"/>
        <v>2007</v>
      </c>
      <c r="C56" s="23">
        <v>82.54</v>
      </c>
      <c r="D56" s="58">
        <v>4.0800000000000003E-2</v>
      </c>
      <c r="E56" s="56">
        <f t="shared" si="2"/>
        <v>7.0164351128088747</v>
      </c>
      <c r="F56" s="56">
        <f t="shared" si="0"/>
        <v>11.763808639706346</v>
      </c>
      <c r="G56" s="19"/>
    </row>
    <row r="57" spans="1:7" ht="15.6">
      <c r="A57" s="1">
        <f t="shared" si="1"/>
        <v>48</v>
      </c>
      <c r="B57" s="54">
        <f t="shared" si="1"/>
        <v>2008</v>
      </c>
      <c r="C57" s="23">
        <v>65.39</v>
      </c>
      <c r="D57" s="58">
        <v>8.9999999999999993E-3</v>
      </c>
      <c r="E57" s="56">
        <f t="shared" si="2"/>
        <v>7.0795830288241541</v>
      </c>
      <c r="F57" s="56">
        <f t="shared" si="0"/>
        <v>9.2364196780753911</v>
      </c>
      <c r="G57" s="19"/>
    </row>
    <row r="58" spans="1:7" ht="15.6">
      <c r="A58" s="1">
        <v>49</v>
      </c>
      <c r="B58" s="54">
        <f t="shared" ref="B58" si="3">B57+1</f>
        <v>2009</v>
      </c>
      <c r="C58" s="23">
        <v>59.65</v>
      </c>
      <c r="D58" s="58">
        <v>2.7199999999999998E-2</v>
      </c>
      <c r="E58" s="56">
        <f t="shared" si="2"/>
        <v>7.2721476872081707</v>
      </c>
      <c r="F58" s="56">
        <f t="shared" si="0"/>
        <v>8.2025286841912397</v>
      </c>
      <c r="G58" s="19"/>
    </row>
    <row r="59" spans="1:7" ht="15.6">
      <c r="A59" s="1">
        <v>50</v>
      </c>
      <c r="B59" s="54">
        <f t="shared" ref="B59" si="4">B58+1</f>
        <v>2010</v>
      </c>
      <c r="C59" s="27">
        <v>83.66</v>
      </c>
      <c r="D59" s="58">
        <v>1.4999999999999999E-2</v>
      </c>
      <c r="E59" s="56">
        <f t="shared" si="2"/>
        <v>7.3812299025162922</v>
      </c>
      <c r="F59" s="56">
        <f t="shared" si="0"/>
        <v>11.334154484401028</v>
      </c>
      <c r="G59" s="19"/>
    </row>
    <row r="60" spans="1:7" ht="15.6">
      <c r="A60" s="1">
        <v>51</v>
      </c>
      <c r="B60" s="54">
        <f t="shared" ref="B60" si="5">B59+1</f>
        <v>2011</v>
      </c>
      <c r="C60" s="30">
        <v>97.05</v>
      </c>
      <c r="D60" s="58">
        <v>2.9600000000000001E-2</v>
      </c>
      <c r="E60" s="56">
        <f t="shared" si="2"/>
        <v>7.5997143076307747</v>
      </c>
      <c r="F60" s="56">
        <f t="shared" si="0"/>
        <v>12.770216888620846</v>
      </c>
      <c r="G60" s="19"/>
    </row>
    <row r="61" spans="1:7" ht="15.6">
      <c r="A61" s="1">
        <v>52</v>
      </c>
      <c r="B61" s="54">
        <f t="shared" ref="B61:B62" si="6">B60+1</f>
        <v>2012</v>
      </c>
      <c r="C61" s="30">
        <v>102.47</v>
      </c>
      <c r="D61" s="58">
        <v>1.7399999999999999E-2</v>
      </c>
      <c r="E61" s="56">
        <f t="shared" si="2"/>
        <v>7.7319493365835505</v>
      </c>
      <c r="F61" s="56">
        <f t="shared" si="0"/>
        <v>13.252802823625009</v>
      </c>
      <c r="G61" s="19"/>
    </row>
    <row r="62" spans="1:7" ht="15.6">
      <c r="B62" s="54">
        <f t="shared" si="6"/>
        <v>2013</v>
      </c>
      <c r="C62" s="59">
        <v>107.45</v>
      </c>
      <c r="D62" s="60">
        <v>1.4999999999999999E-2</v>
      </c>
      <c r="E62" s="56">
        <f t="shared" si="2"/>
        <v>7.8479285766323033</v>
      </c>
      <c r="F62" s="56">
        <f t="shared" si="0"/>
        <v>13.691510944676418</v>
      </c>
      <c r="G62" s="19"/>
    </row>
    <row r="63" spans="1:7" ht="15.6">
      <c r="B63" s="54"/>
      <c r="C63" s="61">
        <f>(((C62/C9)^(1/53))-1)*100</f>
        <v>6.916701689993543</v>
      </c>
      <c r="D63" s="62">
        <f>AVERAGE(C63:C63)</f>
        <v>6.916701689993543</v>
      </c>
      <c r="E63" s="56"/>
      <c r="F63" s="61">
        <f>(((F62/F9)^(1/53))-1)*100</f>
        <v>2.8403111572961715</v>
      </c>
    </row>
    <row r="64" spans="1:7">
      <c r="C64" s="13"/>
      <c r="D64" s="13"/>
    </row>
    <row r="65" spans="3:4">
      <c r="C65" s="13"/>
      <c r="D65" s="13"/>
    </row>
  </sheetData>
  <pageMargins left="2.3199999999999998" right="0.75" top="0.38" bottom="0.25" header="0.41" footer="0.26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JRW-14.1</vt:lpstr>
      <vt:lpstr>JRW-14.1 (2)</vt:lpstr>
      <vt:lpstr>'JRW-14.1'!Print_Area</vt:lpstr>
      <vt:lpstr>'JRW-14.1 (2)'!Print_Area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agoad</cp:lastModifiedBy>
  <dcterms:created xsi:type="dcterms:W3CDTF">2014-02-28T17:24:34Z</dcterms:created>
  <dcterms:modified xsi:type="dcterms:W3CDTF">2016-06-06T20:17:00Z</dcterms:modified>
</cp:coreProperties>
</file>