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2" windowWidth="11340" windowHeight="6792"/>
  </bookViews>
  <sheets>
    <sheet name="ROE-MTB Chart" sheetId="7" r:id="rId1"/>
    <sheet name="Div Yield Graph" sheetId="2" r:id="rId2"/>
    <sheet name="ROE and MB Data" sheetId="1" r:id="rId3"/>
  </sheets>
  <externalReferences>
    <externalReference r:id="rId4"/>
  </externalReferences>
  <definedNames>
    <definedName name="\d">#REF!</definedName>
    <definedName name="\h">#REF!</definedName>
    <definedName name="\p">#REF!</definedName>
    <definedName name="\w">#REF!</definedName>
    <definedName name="_1">#REF!</definedName>
    <definedName name="_2">#REF!</definedName>
    <definedName name="_3">#REF!</definedName>
    <definedName name="_Fill" hidden="1">'[1]Bond Returns'!$A$8:$A$107</definedName>
    <definedName name="_Regression_Out" hidden="1">#REF!</definedName>
    <definedName name="_Regression_X" hidden="1">#REF!</definedName>
    <definedName name="_Regression_Y" hidden="1">#REF!</definedName>
    <definedName name="A">#REF!</definedName>
    <definedName name="B">#REF!</definedName>
    <definedName name="bruce">#REF!</definedName>
    <definedName name="C_">#REF!</definedName>
    <definedName name="DATA">#N/A</definedName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N">#REF!</definedName>
    <definedName name="NAME">#REF!</definedName>
    <definedName name="Print_Area_MI">#REF!</definedName>
    <definedName name="START">#REF!</definedName>
    <definedName name="TEMP">'[1]Bond Returns'!$O$8</definedName>
    <definedName name="X">#REF!</definedName>
    <definedName name="Z">#REF!</definedName>
  </definedNames>
  <calcPr calcId="152511"/>
</workbook>
</file>

<file path=xl/calcChain.xml><?xml version="1.0" encoding="utf-8"?>
<calcChain xmlns="http://schemas.openxmlformats.org/spreadsheetml/2006/main">
  <c r="F26" i="7" l="1"/>
  <c r="E26" i="7"/>
  <c r="B20" i="2"/>
  <c r="BV8" i="1"/>
  <c r="BR8" i="1"/>
  <c r="BN8" i="1"/>
  <c r="BJ8" i="1"/>
  <c r="BF8" i="1"/>
  <c r="BB8" i="1"/>
  <c r="AX8" i="1"/>
  <c r="AT8" i="1"/>
  <c r="AP8" i="1"/>
  <c r="AL8" i="1"/>
  <c r="BV6" i="1"/>
  <c r="BR6" i="1"/>
  <c r="BN6" i="1"/>
  <c r="BJ6" i="1"/>
  <c r="BF6" i="1"/>
  <c r="BB6" i="1"/>
  <c r="AX6" i="1"/>
  <c r="AT6" i="1"/>
  <c r="AP6" i="1"/>
  <c r="AL6" i="1"/>
  <c r="BU13" i="1"/>
  <c r="BT13" i="1"/>
  <c r="BS13" i="1"/>
  <c r="BV12" i="1"/>
  <c r="BV11" i="1"/>
  <c r="BV10" i="1"/>
  <c r="BV9" i="1"/>
  <c r="BV7" i="1"/>
  <c r="BV5" i="1"/>
  <c r="BQ13" i="1"/>
  <c r="BP13" i="1"/>
  <c r="E25" i="7" s="1"/>
  <c r="BO13" i="1"/>
  <c r="B19" i="2" s="1"/>
  <c r="BM13" i="1"/>
  <c r="BL13" i="1"/>
  <c r="E24" i="7" s="1"/>
  <c r="BK13" i="1"/>
  <c r="B18" i="2" s="1"/>
  <c r="BI13" i="1"/>
  <c r="BH13" i="1"/>
  <c r="E23" i="7" s="1"/>
  <c r="BG13" i="1"/>
  <c r="B17" i="2" s="1"/>
  <c r="BE13" i="1"/>
  <c r="BD13" i="1"/>
  <c r="E31" i="1" s="1"/>
  <c r="E22" i="7" s="1"/>
  <c r="BC13" i="1"/>
  <c r="C31" i="1" s="1"/>
  <c r="B16" i="2" s="1"/>
  <c r="BA13" i="1"/>
  <c r="AZ13" i="1"/>
  <c r="E30" i="1" s="1"/>
  <c r="E21" i="7" s="1"/>
  <c r="AY13" i="1"/>
  <c r="C30" i="1" s="1"/>
  <c r="B15" i="2" s="1"/>
  <c r="AW13" i="1"/>
  <c r="AV13" i="1"/>
  <c r="E29" i="1" s="1"/>
  <c r="E20" i="7" s="1"/>
  <c r="AU13" i="1"/>
  <c r="C29" i="1" s="1"/>
  <c r="B14" i="2" s="1"/>
  <c r="AS13" i="1"/>
  <c r="AR13" i="1"/>
  <c r="E28" i="1" s="1"/>
  <c r="E19" i="7" s="1"/>
  <c r="AQ13" i="1"/>
  <c r="C28" i="1" s="1"/>
  <c r="B13" i="2" s="1"/>
  <c r="AO13" i="1"/>
  <c r="AN13" i="1"/>
  <c r="E27" i="1" s="1"/>
  <c r="AM13" i="1"/>
  <c r="C27" i="1" s="1"/>
  <c r="B12" i="2" s="1"/>
  <c r="AK13" i="1"/>
  <c r="AJ13" i="1"/>
  <c r="E26" i="1" s="1"/>
  <c r="E17" i="7" s="1"/>
  <c r="AI13" i="1"/>
  <c r="AG13" i="1"/>
  <c r="AF13" i="1"/>
  <c r="E25" i="1" s="1"/>
  <c r="E16" i="7" s="1"/>
  <c r="AE13" i="1"/>
  <c r="C25" i="1" s="1"/>
  <c r="B10" i="2" s="1"/>
  <c r="AC13" i="1"/>
  <c r="AB13" i="1"/>
  <c r="E24" i="1" s="1"/>
  <c r="E15" i="7" s="1"/>
  <c r="AA13" i="1"/>
  <c r="C24" i="1" s="1"/>
  <c r="B9" i="2" s="1"/>
  <c r="Y13" i="1"/>
  <c r="X13" i="1"/>
  <c r="W13" i="1"/>
  <c r="C23" i="1" s="1"/>
  <c r="B8" i="2" s="1"/>
  <c r="U13" i="1"/>
  <c r="T13" i="1"/>
  <c r="E22" i="1" s="1"/>
  <c r="E13" i="7" s="1"/>
  <c r="S13" i="1"/>
  <c r="C22" i="1" s="1"/>
  <c r="B7" i="2" s="1"/>
  <c r="Q13" i="1"/>
  <c r="P13" i="1"/>
  <c r="E21" i="1" s="1"/>
  <c r="E12" i="7" s="1"/>
  <c r="O13" i="1"/>
  <c r="C21" i="1" s="1"/>
  <c r="M13" i="1"/>
  <c r="L13" i="1"/>
  <c r="E20" i="1" s="1"/>
  <c r="E11" i="7" s="1"/>
  <c r="K13" i="1"/>
  <c r="C20" i="1" s="1"/>
  <c r="B5" i="2" s="1"/>
  <c r="I13" i="1"/>
  <c r="H13" i="1"/>
  <c r="E19" i="1" s="1"/>
  <c r="G13" i="1"/>
  <c r="C19" i="1" s="1"/>
  <c r="B4" i="2" s="1"/>
  <c r="E13" i="1"/>
  <c r="D13" i="1"/>
  <c r="E18" i="1" s="1"/>
  <c r="C13" i="1"/>
  <c r="BR12" i="1"/>
  <c r="BR11" i="1"/>
  <c r="BR10" i="1"/>
  <c r="BR9" i="1"/>
  <c r="BR7" i="1"/>
  <c r="BR5" i="1"/>
  <c r="BN11" i="1"/>
  <c r="BN5" i="1"/>
  <c r="BN7" i="1"/>
  <c r="BN9" i="1"/>
  <c r="BN10" i="1"/>
  <c r="BN12" i="1"/>
  <c r="BJ5" i="1"/>
  <c r="BJ7" i="1"/>
  <c r="BJ9" i="1"/>
  <c r="BJ10" i="1"/>
  <c r="BJ11" i="1"/>
  <c r="BJ12" i="1"/>
  <c r="D22" i="7"/>
  <c r="A16" i="2"/>
  <c r="BF12" i="1"/>
  <c r="BF11" i="1"/>
  <c r="BF10" i="1"/>
  <c r="BF9" i="1"/>
  <c r="BF7" i="1"/>
  <c r="BF5" i="1"/>
  <c r="D21" i="7"/>
  <c r="D20" i="7"/>
  <c r="A15" i="2"/>
  <c r="A14" i="2"/>
  <c r="B11" i="2"/>
  <c r="BB12" i="1"/>
  <c r="BB11" i="1"/>
  <c r="BB10" i="1"/>
  <c r="BB9" i="1"/>
  <c r="BB7" i="1"/>
  <c r="BB5" i="1"/>
  <c r="D19" i="1"/>
  <c r="D20" i="1" s="1"/>
  <c r="D21" i="1" s="1"/>
  <c r="AX12" i="1"/>
  <c r="AX11" i="1"/>
  <c r="AX10" i="1"/>
  <c r="AX9" i="1"/>
  <c r="AX7" i="1"/>
  <c r="AX5" i="1"/>
  <c r="B19" i="1"/>
  <c r="B20" i="1" s="1"/>
  <c r="AT12" i="1"/>
  <c r="AT11" i="1"/>
  <c r="AT10" i="1"/>
  <c r="AT9" i="1"/>
  <c r="AT7" i="1"/>
  <c r="AT5" i="1"/>
  <c r="AP12" i="1"/>
  <c r="AP11" i="1"/>
  <c r="AP10" i="1"/>
  <c r="AP9" i="1"/>
  <c r="AP7" i="1"/>
  <c r="AP5" i="1"/>
  <c r="AL12" i="1"/>
  <c r="AL11" i="1"/>
  <c r="AL10" i="1"/>
  <c r="AL9" i="1"/>
  <c r="AL7" i="1"/>
  <c r="AL5" i="1"/>
  <c r="AH12" i="1"/>
  <c r="AH11" i="1"/>
  <c r="AH10" i="1"/>
  <c r="AH9" i="1"/>
  <c r="AH7" i="1"/>
  <c r="AH5" i="1"/>
  <c r="AD12" i="1"/>
  <c r="AD11" i="1"/>
  <c r="AD10" i="1"/>
  <c r="AD9" i="1"/>
  <c r="AD7" i="1"/>
  <c r="AD5" i="1"/>
  <c r="Z12" i="1"/>
  <c r="Z11" i="1"/>
  <c r="Z10" i="1"/>
  <c r="Z9" i="1"/>
  <c r="Z7" i="1"/>
  <c r="Z5" i="1"/>
  <c r="V12" i="1"/>
  <c r="V11" i="1"/>
  <c r="V10" i="1"/>
  <c r="V9" i="1"/>
  <c r="V7" i="1"/>
  <c r="V5" i="1"/>
  <c r="R12" i="1"/>
  <c r="R11" i="1"/>
  <c r="R10" i="1"/>
  <c r="R9" i="1"/>
  <c r="R7" i="1"/>
  <c r="R5" i="1"/>
  <c r="N12" i="1"/>
  <c r="N11" i="1"/>
  <c r="N10" i="1"/>
  <c r="N9" i="1"/>
  <c r="N7" i="1"/>
  <c r="N5" i="1"/>
  <c r="J12" i="1"/>
  <c r="J11" i="1"/>
  <c r="J10" i="1"/>
  <c r="J9" i="1"/>
  <c r="J7" i="1"/>
  <c r="J5" i="1"/>
  <c r="F12" i="1"/>
  <c r="F11" i="1"/>
  <c r="F10" i="1"/>
  <c r="F9" i="1"/>
  <c r="F7" i="1"/>
  <c r="F5" i="1"/>
  <c r="C18" i="1"/>
  <c r="E23" i="1"/>
  <c r="E14" i="7" s="1"/>
  <c r="Q21" i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AI21" i="1"/>
  <c r="AI22" i="1" s="1"/>
  <c r="AI23" i="1" s="1"/>
  <c r="AI24" i="1" s="1"/>
  <c r="AG31" i="1"/>
  <c r="AG32" i="1" s="1"/>
  <c r="AG33" i="1" s="1"/>
  <c r="AG34" i="1" s="1"/>
  <c r="AG35" i="1" s="1"/>
  <c r="AG36" i="1" s="1"/>
  <c r="AG37" i="1" s="1"/>
  <c r="AG38" i="1" s="1"/>
  <c r="AG39" i="1" s="1"/>
  <c r="AG40" i="1" s="1"/>
  <c r="AG41" i="1" s="1"/>
  <c r="AG42" i="1" s="1"/>
  <c r="AG43" i="1" s="1"/>
  <c r="AG44" i="1" s="1"/>
  <c r="A4" i="2"/>
  <c r="BV13" i="1" l="1"/>
  <c r="AH13" i="1"/>
  <c r="F25" i="1" s="1"/>
  <c r="F16" i="7" s="1"/>
  <c r="BN13" i="1"/>
  <c r="F24" i="7" s="1"/>
  <c r="R13" i="1"/>
  <c r="F21" i="1" s="1"/>
  <c r="F12" i="7" s="1"/>
  <c r="V13" i="1"/>
  <c r="F22" i="1" s="1"/>
  <c r="F13" i="7" s="1"/>
  <c r="AP13" i="1"/>
  <c r="F27" i="1" s="1"/>
  <c r="F18" i="7" s="1"/>
  <c r="N13" i="1"/>
  <c r="F20" i="1" s="1"/>
  <c r="F11" i="7" s="1"/>
  <c r="AX13" i="1"/>
  <c r="F29" i="1" s="1"/>
  <c r="F20" i="7" s="1"/>
  <c r="BF13" i="1"/>
  <c r="F31" i="1" s="1"/>
  <c r="F22" i="7" s="1"/>
  <c r="AT13" i="1"/>
  <c r="F28" i="1" s="1"/>
  <c r="F19" i="7" s="1"/>
  <c r="BB13" i="1"/>
  <c r="F30" i="1" s="1"/>
  <c r="F21" i="7" s="1"/>
  <c r="J13" i="1"/>
  <c r="F19" i="1" s="1"/>
  <c r="Z13" i="1"/>
  <c r="F23" i="1" s="1"/>
  <c r="F14" i="7" s="1"/>
  <c r="F13" i="1"/>
  <c r="F18" i="1" s="1"/>
  <c r="AD13" i="1"/>
  <c r="F24" i="1" s="1"/>
  <c r="F15" i="7" s="1"/>
  <c r="BR13" i="1"/>
  <c r="F25" i="7" s="1"/>
  <c r="D11" i="7"/>
  <c r="AL13" i="1"/>
  <c r="F26" i="1" s="1"/>
  <c r="F17" i="7" s="1"/>
  <c r="BJ13" i="1"/>
  <c r="F23" i="7" s="1"/>
  <c r="E32" i="1"/>
  <c r="E18" i="7"/>
  <c r="B21" i="1"/>
  <c r="A5" i="2"/>
  <c r="C32" i="1"/>
  <c r="B6" i="2"/>
  <c r="D12" i="7"/>
  <c r="D22" i="1"/>
  <c r="F32" i="1" l="1"/>
  <c r="B22" i="1"/>
  <c r="A6" i="2"/>
  <c r="D23" i="1"/>
  <c r="D13" i="7"/>
  <c r="D24" i="1" l="1"/>
  <c r="D14" i="7"/>
  <c r="A7" i="2"/>
  <c r="B23" i="1"/>
  <c r="B24" i="1" l="1"/>
  <c r="A8" i="2"/>
  <c r="D15" i="7"/>
  <c r="D25" i="1"/>
  <c r="D26" i="1" l="1"/>
  <c r="D16" i="7"/>
  <c r="A9" i="2"/>
  <c r="B25" i="1"/>
  <c r="B26" i="1" l="1"/>
  <c r="A10" i="2"/>
  <c r="D27" i="1"/>
  <c r="D17" i="7"/>
  <c r="D28" i="1" l="1"/>
  <c r="D19" i="7" s="1"/>
  <c r="D18" i="7"/>
  <c r="A11" i="2"/>
  <c r="B27" i="1"/>
  <c r="B28" i="1" l="1"/>
  <c r="A13" i="2" s="1"/>
  <c r="A12" i="2"/>
</calcChain>
</file>

<file path=xl/sharedStrings.xml><?xml version="1.0" encoding="utf-8"?>
<sst xmlns="http://schemas.openxmlformats.org/spreadsheetml/2006/main" count="96" uniqueCount="18">
  <si>
    <t>Div</t>
  </si>
  <si>
    <t>ROE</t>
  </si>
  <si>
    <t>PE</t>
  </si>
  <si>
    <t>MB</t>
  </si>
  <si>
    <t>Year</t>
  </si>
  <si>
    <t>Average Dividend Yield</t>
  </si>
  <si>
    <t>M/B</t>
  </si>
  <si>
    <t>Utility Group</t>
  </si>
  <si>
    <t>Atmos Energy Corporation (NYSE-ATO)</t>
  </si>
  <si>
    <t>Laclede Group, Inc. (NYSE-LG)</t>
  </si>
  <si>
    <t>Northwest Natural Gas Co. (NYSE-NWN)</t>
  </si>
  <si>
    <t>South Jersey Industries, Inc. (NYSE-SJI)</t>
  </si>
  <si>
    <t>Southwest Gas Corporation (NYSE-SWX)</t>
  </si>
  <si>
    <t>WGL Holdings, Inc. (NYSE-WGL)</t>
  </si>
  <si>
    <t>2001-2010 average</t>
  </si>
  <si>
    <t>&lt;Median</t>
  </si>
  <si>
    <t>CPK</t>
  </si>
  <si>
    <t>NJR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</si>
</sst>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%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7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10" fontId="0" fillId="0" borderId="0" xfId="0" applyNumberFormat="1"/>
    <xf numFmtId="2" fontId="0" fillId="0" borderId="0" xfId="0" applyNumberFormat="1"/>
    <xf numFmtId="0" fontId="0" fillId="2" borderId="0" xfId="0" applyFill="1"/>
    <xf numFmtId="10" fontId="0" fillId="2" borderId="0" xfId="0" applyNumberFormat="1" applyFill="1"/>
    <xf numFmtId="2" fontId="1" fillId="0" borderId="0" xfId="0" applyNumberFormat="1" applyFont="1"/>
    <xf numFmtId="2" fontId="0" fillId="2" borderId="0" xfId="0" applyNumberFormat="1" applyFill="1"/>
    <xf numFmtId="0" fontId="2" fillId="2" borderId="1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0" fontId="0" fillId="2" borderId="0" xfId="0" applyNumberFormat="1" applyFill="1" applyBorder="1" applyAlignment="1">
      <alignment horizontal="center"/>
    </xf>
    <xf numFmtId="10" fontId="0" fillId="2" borderId="0" xfId="0" applyNumberFormat="1" applyFill="1" applyAlignment="1">
      <alignment horizontal="center"/>
    </xf>
    <xf numFmtId="166" fontId="0" fillId="2" borderId="0" xfId="3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0" fontId="0" fillId="2" borderId="0" xfId="3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0" fontId="3" fillId="2" borderId="0" xfId="0" applyNumberFormat="1" applyFont="1" applyFill="1" applyAlignment="1">
      <alignment horizontal="center"/>
    </xf>
    <xf numFmtId="166" fontId="3" fillId="2" borderId="0" xfId="3" applyNumberFormat="1" applyFont="1" applyFill="1" applyBorder="1" applyAlignment="1">
      <alignment horizontal="center"/>
    </xf>
    <xf numFmtId="10" fontId="3" fillId="2" borderId="0" xfId="3" applyNumberFormat="1" applyFont="1" applyFill="1" applyBorder="1" applyAlignment="1">
      <alignment horizontal="center"/>
    </xf>
    <xf numFmtId="10" fontId="0" fillId="2" borderId="0" xfId="0" quotePrefix="1" applyNumberFormat="1" applyFill="1" applyAlignment="1">
      <alignment horizontal="center"/>
    </xf>
    <xf numFmtId="164" fontId="0" fillId="2" borderId="0" xfId="0" quotePrefix="1" applyNumberFormat="1" applyFill="1" applyAlignment="1">
      <alignment horizontal="center"/>
    </xf>
    <xf numFmtId="164" fontId="3" fillId="2" borderId="0" xfId="0" quotePrefix="1" applyNumberFormat="1" applyFont="1" applyFill="1" applyAlignment="1">
      <alignment horizontal="center"/>
    </xf>
    <xf numFmtId="0" fontId="0" fillId="2" borderId="0" xfId="0" applyFill="1" applyBorder="1"/>
    <xf numFmtId="0" fontId="5" fillId="2" borderId="8" xfId="0" applyFont="1" applyFill="1" applyBorder="1" applyAlignment="1">
      <alignment horizontal="center"/>
    </xf>
    <xf numFmtId="10" fontId="5" fillId="2" borderId="0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0" fontId="5" fillId="0" borderId="3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166" fontId="0" fillId="0" borderId="0" xfId="3" applyNumberFormat="1" applyFont="1"/>
    <xf numFmtId="166" fontId="0" fillId="0" borderId="0" xfId="0" applyNumberFormat="1"/>
    <xf numFmtId="0" fontId="3" fillId="0" borderId="0" xfId="0" applyFont="1"/>
    <xf numFmtId="165" fontId="0" fillId="2" borderId="0" xfId="0" applyNumberFormat="1" applyFill="1"/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08343265792668E-2"/>
          <c:y val="0.10714285714285714"/>
          <c:w val="0.84624553039332573"/>
          <c:h val="0.798214285714285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'ROE-MTB Chart'!$E$8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'ROE-MTB Chart'!$D$11:$D$26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'ROE-MTB Chart'!$E$11:$E$26</c:f>
              <c:numCache>
                <c:formatCode>0.00%</c:formatCode>
                <c:ptCount val="16"/>
                <c:pt idx="0">
                  <c:v>9.5500000000000002E-2</c:v>
                </c:pt>
                <c:pt idx="1">
                  <c:v>0.10349999999999999</c:v>
                </c:pt>
                <c:pt idx="2">
                  <c:v>8.1500000000000003E-2</c:v>
                </c:pt>
                <c:pt idx="3">
                  <c:v>0.10450000000000001</c:v>
                </c:pt>
                <c:pt idx="4">
                  <c:v>9.5000000000000001E-2</c:v>
                </c:pt>
                <c:pt idx="5">
                  <c:v>0.10400000000000001</c:v>
                </c:pt>
                <c:pt idx="6">
                  <c:v>0.1055</c:v>
                </c:pt>
                <c:pt idx="7">
                  <c:v>0.1075</c:v>
                </c:pt>
                <c:pt idx="8">
                  <c:v>0.11650000000000001</c:v>
                </c:pt>
                <c:pt idx="9">
                  <c:v>0.115</c:v>
                </c:pt>
                <c:pt idx="10">
                  <c:v>0.10300000000000001</c:v>
                </c:pt>
                <c:pt idx="11">
                  <c:v>0.10300000000000001</c:v>
                </c:pt>
                <c:pt idx="12">
                  <c:v>0.106</c:v>
                </c:pt>
                <c:pt idx="13">
                  <c:v>9.9000000000000005E-2</c:v>
                </c:pt>
                <c:pt idx="14">
                  <c:v>0.10250000000000001</c:v>
                </c:pt>
                <c:pt idx="15">
                  <c:v>0.10200000000000001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801280"/>
        <c:axId val="92811264"/>
      </c:barChart>
      <c:lineChart>
        <c:grouping val="standard"/>
        <c:varyColors val="0"/>
        <c:ser>
          <c:idx val="2"/>
          <c:order val="1"/>
          <c:tx>
            <c:strRef>
              <c:f>'ROE-MTB Chart'!$F$8</c:f>
              <c:strCache>
                <c:ptCount val="1"/>
                <c:pt idx="0">
                  <c:v>M/B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triangle"/>
            <c:size val="1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Pt>
            <c:idx val="1"/>
            <c:bubble3D val="0"/>
            <c:spPr>
              <a:ln w="12700">
                <a:solidFill>
                  <a:srgbClr val="333333"/>
                </a:solidFill>
                <a:prstDash val="solid"/>
              </a:ln>
            </c:spPr>
          </c:dPt>
          <c:cat>
            <c:numRef>
              <c:f>'ROE-MTB Chart'!$D$11:$D$26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'ROE-MTB Chart'!$F$11:$F$26</c:f>
              <c:numCache>
                <c:formatCode>0.00</c:formatCode>
                <c:ptCount val="16"/>
                <c:pt idx="0">
                  <c:v>1.45285</c:v>
                </c:pt>
                <c:pt idx="1">
                  <c:v>1.5100500000000001</c:v>
                </c:pt>
                <c:pt idx="2">
                  <c:v>1.5703999999999998</c:v>
                </c:pt>
                <c:pt idx="3">
                  <c:v>1.4824000000000002</c:v>
                </c:pt>
                <c:pt idx="4">
                  <c:v>1.536</c:v>
                </c:pt>
                <c:pt idx="5">
                  <c:v>1.7235</c:v>
                </c:pt>
                <c:pt idx="6">
                  <c:v>1.70025</c:v>
                </c:pt>
                <c:pt idx="7">
                  <c:v>1.7504499999999998</c:v>
                </c:pt>
                <c:pt idx="8">
                  <c:v>1.6743999999999999</c:v>
                </c:pt>
                <c:pt idx="9">
                  <c:v>1.5615999999999999</c:v>
                </c:pt>
                <c:pt idx="10">
                  <c:v>1.44895</c:v>
                </c:pt>
                <c:pt idx="11">
                  <c:v>1.5640000000000001</c:v>
                </c:pt>
                <c:pt idx="12">
                  <c:v>1.6550000000000002</c:v>
                </c:pt>
                <c:pt idx="13">
                  <c:v>1.6547999999999998</c:v>
                </c:pt>
                <c:pt idx="14" formatCode="General">
                  <c:v>1.6815</c:v>
                </c:pt>
                <c:pt idx="15" formatCode="General">
                  <c:v>1.7850000000000001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12800"/>
        <c:axId val="92814336"/>
      </c:lineChart>
      <c:catAx>
        <c:axId val="928012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2811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2811264"/>
        <c:scaling>
          <c:orientation val="minMax"/>
          <c:min val="0"/>
        </c:scaling>
        <c:delete val="0"/>
        <c:axPos val="l"/>
        <c:numFmt formatCode="0.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2801280"/>
        <c:crosses val="autoZero"/>
        <c:crossBetween val="between"/>
      </c:valAx>
      <c:catAx>
        <c:axId val="9281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814336"/>
        <c:crosses val="autoZero"/>
        <c:auto val="0"/>
        <c:lblAlgn val="ctr"/>
        <c:lblOffset val="100"/>
        <c:noMultiLvlLbl val="0"/>
      </c:catAx>
      <c:valAx>
        <c:axId val="92814336"/>
        <c:scaling>
          <c:orientation val="minMax"/>
        </c:scaling>
        <c:delete val="0"/>
        <c:axPos val="r"/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2812800"/>
        <c:crosses val="max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921052631578948"/>
          <c:y val="1.4285714285714285E-2"/>
          <c:w val="0.2776315789473684"/>
          <c:h val="4.76190476190476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70137524557956"/>
          <c:y val="7.3480761713296483E-2"/>
          <c:w val="0.84479371316306484"/>
          <c:h val="0.730440982111278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366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'Div Yield Graph'!$A$5:$A$20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'Div Yield Graph'!$B$5:$B$20</c:f>
              <c:numCache>
                <c:formatCode>0.00%</c:formatCode>
                <c:ptCount val="16"/>
                <c:pt idx="0">
                  <c:v>5.3999999999999999E-2</c:v>
                </c:pt>
                <c:pt idx="1">
                  <c:v>4.9000000000000002E-2</c:v>
                </c:pt>
                <c:pt idx="2">
                  <c:v>4.7E-2</c:v>
                </c:pt>
                <c:pt idx="3">
                  <c:v>4.8000000000000001E-2</c:v>
                </c:pt>
                <c:pt idx="4">
                  <c:v>4.3999999999999997E-2</c:v>
                </c:pt>
                <c:pt idx="5">
                  <c:v>3.95E-2</c:v>
                </c:pt>
                <c:pt idx="6">
                  <c:v>3.9100000000000003E-2</c:v>
                </c:pt>
                <c:pt idx="7">
                  <c:v>3.3500000000000002E-2</c:v>
                </c:pt>
                <c:pt idx="8">
                  <c:v>3.6000000000000004E-2</c:v>
                </c:pt>
                <c:pt idx="9">
                  <c:v>3.95E-2</c:v>
                </c:pt>
                <c:pt idx="10">
                  <c:v>3.85E-2</c:v>
                </c:pt>
                <c:pt idx="11">
                  <c:v>3.5000000000000003E-2</c:v>
                </c:pt>
                <c:pt idx="12">
                  <c:v>3.6000000000000004E-2</c:v>
                </c:pt>
                <c:pt idx="13">
                  <c:v>3.6000000000000004E-2</c:v>
                </c:pt>
                <c:pt idx="14">
                  <c:v>3.4500000000000003E-2</c:v>
                </c:pt>
                <c:pt idx="15">
                  <c:v>3.2500000000000001E-2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58112"/>
        <c:axId val="93659904"/>
      </c:barChart>
      <c:catAx>
        <c:axId val="9365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93659904"/>
        <c:crosses val="autoZero"/>
        <c:auto val="1"/>
        <c:lblAlgn val="ctr"/>
        <c:lblOffset val="100"/>
        <c:tickMarkSkip val="1"/>
        <c:noMultiLvlLbl val="0"/>
      </c:catAx>
      <c:valAx>
        <c:axId val="93659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Dividend Yield</a:t>
                </a:r>
              </a:p>
            </c:rich>
          </c:tx>
          <c:layout>
            <c:manualLayout>
              <c:xMode val="edge"/>
              <c:yMode val="edge"/>
              <c:x val="1.5717142500044638E-2"/>
              <c:y val="0.33893635635971037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36581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 pitchFamily="18" charset="0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4</xdr:row>
      <xdr:rowOff>123825</xdr:rowOff>
    </xdr:from>
    <xdr:to>
      <xdr:col>18</xdr:col>
      <xdr:colOff>200025</xdr:colOff>
      <xdr:row>29</xdr:row>
      <xdr:rowOff>76200</xdr:rowOff>
    </xdr:to>
    <xdr:graphicFrame macro="">
      <xdr:nvGraphicFramePr>
        <xdr:cNvPr id="205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</xdr:row>
      <xdr:rowOff>0</xdr:rowOff>
    </xdr:from>
    <xdr:to>
      <xdr:col>12</xdr:col>
      <xdr:colOff>0</xdr:colOff>
      <xdr:row>17</xdr:row>
      <xdr:rowOff>95250</xdr:rowOff>
    </xdr:to>
    <xdr:graphicFrame macro="">
      <xdr:nvGraphicFramePr>
        <xdr:cNvPr id="21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rw/Excel/Stock%20and%20Bond%20Returns/bond%20and%20stock%20returns%20-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>
        <row r="8">
          <cell r="A8">
            <v>1926</v>
          </cell>
          <cell r="O8">
            <v>7.7695239461601284E-2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S31"/>
  <sheetViews>
    <sheetView tabSelected="1" topLeftCell="B1" workbookViewId="0">
      <selection activeCell="W9" sqref="W9"/>
    </sheetView>
  </sheetViews>
  <sheetFormatPr defaultRowHeight="13.2" x14ac:dyDescent="0.25"/>
  <cols>
    <col min="6" max="6" width="10.33203125" bestFit="1" customWidth="1"/>
  </cols>
  <sheetData>
    <row r="5" spans="3:19" x14ac:dyDescent="0.25"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3:19" x14ac:dyDescent="0.25">
      <c r="C6" s="3"/>
      <c r="D6" s="33"/>
      <c r="E6" s="33"/>
      <c r="F6" s="3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3:19" x14ac:dyDescent="0.25">
      <c r="C7" s="3"/>
      <c r="D7" s="33"/>
      <c r="E7" s="33"/>
      <c r="F7" s="3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3:19" x14ac:dyDescent="0.25">
      <c r="C8" s="3"/>
      <c r="D8" s="36" t="s">
        <v>4</v>
      </c>
      <c r="E8" s="37" t="s">
        <v>1</v>
      </c>
      <c r="F8" s="44" t="s">
        <v>6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3:19" x14ac:dyDescent="0.25">
      <c r="C9" s="3"/>
      <c r="D9" s="34">
        <v>1998</v>
      </c>
      <c r="E9" s="35">
        <v>0.11466666666666667</v>
      </c>
      <c r="F9" s="45">
        <v>1.9349222222222222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3:19" x14ac:dyDescent="0.25">
      <c r="C10" s="3"/>
      <c r="D10" s="34">
        <v>1999</v>
      </c>
      <c r="E10" s="35">
        <v>0.10377777777777777</v>
      </c>
      <c r="F10" s="45">
        <v>1.5971873333333333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3:19" x14ac:dyDescent="0.25">
      <c r="C11" s="3"/>
      <c r="D11" s="34">
        <f>'ROE and MB Data'!D20</f>
        <v>2000</v>
      </c>
      <c r="E11" s="35">
        <f>'ROE and MB Data'!E20</f>
        <v>9.5500000000000002E-2</v>
      </c>
      <c r="F11" s="45">
        <f>'ROE and MB Data'!F20</f>
        <v>1.45285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3:19" x14ac:dyDescent="0.25">
      <c r="C12" s="3"/>
      <c r="D12" s="34">
        <f>'ROE and MB Data'!D21</f>
        <v>2001</v>
      </c>
      <c r="E12" s="35">
        <f>'ROE and MB Data'!E21</f>
        <v>0.10349999999999999</v>
      </c>
      <c r="F12" s="45">
        <f>'ROE and MB Data'!F21</f>
        <v>1.5100500000000001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3:19" x14ac:dyDescent="0.25">
      <c r="C13" s="3"/>
      <c r="D13" s="34">
        <f>'ROE and MB Data'!D22</f>
        <v>2002</v>
      </c>
      <c r="E13" s="35">
        <f>'ROE and MB Data'!E22</f>
        <v>8.1500000000000003E-2</v>
      </c>
      <c r="F13" s="45">
        <f>'ROE and MB Data'!F22</f>
        <v>1.5703999999999998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3:19" x14ac:dyDescent="0.25">
      <c r="C14" s="3"/>
      <c r="D14" s="34">
        <f>'ROE and MB Data'!D23</f>
        <v>2003</v>
      </c>
      <c r="E14" s="35">
        <f>'ROE and MB Data'!E23</f>
        <v>0.10450000000000001</v>
      </c>
      <c r="F14" s="45">
        <f>'ROE and MB Data'!F23</f>
        <v>1.4824000000000002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3:19" x14ac:dyDescent="0.25">
      <c r="C15" s="3"/>
      <c r="D15" s="34">
        <f>'ROE and MB Data'!D24</f>
        <v>2004</v>
      </c>
      <c r="E15" s="35">
        <f>'ROE and MB Data'!E24</f>
        <v>9.5000000000000001E-2</v>
      </c>
      <c r="F15" s="45">
        <f>'ROE and MB Data'!F24</f>
        <v>1.536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3:19" x14ac:dyDescent="0.25">
      <c r="C16" s="3"/>
      <c r="D16" s="34">
        <f>'ROE and MB Data'!D25</f>
        <v>2005</v>
      </c>
      <c r="E16" s="35">
        <f>'ROE and MB Data'!E25</f>
        <v>0.10400000000000001</v>
      </c>
      <c r="F16" s="45">
        <f>'ROE and MB Data'!F25</f>
        <v>1.7235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3:19" x14ac:dyDescent="0.25">
      <c r="C17" s="3"/>
      <c r="D17" s="34">
        <f>'ROE and MB Data'!D26</f>
        <v>2006</v>
      </c>
      <c r="E17" s="35">
        <f>'ROE and MB Data'!E26</f>
        <v>0.1055</v>
      </c>
      <c r="F17" s="45">
        <f>'ROE and MB Data'!F26</f>
        <v>1.70025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3:19" x14ac:dyDescent="0.25">
      <c r="D18" s="34">
        <f>'ROE and MB Data'!D27</f>
        <v>2007</v>
      </c>
      <c r="E18" s="35">
        <f>'ROE and MB Data'!E27</f>
        <v>0.1075</v>
      </c>
      <c r="F18" s="45">
        <f>'ROE and MB Data'!F27</f>
        <v>1.7504499999999998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3:19" x14ac:dyDescent="0.25">
      <c r="D19" s="34">
        <f>'ROE and MB Data'!D28</f>
        <v>2008</v>
      </c>
      <c r="E19" s="35">
        <f>'ROE and MB Data'!E28</f>
        <v>0.11650000000000001</v>
      </c>
      <c r="F19" s="45">
        <f>'ROE and MB Data'!F28</f>
        <v>1.6743999999999999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3:19" x14ac:dyDescent="0.25">
      <c r="D20" s="34">
        <f>'ROE and MB Data'!D29</f>
        <v>2009</v>
      </c>
      <c r="E20" s="35">
        <f>'ROE and MB Data'!E29</f>
        <v>0.115</v>
      </c>
      <c r="F20" s="45">
        <f>'ROE and MB Data'!F29</f>
        <v>1.5615999999999999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3:19" x14ac:dyDescent="0.25">
      <c r="D21" s="34">
        <f>'ROE and MB Data'!D30</f>
        <v>2010</v>
      </c>
      <c r="E21" s="35">
        <f>'ROE and MB Data'!E30</f>
        <v>0.10300000000000001</v>
      </c>
      <c r="F21" s="45">
        <f>'ROE and MB Data'!F30</f>
        <v>1.44895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3:19" x14ac:dyDescent="0.25">
      <c r="D22" s="34">
        <f>'ROE and MB Data'!D31</f>
        <v>2011</v>
      </c>
      <c r="E22" s="35">
        <f>'ROE and MB Data'!E31</f>
        <v>0.10300000000000001</v>
      </c>
      <c r="F22" s="45">
        <f>'ROE and MB Data'!F31</f>
        <v>1.5640000000000001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3:19" x14ac:dyDescent="0.25">
      <c r="D23">
        <v>2012</v>
      </c>
      <c r="E23" s="1">
        <f>'ROE and MB Data'!BH13</f>
        <v>0.106</v>
      </c>
      <c r="F23" s="2">
        <f>'ROE and MB Data'!BJ13</f>
        <v>1.6550000000000002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3:19" x14ac:dyDescent="0.25">
      <c r="D24">
        <v>2013</v>
      </c>
      <c r="E24" s="1">
        <f>'ROE and MB Data'!BL13</f>
        <v>9.9000000000000005E-2</v>
      </c>
      <c r="F24" s="6">
        <f>'ROE and MB Data'!BN13</f>
        <v>1.6547999999999998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3:19" x14ac:dyDescent="0.25">
      <c r="D25">
        <v>2014</v>
      </c>
      <c r="E25" s="1">
        <f>'ROE and MB Data'!BP13</f>
        <v>0.10250000000000001</v>
      </c>
      <c r="F25" s="3">
        <f>'ROE and MB Data'!BR13</f>
        <v>1.6815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3:19" x14ac:dyDescent="0.25">
      <c r="D26">
        <v>2015</v>
      </c>
      <c r="E26" s="1">
        <f>'ROE and MB Data'!BT13</f>
        <v>0.10200000000000001</v>
      </c>
      <c r="F26" s="3">
        <f>'ROE and MB Data'!BV13</f>
        <v>1.7850000000000001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3:19" x14ac:dyDescent="0.25"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3:19" x14ac:dyDescent="0.25"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3:19" x14ac:dyDescent="0.25"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3:19" x14ac:dyDescent="0.25"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3:19" x14ac:dyDescent="0.25"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D28" sqref="D28"/>
    </sheetView>
  </sheetViews>
  <sheetFormatPr defaultRowHeight="13.2" x14ac:dyDescent="0.25"/>
  <cols>
    <col min="2" max="2" width="20" bestFit="1" customWidth="1"/>
  </cols>
  <sheetData>
    <row r="1" spans="1:14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5">
      <c r="A2" s="50" t="s">
        <v>7</v>
      </c>
      <c r="B2" s="5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5">
      <c r="A3" s="38" t="s">
        <v>4</v>
      </c>
      <c r="B3" s="39" t="s">
        <v>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0">
        <f>'ROE and MB Data'!B19</f>
        <v>1999</v>
      </c>
      <c r="B4" s="41">
        <f>'ROE and MB Data'!C19</f>
        <v>4.8000000000000001E-2</v>
      </c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5">
      <c r="A5" s="42">
        <f>'ROE and MB Data'!B20</f>
        <v>2000</v>
      </c>
      <c r="B5" s="41">
        <f>'ROE and MB Data'!C20</f>
        <v>5.3999999999999999E-2</v>
      </c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25">
      <c r="A6" s="42">
        <f>'ROE and MB Data'!B21</f>
        <v>2001</v>
      </c>
      <c r="B6" s="41">
        <f>'ROE and MB Data'!C21</f>
        <v>4.9000000000000002E-2</v>
      </c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42">
        <f>'ROE and MB Data'!B22</f>
        <v>2002</v>
      </c>
      <c r="B7" s="41">
        <f>'ROE and MB Data'!C22</f>
        <v>4.7E-2</v>
      </c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42">
        <f>'ROE and MB Data'!B23</f>
        <v>2003</v>
      </c>
      <c r="B8" s="41">
        <f>'ROE and MB Data'!C23</f>
        <v>4.8000000000000001E-2</v>
      </c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42">
        <f>'ROE and MB Data'!B24</f>
        <v>2004</v>
      </c>
      <c r="B9" s="41">
        <f>'ROE and MB Data'!C24</f>
        <v>4.3999999999999997E-2</v>
      </c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42">
        <f>'ROE and MB Data'!B25</f>
        <v>2005</v>
      </c>
      <c r="B10" s="41">
        <f>'ROE and MB Data'!C25</f>
        <v>3.95E-2</v>
      </c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25">
      <c r="A11" s="42">
        <f>'ROE and MB Data'!B26</f>
        <v>2006</v>
      </c>
      <c r="B11" s="41">
        <f>'ROE and MB Data'!C26</f>
        <v>3.9100000000000003E-2</v>
      </c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42">
        <f>'ROE and MB Data'!B27</f>
        <v>2007</v>
      </c>
      <c r="B12" s="41">
        <f>'ROE and MB Data'!C27</f>
        <v>3.3500000000000002E-2</v>
      </c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A13" s="42">
        <f>'ROE and MB Data'!B28</f>
        <v>2008</v>
      </c>
      <c r="B13" s="41">
        <f>'ROE and MB Data'!C28</f>
        <v>3.6000000000000004E-2</v>
      </c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42">
        <f>'ROE and MB Data'!B29</f>
        <v>2009</v>
      </c>
      <c r="B14" s="41">
        <f>'ROE and MB Data'!C29</f>
        <v>3.95E-2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42">
        <f>'ROE and MB Data'!B30</f>
        <v>2010</v>
      </c>
      <c r="B15" s="41">
        <f>'ROE and MB Data'!C30</f>
        <v>3.85E-2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s="42">
        <f>'ROE and MB Data'!B31</f>
        <v>2011</v>
      </c>
      <c r="B16" s="41">
        <f>'ROE and MB Data'!C31</f>
        <v>3.5000000000000003E-2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>
        <v>2012</v>
      </c>
      <c r="B17" s="1">
        <f>'ROE and MB Data'!BG13</f>
        <v>3.6000000000000004E-2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>
        <v>2013</v>
      </c>
      <c r="B18" s="1">
        <f>'ROE and MB Data'!BK13</f>
        <v>3.6000000000000004E-2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>
        <v>2014</v>
      </c>
      <c r="B19" s="1">
        <f>'ROE and MB Data'!BO13</f>
        <v>3.4500000000000003E-2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>
        <v>2015</v>
      </c>
      <c r="B20" s="1">
        <f>'ROE and MB Data'!BS13</f>
        <v>3.2500000000000001E-2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5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</sheetData>
  <mergeCells count="1">
    <mergeCell ref="A2:B2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74"/>
  <sheetViews>
    <sheetView topLeftCell="AP1" zoomScaleNormal="100" workbookViewId="0">
      <selection activeCell="L41" sqref="L41"/>
    </sheetView>
  </sheetViews>
  <sheetFormatPr defaultRowHeight="13.2" x14ac:dyDescent="0.25"/>
  <cols>
    <col min="2" max="2" width="51.33203125" customWidth="1"/>
    <col min="4" max="4" width="10.33203125" bestFit="1" customWidth="1"/>
    <col min="8" max="8" width="9.33203125" bestFit="1" customWidth="1"/>
  </cols>
  <sheetData>
    <row r="1" spans="1:7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75" x14ac:dyDescent="0.25">
      <c r="A3" s="3"/>
      <c r="B3" s="3"/>
      <c r="C3" s="16">
        <v>1998</v>
      </c>
      <c r="D3" s="8"/>
      <c r="E3" s="8"/>
      <c r="F3" s="9"/>
      <c r="G3" s="7">
        <v>1999</v>
      </c>
      <c r="H3" s="10"/>
      <c r="I3" s="7"/>
      <c r="J3" s="11"/>
      <c r="K3" s="7">
        <v>2000</v>
      </c>
      <c r="L3" s="8"/>
      <c r="M3" s="8"/>
      <c r="N3" s="9"/>
      <c r="O3" s="7">
        <v>2001</v>
      </c>
      <c r="P3" s="8"/>
      <c r="Q3" s="8"/>
      <c r="R3" s="9"/>
      <c r="S3" s="7">
        <v>2002</v>
      </c>
      <c r="T3" s="8"/>
      <c r="U3" s="8"/>
      <c r="V3" s="9"/>
      <c r="W3" s="7">
        <v>2003</v>
      </c>
      <c r="X3" s="8"/>
      <c r="Y3" s="8"/>
      <c r="Z3" s="9"/>
      <c r="AA3" s="7">
        <v>2004</v>
      </c>
      <c r="AB3" s="8"/>
      <c r="AC3" s="8"/>
      <c r="AD3" s="9"/>
      <c r="AE3" s="7">
        <v>2005</v>
      </c>
      <c r="AF3" s="8"/>
      <c r="AG3" s="8"/>
      <c r="AH3" s="9"/>
      <c r="AI3" s="7">
        <v>2006</v>
      </c>
      <c r="AJ3" s="8"/>
      <c r="AK3" s="8"/>
      <c r="AL3" s="9"/>
      <c r="AM3" s="7">
        <v>2007</v>
      </c>
      <c r="AN3" s="8"/>
      <c r="AO3" s="8"/>
      <c r="AP3" s="9"/>
      <c r="AQ3" s="7">
        <v>2008</v>
      </c>
      <c r="AR3" s="8"/>
      <c r="AS3" s="8"/>
      <c r="AT3" s="9"/>
      <c r="AU3" s="7">
        <v>2009</v>
      </c>
      <c r="AV3" s="8"/>
      <c r="AW3" s="8"/>
      <c r="AX3" s="9"/>
      <c r="AY3" s="7">
        <v>2010</v>
      </c>
      <c r="AZ3" s="8"/>
      <c r="BA3" s="8"/>
      <c r="BB3" s="9"/>
      <c r="BC3" s="7">
        <v>2011</v>
      </c>
      <c r="BD3" s="8"/>
      <c r="BE3" s="8"/>
      <c r="BF3" s="9"/>
      <c r="BG3" s="7">
        <v>2012</v>
      </c>
      <c r="BH3" s="8"/>
      <c r="BI3" s="8"/>
      <c r="BJ3" s="9"/>
      <c r="BK3" s="7">
        <v>2013</v>
      </c>
      <c r="BL3" s="8"/>
      <c r="BM3" s="8"/>
      <c r="BN3" s="9"/>
      <c r="BO3" s="7">
        <v>2014</v>
      </c>
      <c r="BP3" s="8"/>
      <c r="BQ3" s="8"/>
      <c r="BR3" s="9"/>
      <c r="BS3" s="7">
        <v>2015</v>
      </c>
      <c r="BT3" s="8"/>
      <c r="BU3" s="8"/>
      <c r="BV3" s="9"/>
    </row>
    <row r="4" spans="1:75" x14ac:dyDescent="0.25">
      <c r="A4" s="3"/>
      <c r="B4" s="3"/>
      <c r="C4" s="17" t="s">
        <v>0</v>
      </c>
      <c r="D4" s="12" t="s">
        <v>1</v>
      </c>
      <c r="E4" s="12" t="s">
        <v>2</v>
      </c>
      <c r="F4" s="13" t="s">
        <v>3</v>
      </c>
      <c r="G4" s="12" t="s">
        <v>0</v>
      </c>
      <c r="H4" s="12" t="s">
        <v>1</v>
      </c>
      <c r="I4" s="12" t="s">
        <v>2</v>
      </c>
      <c r="J4" s="13" t="s">
        <v>3</v>
      </c>
      <c r="K4" s="12" t="s">
        <v>0</v>
      </c>
      <c r="L4" s="12" t="s">
        <v>1</v>
      </c>
      <c r="M4" s="12" t="s">
        <v>2</v>
      </c>
      <c r="N4" s="13" t="s">
        <v>3</v>
      </c>
      <c r="O4" s="12" t="s">
        <v>0</v>
      </c>
      <c r="P4" s="12" t="s">
        <v>1</v>
      </c>
      <c r="Q4" s="12" t="s">
        <v>2</v>
      </c>
      <c r="R4" s="13" t="s">
        <v>3</v>
      </c>
      <c r="S4" s="12" t="s">
        <v>0</v>
      </c>
      <c r="T4" s="12" t="s">
        <v>1</v>
      </c>
      <c r="U4" s="12" t="s">
        <v>2</v>
      </c>
      <c r="V4" s="13" t="s">
        <v>3</v>
      </c>
      <c r="W4" s="12" t="s">
        <v>0</v>
      </c>
      <c r="X4" s="12" t="s">
        <v>1</v>
      </c>
      <c r="Y4" s="12" t="s">
        <v>2</v>
      </c>
      <c r="Z4" s="13" t="s">
        <v>3</v>
      </c>
      <c r="AA4" s="12" t="s">
        <v>0</v>
      </c>
      <c r="AB4" s="12" t="s">
        <v>1</v>
      </c>
      <c r="AC4" s="12" t="s">
        <v>2</v>
      </c>
      <c r="AD4" s="13" t="s">
        <v>3</v>
      </c>
      <c r="AE4" s="12" t="s">
        <v>0</v>
      </c>
      <c r="AF4" s="12" t="s">
        <v>1</v>
      </c>
      <c r="AG4" s="12" t="s">
        <v>2</v>
      </c>
      <c r="AH4" s="13" t="s">
        <v>3</v>
      </c>
      <c r="AI4" s="12" t="s">
        <v>0</v>
      </c>
      <c r="AJ4" s="12" t="s">
        <v>1</v>
      </c>
      <c r="AK4" s="12" t="s">
        <v>2</v>
      </c>
      <c r="AL4" s="13" t="s">
        <v>3</v>
      </c>
      <c r="AM4" s="12" t="s">
        <v>0</v>
      </c>
      <c r="AN4" s="12" t="s">
        <v>1</v>
      </c>
      <c r="AO4" s="12" t="s">
        <v>2</v>
      </c>
      <c r="AP4" s="13" t="s">
        <v>3</v>
      </c>
      <c r="AQ4" s="12" t="s">
        <v>0</v>
      </c>
      <c r="AR4" s="12" t="s">
        <v>1</v>
      </c>
      <c r="AS4" s="12" t="s">
        <v>2</v>
      </c>
      <c r="AT4" s="13" t="s">
        <v>3</v>
      </c>
      <c r="AU4" s="12" t="s">
        <v>0</v>
      </c>
      <c r="AV4" s="12" t="s">
        <v>1</v>
      </c>
      <c r="AW4" s="12" t="s">
        <v>2</v>
      </c>
      <c r="AX4" s="13" t="s">
        <v>3</v>
      </c>
      <c r="AY4" s="12" t="s">
        <v>0</v>
      </c>
      <c r="AZ4" s="12" t="s">
        <v>1</v>
      </c>
      <c r="BA4" s="12" t="s">
        <v>2</v>
      </c>
      <c r="BB4" s="13" t="s">
        <v>3</v>
      </c>
      <c r="BC4" s="12" t="s">
        <v>0</v>
      </c>
      <c r="BD4" s="12" t="s">
        <v>1</v>
      </c>
      <c r="BE4" s="12" t="s">
        <v>2</v>
      </c>
      <c r="BF4" s="13" t="s">
        <v>3</v>
      </c>
      <c r="BG4" s="12" t="s">
        <v>0</v>
      </c>
      <c r="BH4" s="12" t="s">
        <v>1</v>
      </c>
      <c r="BI4" s="12" t="s">
        <v>2</v>
      </c>
      <c r="BJ4" s="13" t="s">
        <v>3</v>
      </c>
      <c r="BK4" s="12" t="s">
        <v>0</v>
      </c>
      <c r="BL4" s="12" t="s">
        <v>1</v>
      </c>
      <c r="BM4" s="12" t="s">
        <v>2</v>
      </c>
      <c r="BN4" s="13" t="s">
        <v>3</v>
      </c>
      <c r="BO4" s="12" t="s">
        <v>0</v>
      </c>
      <c r="BP4" s="12" t="s">
        <v>1</v>
      </c>
      <c r="BQ4" s="12" t="s">
        <v>2</v>
      </c>
      <c r="BR4" s="13" t="s">
        <v>3</v>
      </c>
      <c r="BS4" s="12" t="s">
        <v>0</v>
      </c>
      <c r="BT4" s="12" t="s">
        <v>1</v>
      </c>
      <c r="BU4" s="12" t="s">
        <v>2</v>
      </c>
      <c r="BV4" s="13" t="s">
        <v>3</v>
      </c>
    </row>
    <row r="5" spans="1:75" ht="15.6" x14ac:dyDescent="0.3">
      <c r="A5" s="3"/>
      <c r="B5" s="14" t="s">
        <v>8</v>
      </c>
      <c r="C5" s="21">
        <v>3.6999999999999998E-2</v>
      </c>
      <c r="D5" s="21">
        <v>0.14899999999999999</v>
      </c>
      <c r="E5" s="23">
        <v>15.4</v>
      </c>
      <c r="F5" s="19">
        <f t="shared" ref="F5:F12" si="0">D5*E5</f>
        <v>2.2946</v>
      </c>
      <c r="G5" s="21">
        <v>4.1000000000000002E-2</v>
      </c>
      <c r="H5" s="21">
        <v>6.6000000000000003E-2</v>
      </c>
      <c r="I5" s="23">
        <v>33</v>
      </c>
      <c r="J5" s="19">
        <f t="shared" ref="J5:J12" si="1">H5*I5</f>
        <v>2.1779999999999999</v>
      </c>
      <c r="K5" s="21">
        <v>5.8999999999999997E-2</v>
      </c>
      <c r="L5" s="21">
        <v>8.2000000000000003E-2</v>
      </c>
      <c r="M5" s="23">
        <v>18.899999999999999</v>
      </c>
      <c r="N5" s="19">
        <f t="shared" ref="N5:N12" si="2">L5*M5</f>
        <v>1.5497999999999998</v>
      </c>
      <c r="O5" s="21">
        <v>5.0999999999999997E-2</v>
      </c>
      <c r="P5" s="21">
        <v>9.6000000000000002E-2</v>
      </c>
      <c r="Q5" s="23">
        <v>15.6</v>
      </c>
      <c r="R5" s="19">
        <f t="shared" ref="R5:R12" si="3">P5*Q5</f>
        <v>1.4976</v>
      </c>
      <c r="S5" s="21">
        <v>5.3999999999999999E-2</v>
      </c>
      <c r="T5" s="21">
        <v>0.104</v>
      </c>
      <c r="U5" s="23">
        <v>15.2</v>
      </c>
      <c r="V5" s="19">
        <f t="shared" ref="V5:V12" si="4">T5*U5</f>
        <v>1.5807999999999998</v>
      </c>
      <c r="W5" s="21">
        <v>5.1999999999999998E-2</v>
      </c>
      <c r="X5" s="21">
        <v>9.2999999999999999E-2</v>
      </c>
      <c r="Y5" s="23">
        <v>13.4</v>
      </c>
      <c r="Z5" s="19">
        <f t="shared" ref="Z5:Z12" si="5">X5*Y5</f>
        <v>1.2462</v>
      </c>
      <c r="AA5" s="21">
        <v>4.9000000000000002E-2</v>
      </c>
      <c r="AB5" s="21">
        <v>7.5999999999999998E-2</v>
      </c>
      <c r="AC5" s="23">
        <v>15.9</v>
      </c>
      <c r="AD5" s="19">
        <f t="shared" ref="AD5:AD12" si="6">AB5*AC5</f>
        <v>1.2083999999999999</v>
      </c>
      <c r="AE5" s="21">
        <v>4.4999999999999998E-2</v>
      </c>
      <c r="AF5" s="21">
        <v>8.5000000000000006E-2</v>
      </c>
      <c r="AG5" s="23">
        <v>16.100000000000001</v>
      </c>
      <c r="AH5" s="19">
        <f t="shared" ref="AH5:AH12" si="7">AF5*AG5</f>
        <v>1.3685000000000003</v>
      </c>
      <c r="AI5" s="21">
        <v>4.7E-2</v>
      </c>
      <c r="AJ5" s="21">
        <v>9.8000000000000004E-2</v>
      </c>
      <c r="AK5" s="23">
        <v>13.5</v>
      </c>
      <c r="AL5" s="19">
        <f t="shared" ref="AL5:AL12" si="8">AJ5*AK5</f>
        <v>1.323</v>
      </c>
      <c r="AM5" s="22">
        <v>4.2000000000000003E-2</v>
      </c>
      <c r="AN5" s="24">
        <v>8.6999999999999994E-2</v>
      </c>
      <c r="AO5" s="18">
        <v>15.9</v>
      </c>
      <c r="AP5" s="19">
        <f t="shared" ref="AP5:AP12" si="9">AN5*AO5</f>
        <v>1.3833</v>
      </c>
      <c r="AQ5" s="22">
        <v>4.8000000000000001E-2</v>
      </c>
      <c r="AR5" s="24">
        <v>8.7999999999999995E-2</v>
      </c>
      <c r="AS5" s="18">
        <v>13.6</v>
      </c>
      <c r="AT5" s="19">
        <f t="shared" ref="AT5:AT12" si="10">AR5*AS5</f>
        <v>1.1967999999999999</v>
      </c>
      <c r="AU5" s="22">
        <v>5.2999999999999999E-2</v>
      </c>
      <c r="AV5" s="24">
        <v>8.3000000000000004E-2</v>
      </c>
      <c r="AW5" s="18">
        <v>12.5</v>
      </c>
      <c r="AX5" s="19">
        <f t="shared" ref="AX5:AX12" si="11">AV5*AW5</f>
        <v>1.0375000000000001</v>
      </c>
      <c r="AY5" s="22">
        <v>4.7E-2</v>
      </c>
      <c r="AZ5" s="24">
        <v>9.1999999999999998E-2</v>
      </c>
      <c r="BA5" s="18">
        <v>14.4</v>
      </c>
      <c r="BB5" s="19">
        <f t="shared" ref="BB5:BB12" si="12">AZ5*BA5</f>
        <v>1.3248</v>
      </c>
      <c r="BC5" s="22">
        <v>4.2000000000000003E-2</v>
      </c>
      <c r="BD5" s="24">
        <v>8.7999999999999995E-2</v>
      </c>
      <c r="BE5" s="18">
        <v>14.4</v>
      </c>
      <c r="BF5" s="19">
        <f t="shared" ref="BF5:BF12" si="13">BD5*BE5</f>
        <v>1.2671999999999999</v>
      </c>
      <c r="BG5" s="22">
        <v>4.1000000000000002E-2</v>
      </c>
      <c r="BH5" s="24">
        <v>8.1000000000000003E-2</v>
      </c>
      <c r="BI5" s="18">
        <v>15.9</v>
      </c>
      <c r="BJ5" s="19">
        <f t="shared" ref="BJ5:BJ12" si="14">BH5*BI5</f>
        <v>1.2879</v>
      </c>
      <c r="BK5" s="22">
        <v>3.5000000000000003E-2</v>
      </c>
      <c r="BL5" s="24">
        <v>8.8999999999999996E-2</v>
      </c>
      <c r="BM5" s="18">
        <v>15.9</v>
      </c>
      <c r="BN5" s="19">
        <f t="shared" ref="BN5:BN12" si="15">BL5*BM5</f>
        <v>1.4151</v>
      </c>
      <c r="BO5" s="22">
        <v>3.1E-2</v>
      </c>
      <c r="BP5" s="24">
        <v>9.4E-2</v>
      </c>
      <c r="BQ5" s="18">
        <v>16.100000000000001</v>
      </c>
      <c r="BR5" s="19">
        <f t="shared" ref="BR5:BR12" si="16">BP5*BQ5</f>
        <v>1.5134000000000001</v>
      </c>
      <c r="BS5" s="22">
        <v>2.9000000000000001E-2</v>
      </c>
      <c r="BT5" s="24">
        <v>9.9000000000000005E-2</v>
      </c>
      <c r="BU5" s="18">
        <v>17.5</v>
      </c>
      <c r="BV5" s="19">
        <f t="shared" ref="BV5" si="17">BT5*BU5</f>
        <v>1.7325000000000002</v>
      </c>
      <c r="BW5" s="14" t="s">
        <v>8</v>
      </c>
    </row>
    <row r="6" spans="1:75" ht="15.6" x14ac:dyDescent="0.3">
      <c r="A6" s="3"/>
      <c r="B6" s="14" t="s">
        <v>16</v>
      </c>
      <c r="C6" s="21"/>
      <c r="D6" s="21"/>
      <c r="E6" s="23"/>
      <c r="F6" s="19"/>
      <c r="G6" s="21"/>
      <c r="H6" s="21"/>
      <c r="I6" s="23"/>
      <c r="J6" s="19"/>
      <c r="K6" s="21"/>
      <c r="L6" s="21"/>
      <c r="M6" s="23"/>
      <c r="N6" s="19"/>
      <c r="O6" s="21"/>
      <c r="P6" s="21"/>
      <c r="Q6" s="23"/>
      <c r="R6" s="19"/>
      <c r="S6" s="21"/>
      <c r="T6" s="21"/>
      <c r="U6" s="23"/>
      <c r="V6" s="19"/>
      <c r="W6" s="21"/>
      <c r="X6" s="21"/>
      <c r="Y6" s="23"/>
      <c r="Z6" s="19"/>
      <c r="AA6" s="21"/>
      <c r="AB6" s="21"/>
      <c r="AC6" s="23"/>
      <c r="AD6" s="19"/>
      <c r="AE6" s="21"/>
      <c r="AF6" s="21"/>
      <c r="AG6" s="23"/>
      <c r="AH6" s="19"/>
      <c r="AI6" s="21">
        <v>3.7999999999999999E-2</v>
      </c>
      <c r="AJ6" s="21">
        <v>9.5000000000000001E-2</v>
      </c>
      <c r="AK6" s="23">
        <v>17.899999999999999</v>
      </c>
      <c r="AL6" s="19">
        <f t="shared" ref="AL6" si="18">AJ6*AK6</f>
        <v>1.7004999999999999</v>
      </c>
      <c r="AM6" s="22">
        <v>3.5999999999999997E-2</v>
      </c>
      <c r="AN6" s="24">
        <v>0.111</v>
      </c>
      <c r="AO6" s="18">
        <v>16.7</v>
      </c>
      <c r="AP6" s="19">
        <f t="shared" ref="AP6" si="19">AN6*AO6</f>
        <v>1.8536999999999999</v>
      </c>
      <c r="AQ6" s="22">
        <v>4.1000000000000002E-2</v>
      </c>
      <c r="AR6" s="24">
        <v>0.11700000000000001</v>
      </c>
      <c r="AS6" s="18">
        <v>14.2</v>
      </c>
      <c r="AT6" s="19">
        <f t="shared" ref="AT6" si="20">AR6*AS6</f>
        <v>1.6614</v>
      </c>
      <c r="AU6" s="22">
        <v>4.1000000000000002E-2</v>
      </c>
      <c r="AV6" s="24">
        <v>7.5999999999999998E-2</v>
      </c>
      <c r="AW6" s="18">
        <v>14.2</v>
      </c>
      <c r="AX6" s="19">
        <f t="shared" ref="AX6" si="21">AV6*AW6</f>
        <v>1.0791999999999999</v>
      </c>
      <c r="AY6" s="22">
        <v>3.9E-2</v>
      </c>
      <c r="AZ6" s="24">
        <v>0.115</v>
      </c>
      <c r="BA6" s="18">
        <v>12.2</v>
      </c>
      <c r="BB6" s="19">
        <f t="shared" ref="BB6" si="22">AZ6*BA6</f>
        <v>1.403</v>
      </c>
      <c r="BC6" s="22">
        <v>3.4000000000000002E-2</v>
      </c>
      <c r="BD6" s="24">
        <v>0.115</v>
      </c>
      <c r="BE6" s="18">
        <v>14.2</v>
      </c>
      <c r="BF6" s="19">
        <f t="shared" ref="BF6" si="23">BD6*BE6</f>
        <v>1.633</v>
      </c>
      <c r="BG6" s="22">
        <v>3.3000000000000002E-2</v>
      </c>
      <c r="BH6" s="24">
        <v>0.112</v>
      </c>
      <c r="BI6" s="18">
        <v>14.8</v>
      </c>
      <c r="BJ6" s="19">
        <f t="shared" ref="BJ6" si="24">BH6*BI6</f>
        <v>1.6576000000000002</v>
      </c>
      <c r="BK6" s="22">
        <v>2.9000000000000001E-2</v>
      </c>
      <c r="BL6" s="24">
        <v>0.11799999999999999</v>
      </c>
      <c r="BM6" s="18">
        <v>15.6</v>
      </c>
      <c r="BN6" s="19">
        <f t="shared" ref="BN6" si="25">BL6*BM6</f>
        <v>1.8407999999999998</v>
      </c>
      <c r="BO6" s="22">
        <v>2.4E-2</v>
      </c>
      <c r="BP6" s="24">
        <v>0.12</v>
      </c>
      <c r="BQ6" s="18">
        <v>17.7</v>
      </c>
      <c r="BR6" s="19">
        <f t="shared" ref="BR6" si="26">BP6*BQ6</f>
        <v>2.1239999999999997</v>
      </c>
      <c r="BS6" s="22">
        <v>2.1999999999999999E-2</v>
      </c>
      <c r="BT6" s="24">
        <v>0.115</v>
      </c>
      <c r="BU6" s="18">
        <v>19.100000000000001</v>
      </c>
      <c r="BV6" s="19">
        <f t="shared" ref="BV6" si="27">BT6*BU6</f>
        <v>2.1965000000000003</v>
      </c>
      <c r="BW6" s="14" t="s">
        <v>16</v>
      </c>
    </row>
    <row r="7" spans="1:75" ht="15.6" x14ac:dyDescent="0.3">
      <c r="A7" s="3"/>
      <c r="B7" s="14" t="s">
        <v>9</v>
      </c>
      <c r="C7" s="21">
        <v>5.3999999999999999E-2</v>
      </c>
      <c r="D7" s="21">
        <v>0.108</v>
      </c>
      <c r="E7" s="25">
        <v>15.5</v>
      </c>
      <c r="F7" s="19">
        <f t="shared" si="0"/>
        <v>1.6739999999999999</v>
      </c>
      <c r="G7" s="21">
        <v>5.8000000000000003E-2</v>
      </c>
      <c r="H7" s="21">
        <v>9.5000000000000001E-2</v>
      </c>
      <c r="I7" s="23">
        <v>15.8</v>
      </c>
      <c r="J7" s="19">
        <f t="shared" si="1"/>
        <v>1.5010000000000001</v>
      </c>
      <c r="K7" s="21">
        <v>6.6000000000000003E-2</v>
      </c>
      <c r="L7" s="21">
        <v>9.0999999999999998E-2</v>
      </c>
      <c r="M7" s="23">
        <v>14.9</v>
      </c>
      <c r="N7" s="19">
        <f t="shared" si="2"/>
        <v>1.3559000000000001</v>
      </c>
      <c r="O7" s="21">
        <v>5.7000000000000002E-2</v>
      </c>
      <c r="P7" s="21">
        <v>0.105</v>
      </c>
      <c r="Q7" s="23">
        <v>14.5</v>
      </c>
      <c r="R7" s="19">
        <f t="shared" si="3"/>
        <v>1.5225</v>
      </c>
      <c r="S7" s="20">
        <v>5.7000000000000002E-2</v>
      </c>
      <c r="T7" s="20">
        <v>7.8E-2</v>
      </c>
      <c r="U7" s="18">
        <v>20</v>
      </c>
      <c r="V7" s="19">
        <f t="shared" si="4"/>
        <v>1.56</v>
      </c>
      <c r="W7" s="20">
        <v>5.3999999999999999E-2</v>
      </c>
      <c r="X7" s="20">
        <v>0.11600000000000001</v>
      </c>
      <c r="Y7" s="18">
        <v>13.6</v>
      </c>
      <c r="Z7" s="19">
        <f t="shared" si="5"/>
        <v>1.5776000000000001</v>
      </c>
      <c r="AA7" s="20">
        <v>4.7E-2</v>
      </c>
      <c r="AB7" s="20">
        <v>0.10100000000000001</v>
      </c>
      <c r="AC7" s="18">
        <v>15.7</v>
      </c>
      <c r="AD7" s="19">
        <f t="shared" si="6"/>
        <v>1.5857000000000001</v>
      </c>
      <c r="AE7" s="20">
        <v>4.3999999999999997E-2</v>
      </c>
      <c r="AF7" s="20">
        <v>0.109</v>
      </c>
      <c r="AG7" s="26">
        <v>16.2</v>
      </c>
      <c r="AH7" s="19">
        <f t="shared" si="7"/>
        <v>1.7657999999999998</v>
      </c>
      <c r="AI7" s="20">
        <v>4.2999999999999997E-2</v>
      </c>
      <c r="AJ7" s="20">
        <v>0.125</v>
      </c>
      <c r="AK7" s="18">
        <v>13.6</v>
      </c>
      <c r="AL7" s="19">
        <f t="shared" si="8"/>
        <v>1.7</v>
      </c>
      <c r="AM7" s="22">
        <v>4.3999999999999997E-2</v>
      </c>
      <c r="AN7" s="24">
        <v>0.11600000000000001</v>
      </c>
      <c r="AO7" s="18">
        <v>14.2</v>
      </c>
      <c r="AP7" s="19">
        <f t="shared" si="9"/>
        <v>1.6472</v>
      </c>
      <c r="AQ7" s="22">
        <v>3.9E-2</v>
      </c>
      <c r="AR7" s="24">
        <v>0.11799999999999999</v>
      </c>
      <c r="AS7" s="18">
        <v>14.3</v>
      </c>
      <c r="AT7" s="19">
        <f t="shared" si="10"/>
        <v>1.6874</v>
      </c>
      <c r="AU7" s="22">
        <v>3.9E-2</v>
      </c>
      <c r="AV7" s="24">
        <v>0.124</v>
      </c>
      <c r="AW7" s="18">
        <v>13.4</v>
      </c>
      <c r="AX7" s="19">
        <f t="shared" si="11"/>
        <v>1.6616</v>
      </c>
      <c r="AY7" s="22">
        <v>4.7E-2</v>
      </c>
      <c r="AZ7" s="24">
        <v>0.10100000000000001</v>
      </c>
      <c r="BA7" s="18">
        <v>13.7</v>
      </c>
      <c r="BB7" s="19">
        <f t="shared" si="12"/>
        <v>1.3836999999999999</v>
      </c>
      <c r="BC7" s="22">
        <v>4.2999999999999997E-2</v>
      </c>
      <c r="BD7" s="24">
        <v>0.111</v>
      </c>
      <c r="BE7" s="18">
        <v>13</v>
      </c>
      <c r="BF7" s="19">
        <f t="shared" si="13"/>
        <v>1.4430000000000001</v>
      </c>
      <c r="BG7" s="22">
        <v>4.1000000000000002E-2</v>
      </c>
      <c r="BH7" s="24">
        <v>0.104</v>
      </c>
      <c r="BI7" s="18">
        <v>14.5</v>
      </c>
      <c r="BJ7" s="19">
        <f t="shared" si="14"/>
        <v>1.508</v>
      </c>
      <c r="BK7" s="22">
        <v>0.04</v>
      </c>
      <c r="BL7" s="24">
        <v>0.05</v>
      </c>
      <c r="BM7" s="18">
        <v>21.3</v>
      </c>
      <c r="BN7" s="19">
        <f t="shared" si="15"/>
        <v>1.0650000000000002</v>
      </c>
      <c r="BO7" s="22">
        <v>3.7999999999999999E-2</v>
      </c>
      <c r="BP7" s="24">
        <v>5.6000000000000001E-2</v>
      </c>
      <c r="BQ7" s="18">
        <v>19.8</v>
      </c>
      <c r="BR7" s="19">
        <f t="shared" si="16"/>
        <v>1.1088</v>
      </c>
      <c r="BS7" s="22">
        <v>3.5000000000000003E-2</v>
      </c>
      <c r="BT7" s="24">
        <v>8.6999999999999994E-2</v>
      </c>
      <c r="BU7" s="18">
        <v>16.5</v>
      </c>
      <c r="BV7" s="19">
        <f t="shared" ref="BV7" si="28">BT7*BU7</f>
        <v>1.4355</v>
      </c>
      <c r="BW7" s="14" t="s">
        <v>9</v>
      </c>
    </row>
    <row r="8" spans="1:75" ht="15.6" x14ac:dyDescent="0.3">
      <c r="A8" s="3"/>
      <c r="B8" s="14" t="s">
        <v>17</v>
      </c>
      <c r="C8" s="21"/>
      <c r="D8" s="21"/>
      <c r="E8" s="25"/>
      <c r="F8" s="19"/>
      <c r="G8" s="21"/>
      <c r="H8" s="21"/>
      <c r="I8" s="23"/>
      <c r="J8" s="19"/>
      <c r="K8" s="21"/>
      <c r="L8" s="21"/>
      <c r="M8" s="23"/>
      <c r="N8" s="19"/>
      <c r="O8" s="21"/>
      <c r="P8" s="21"/>
      <c r="Q8" s="23"/>
      <c r="R8" s="19"/>
      <c r="S8" s="20"/>
      <c r="T8" s="20"/>
      <c r="U8" s="18"/>
      <c r="V8" s="19"/>
      <c r="W8" s="20"/>
      <c r="X8" s="20"/>
      <c r="Y8" s="18"/>
      <c r="Z8" s="19"/>
      <c r="AA8" s="20"/>
      <c r="AB8" s="20"/>
      <c r="AC8" s="18"/>
      <c r="AD8" s="19"/>
      <c r="AE8" s="20"/>
      <c r="AF8" s="20"/>
      <c r="AG8" s="26"/>
      <c r="AH8" s="19"/>
      <c r="AI8" s="20">
        <v>3.2000000000000001E-2</v>
      </c>
      <c r="AJ8" s="20">
        <v>0.126</v>
      </c>
      <c r="AK8" s="18">
        <v>16.100000000000001</v>
      </c>
      <c r="AL8" s="19">
        <f t="shared" ref="AL8" si="29">AJ8*AK8</f>
        <v>2.0286000000000004</v>
      </c>
      <c r="AM8" s="22">
        <v>0.03</v>
      </c>
      <c r="AN8" s="24">
        <v>0.10100000000000001</v>
      </c>
      <c r="AO8" s="18">
        <v>21.6</v>
      </c>
      <c r="AP8" s="19">
        <f t="shared" ref="AP8" si="30">AN8*AO8</f>
        <v>2.1816000000000004</v>
      </c>
      <c r="AQ8" s="22">
        <v>3.3000000000000002E-2</v>
      </c>
      <c r="AR8" s="24">
        <v>0.157</v>
      </c>
      <c r="AS8" s="18">
        <v>12.3</v>
      </c>
      <c r="AT8" s="19">
        <f t="shared" ref="AT8" si="31">AR8*AS8</f>
        <v>1.9311</v>
      </c>
      <c r="AU8" s="22">
        <v>3.5000000000000003E-2</v>
      </c>
      <c r="AV8" s="24">
        <v>0.14599999999999999</v>
      </c>
      <c r="AW8" s="18">
        <v>14.9</v>
      </c>
      <c r="AX8" s="19">
        <f t="shared" ref="AX8" si="32">AV8*AW8</f>
        <v>2.1753999999999998</v>
      </c>
      <c r="AY8" s="22">
        <v>3.6999999999999998E-2</v>
      </c>
      <c r="AZ8" s="24">
        <v>0.14000000000000001</v>
      </c>
      <c r="BA8" s="18">
        <v>15</v>
      </c>
      <c r="BB8" s="19">
        <f t="shared" ref="BB8" si="33">AZ8*BA8</f>
        <v>2.1</v>
      </c>
      <c r="BC8" s="22">
        <v>3.3000000000000002E-2</v>
      </c>
      <c r="BD8" s="24">
        <v>0.13700000000000001</v>
      </c>
      <c r="BE8" s="18">
        <v>16.8</v>
      </c>
      <c r="BF8" s="19">
        <f t="shared" ref="BF8" si="34">BD8*BE8</f>
        <v>2.3016000000000001</v>
      </c>
      <c r="BG8" s="22">
        <v>3.4000000000000002E-2</v>
      </c>
      <c r="BH8" s="24">
        <v>0.13800000000000001</v>
      </c>
      <c r="BI8" s="18">
        <v>16.8</v>
      </c>
      <c r="BJ8" s="19">
        <f t="shared" ref="BJ8" si="35">BH8*BI8</f>
        <v>2.3184000000000005</v>
      </c>
      <c r="BK8" s="22">
        <v>3.6999999999999998E-2</v>
      </c>
      <c r="BL8" s="24">
        <v>0.128</v>
      </c>
      <c r="BM8" s="18">
        <v>16</v>
      </c>
      <c r="BN8" s="19">
        <f t="shared" ref="BN8" si="36">BL8*BM8</f>
        <v>2.048</v>
      </c>
      <c r="BO8" s="22">
        <v>3.5000000000000003E-2</v>
      </c>
      <c r="BP8" s="24">
        <v>0.183</v>
      </c>
      <c r="BQ8" s="18">
        <v>11.7</v>
      </c>
      <c r="BR8" s="19">
        <f t="shared" ref="BR8" si="37">BP8*BQ8</f>
        <v>2.1410999999999998</v>
      </c>
      <c r="BS8" s="22">
        <v>3.1E-2</v>
      </c>
      <c r="BT8" s="24">
        <v>0.13700000000000001</v>
      </c>
      <c r="BU8" s="18">
        <v>1616</v>
      </c>
      <c r="BV8" s="19">
        <f t="shared" ref="BV8" si="38">BT8*BU8</f>
        <v>221.39200000000002</v>
      </c>
      <c r="BW8" s="14" t="s">
        <v>17</v>
      </c>
    </row>
    <row r="9" spans="1:75" ht="15.6" x14ac:dyDescent="0.3">
      <c r="A9" s="3"/>
      <c r="B9" s="14" t="s">
        <v>10</v>
      </c>
      <c r="C9" s="21">
        <v>4.4999999999999998E-2</v>
      </c>
      <c r="D9" s="21">
        <v>0.06</v>
      </c>
      <c r="E9" s="23">
        <v>26.7</v>
      </c>
      <c r="F9" s="19">
        <f t="shared" si="0"/>
        <v>1.6019999999999999</v>
      </c>
      <c r="G9" s="21">
        <v>0.05</v>
      </c>
      <c r="H9" s="21">
        <v>9.9000000000000005E-2</v>
      </c>
      <c r="I9" s="23">
        <v>14.5</v>
      </c>
      <c r="J9" s="19">
        <f t="shared" si="1"/>
        <v>1.4355</v>
      </c>
      <c r="K9" s="21">
        <v>5.6000000000000001E-2</v>
      </c>
      <c r="L9" s="27">
        <v>0.1</v>
      </c>
      <c r="M9" s="25">
        <v>12.4</v>
      </c>
      <c r="N9" s="19">
        <f t="shared" si="2"/>
        <v>1.2400000000000002</v>
      </c>
      <c r="O9" s="27">
        <v>5.0999999999999997E-2</v>
      </c>
      <c r="P9" s="27">
        <v>0.10199999999999999</v>
      </c>
      <c r="Q9" s="25">
        <v>12.9</v>
      </c>
      <c r="R9" s="19">
        <f t="shared" si="3"/>
        <v>1.3157999999999999</v>
      </c>
      <c r="S9" s="27">
        <v>4.4999999999999998E-2</v>
      </c>
      <c r="T9" s="27">
        <v>8.5000000000000006E-2</v>
      </c>
      <c r="U9" s="25">
        <v>17.2</v>
      </c>
      <c r="V9" s="19">
        <f t="shared" si="4"/>
        <v>1.462</v>
      </c>
      <c r="W9" s="27">
        <v>4.5999999999999999E-2</v>
      </c>
      <c r="X9" s="27">
        <v>0.09</v>
      </c>
      <c r="Y9" s="23">
        <v>15.8</v>
      </c>
      <c r="Z9" s="19">
        <f t="shared" si="5"/>
        <v>1.4219999999999999</v>
      </c>
      <c r="AA9" s="27">
        <v>4.2000000000000003E-2</v>
      </c>
      <c r="AB9" s="27">
        <v>8.8999999999999996E-2</v>
      </c>
      <c r="AC9" s="23">
        <v>16.7</v>
      </c>
      <c r="AD9" s="19">
        <f t="shared" si="6"/>
        <v>1.4863</v>
      </c>
      <c r="AE9" s="27">
        <v>3.6999999999999998E-2</v>
      </c>
      <c r="AF9" s="27">
        <v>9.9000000000000005E-2</v>
      </c>
      <c r="AG9" s="23">
        <v>17</v>
      </c>
      <c r="AH9" s="19">
        <f t="shared" si="7"/>
        <v>1.6830000000000001</v>
      </c>
      <c r="AI9" s="19">
        <v>3.6999999999999998E-2</v>
      </c>
      <c r="AJ9" s="27">
        <v>0.109</v>
      </c>
      <c r="AK9" s="43">
        <v>15.9</v>
      </c>
      <c r="AL9" s="19">
        <f t="shared" si="8"/>
        <v>1.7331000000000001</v>
      </c>
      <c r="AM9" s="22">
        <v>3.1E-2</v>
      </c>
      <c r="AN9" s="24">
        <v>0.125</v>
      </c>
      <c r="AO9" s="18">
        <v>16.7</v>
      </c>
      <c r="AP9" s="19">
        <f t="shared" si="9"/>
        <v>2.0874999999999999</v>
      </c>
      <c r="AQ9" s="22">
        <v>3.3000000000000002E-2</v>
      </c>
      <c r="AR9" s="24">
        <v>0.109</v>
      </c>
      <c r="AS9" s="18">
        <v>17.100000000000001</v>
      </c>
      <c r="AT9" s="19">
        <f t="shared" si="10"/>
        <v>1.8639000000000001</v>
      </c>
      <c r="AU9" s="22">
        <v>3.6999999999999998E-2</v>
      </c>
      <c r="AV9" s="24">
        <v>0.114</v>
      </c>
      <c r="AW9" s="18">
        <v>15.2</v>
      </c>
      <c r="AX9" s="19">
        <f t="shared" si="11"/>
        <v>1.7327999999999999</v>
      </c>
      <c r="AY9" s="22">
        <v>3.7999999999999999E-2</v>
      </c>
      <c r="AZ9" s="24">
        <v>0.105</v>
      </c>
      <c r="BA9" s="18">
        <v>17.899999999999999</v>
      </c>
      <c r="BB9" s="19">
        <f t="shared" si="12"/>
        <v>1.8794999999999997</v>
      </c>
      <c r="BC9" s="22">
        <v>3.5999999999999997E-2</v>
      </c>
      <c r="BD9" s="24">
        <v>8.8999999999999996E-2</v>
      </c>
      <c r="BE9" s="18">
        <v>17</v>
      </c>
      <c r="BF9" s="19">
        <f t="shared" si="13"/>
        <v>1.5129999999999999</v>
      </c>
      <c r="BG9" s="22">
        <v>3.7999999999999999E-2</v>
      </c>
      <c r="BH9" s="24">
        <v>8.2000000000000003E-2</v>
      </c>
      <c r="BI9" s="18">
        <v>21.1</v>
      </c>
      <c r="BJ9" s="19">
        <f t="shared" si="14"/>
        <v>1.7302000000000002</v>
      </c>
      <c r="BK9" s="22">
        <v>4.2000000000000003E-2</v>
      </c>
      <c r="BL9" s="24">
        <v>7.4999999999999997E-2</v>
      </c>
      <c r="BM9" s="18">
        <v>20.2</v>
      </c>
      <c r="BN9" s="19">
        <f t="shared" si="15"/>
        <v>1.5149999999999999</v>
      </c>
      <c r="BO9" s="22">
        <v>4.1000000000000002E-2</v>
      </c>
      <c r="BP9" s="24">
        <v>7.5999999999999998E-2</v>
      </c>
      <c r="BQ9" s="18">
        <v>19.899999999999999</v>
      </c>
      <c r="BR9" s="19">
        <f t="shared" si="16"/>
        <v>1.5123999999999997</v>
      </c>
      <c r="BS9" s="22">
        <v>0.04</v>
      </c>
      <c r="BT9" s="24">
        <v>6.9000000000000006E-2</v>
      </c>
      <c r="BU9" s="18">
        <v>23.7</v>
      </c>
      <c r="BV9" s="19">
        <f t="shared" ref="BV9:BV12" si="39">BT9*BU9</f>
        <v>1.6353000000000002</v>
      </c>
      <c r="BW9" s="14" t="s">
        <v>10</v>
      </c>
    </row>
    <row r="10" spans="1:75" ht="15.6" x14ac:dyDescent="0.3">
      <c r="A10" s="3"/>
      <c r="B10" s="14" t="s">
        <v>11</v>
      </c>
      <c r="C10" s="21">
        <v>5.2999999999999999E-2</v>
      </c>
      <c r="D10" s="21">
        <v>0.10299999999999999</v>
      </c>
      <c r="E10" s="23">
        <v>21.2</v>
      </c>
      <c r="F10" s="19">
        <f t="shared" si="0"/>
        <v>2.1835999999999998</v>
      </c>
      <c r="G10" s="21">
        <v>5.3999999999999999E-2</v>
      </c>
      <c r="H10" s="21">
        <v>0.14599999999999999</v>
      </c>
      <c r="I10" s="23">
        <v>13.3</v>
      </c>
      <c r="J10" s="19">
        <f t="shared" si="1"/>
        <v>1.9418</v>
      </c>
      <c r="K10" s="21">
        <v>5.1999999999999998E-2</v>
      </c>
      <c r="L10" s="27">
        <v>0.14799999999999999</v>
      </c>
      <c r="M10" s="25">
        <v>13</v>
      </c>
      <c r="N10" s="19">
        <f t="shared" si="2"/>
        <v>1.9239999999999999</v>
      </c>
      <c r="O10" s="27">
        <v>4.7E-2</v>
      </c>
      <c r="P10" s="27">
        <v>0.126</v>
      </c>
      <c r="Q10" s="25">
        <v>13.6</v>
      </c>
      <c r="R10" s="19">
        <f t="shared" si="3"/>
        <v>1.7136</v>
      </c>
      <c r="S10" s="27">
        <v>4.5999999999999999E-2</v>
      </c>
      <c r="T10" s="27">
        <v>0.125</v>
      </c>
      <c r="U10" s="25">
        <v>13.5</v>
      </c>
      <c r="V10" s="19">
        <f t="shared" si="4"/>
        <v>1.6875</v>
      </c>
      <c r="W10" s="27">
        <v>4.2999999999999997E-2</v>
      </c>
      <c r="X10" s="27">
        <v>0.11600000000000001</v>
      </c>
      <c r="Y10" s="25">
        <v>13.3</v>
      </c>
      <c r="Z10" s="19">
        <f t="shared" si="5"/>
        <v>1.5428000000000002</v>
      </c>
      <c r="AA10" s="27">
        <v>3.6999999999999998E-2</v>
      </c>
      <c r="AB10" s="27">
        <v>0.125</v>
      </c>
      <c r="AC10" s="25">
        <v>14.1</v>
      </c>
      <c r="AD10" s="19">
        <f t="shared" si="6"/>
        <v>1.7625</v>
      </c>
      <c r="AE10" s="27">
        <v>0.03</v>
      </c>
      <c r="AF10" s="27">
        <v>0.124</v>
      </c>
      <c r="AG10" s="25">
        <v>16.600000000000001</v>
      </c>
      <c r="AH10" s="19">
        <f t="shared" si="7"/>
        <v>2.0584000000000002</v>
      </c>
      <c r="AI10" s="27">
        <v>3.2000000000000001E-2</v>
      </c>
      <c r="AJ10" s="27">
        <v>0.16300000000000001</v>
      </c>
      <c r="AK10" s="25">
        <v>11.9</v>
      </c>
      <c r="AL10" s="19">
        <f t="shared" si="8"/>
        <v>1.9397000000000002</v>
      </c>
      <c r="AM10" s="28">
        <v>2.8000000000000001E-2</v>
      </c>
      <c r="AN10" s="29">
        <v>0.128</v>
      </c>
      <c r="AO10" s="26">
        <v>17.2</v>
      </c>
      <c r="AP10" s="19">
        <f t="shared" si="9"/>
        <v>2.2016</v>
      </c>
      <c r="AQ10" s="28">
        <v>3.1E-2</v>
      </c>
      <c r="AR10" s="29">
        <v>0.13200000000000001</v>
      </c>
      <c r="AS10" s="26">
        <v>15.9</v>
      </c>
      <c r="AT10" s="19">
        <f t="shared" si="10"/>
        <v>2.0988000000000002</v>
      </c>
      <c r="AU10" s="28">
        <v>3.4000000000000002E-2</v>
      </c>
      <c r="AV10" s="29">
        <v>0.13100000000000001</v>
      </c>
      <c r="AW10" s="26">
        <v>15</v>
      </c>
      <c r="AX10" s="19">
        <f t="shared" si="11"/>
        <v>1.9650000000000001</v>
      </c>
      <c r="AY10" s="28">
        <v>0.03</v>
      </c>
      <c r="AZ10" s="29">
        <v>0.14199999999999999</v>
      </c>
      <c r="BA10" s="26">
        <v>16.8</v>
      </c>
      <c r="BB10" s="19">
        <f t="shared" si="12"/>
        <v>2.3855999999999997</v>
      </c>
      <c r="BC10" s="28">
        <v>2.8000000000000001E-2</v>
      </c>
      <c r="BD10" s="29">
        <v>0.14299999999999999</v>
      </c>
      <c r="BE10" s="26">
        <v>18.5</v>
      </c>
      <c r="BF10" s="19">
        <f t="shared" si="13"/>
        <v>2.6454999999999997</v>
      </c>
      <c r="BG10" s="28">
        <v>3.2000000000000001E-2</v>
      </c>
      <c r="BH10" s="29">
        <v>0.127</v>
      </c>
      <c r="BI10" s="26">
        <v>16.899999999999999</v>
      </c>
      <c r="BJ10" s="19">
        <f t="shared" si="14"/>
        <v>2.1462999999999997</v>
      </c>
      <c r="BK10" s="28">
        <v>3.1E-2</v>
      </c>
      <c r="BL10" s="29">
        <v>0.11700000000000001</v>
      </c>
      <c r="BM10" s="26">
        <v>19.8</v>
      </c>
      <c r="BN10" s="19">
        <f t="shared" si="15"/>
        <v>2.3166000000000002</v>
      </c>
      <c r="BO10" s="28">
        <v>3.4000000000000002E-2</v>
      </c>
      <c r="BP10" s="29">
        <v>0.112</v>
      </c>
      <c r="BQ10" s="26">
        <v>18</v>
      </c>
      <c r="BR10" s="19">
        <f t="shared" si="16"/>
        <v>2.016</v>
      </c>
      <c r="BS10" s="28">
        <v>0.04</v>
      </c>
      <c r="BT10" s="29">
        <v>0.105</v>
      </c>
      <c r="BU10" s="26">
        <v>17.5</v>
      </c>
      <c r="BV10" s="19">
        <f t="shared" si="39"/>
        <v>1.8374999999999999</v>
      </c>
      <c r="BW10" s="14" t="s">
        <v>11</v>
      </c>
    </row>
    <row r="11" spans="1:75" ht="15.6" x14ac:dyDescent="0.3">
      <c r="A11" s="3"/>
      <c r="B11" s="14" t="s">
        <v>12</v>
      </c>
      <c r="C11" s="21">
        <v>3.7999999999999999E-2</v>
      </c>
      <c r="D11" s="21">
        <v>0.1</v>
      </c>
      <c r="E11" s="23">
        <v>13.2</v>
      </c>
      <c r="F11" s="19">
        <f t="shared" si="0"/>
        <v>1.32</v>
      </c>
      <c r="G11" s="21">
        <v>3.1E-2</v>
      </c>
      <c r="H11" s="21">
        <v>7.8E-2</v>
      </c>
      <c r="I11" s="23">
        <v>21.1</v>
      </c>
      <c r="J11" s="19">
        <f t="shared" si="1"/>
        <v>1.6458000000000002</v>
      </c>
      <c r="K11" s="21">
        <v>4.2000000000000003E-2</v>
      </c>
      <c r="L11" s="27">
        <v>7.1999999999999995E-2</v>
      </c>
      <c r="M11" s="25">
        <v>16</v>
      </c>
      <c r="N11" s="19">
        <f t="shared" si="2"/>
        <v>1.1519999999999999</v>
      </c>
      <c r="O11" s="27">
        <v>3.7999999999999999E-2</v>
      </c>
      <c r="P11" s="27">
        <v>6.6000000000000003E-2</v>
      </c>
      <c r="Q11" s="25">
        <v>19</v>
      </c>
      <c r="R11" s="19">
        <f t="shared" si="3"/>
        <v>1.254</v>
      </c>
      <c r="S11" s="27">
        <v>3.5999999999999997E-2</v>
      </c>
      <c r="T11" s="27">
        <v>6.5000000000000002E-2</v>
      </c>
      <c r="U11" s="25">
        <v>19.899999999999999</v>
      </c>
      <c r="V11" s="19">
        <f t="shared" si="4"/>
        <v>1.2934999999999999</v>
      </c>
      <c r="W11" s="27">
        <v>3.7999999999999999E-2</v>
      </c>
      <c r="X11" s="27">
        <v>6.0999999999999999E-2</v>
      </c>
      <c r="Y11" s="25">
        <v>19.2</v>
      </c>
      <c r="Z11" s="19">
        <f t="shared" si="5"/>
        <v>1.1712</v>
      </c>
      <c r="AA11" s="27">
        <v>3.5000000000000003E-2</v>
      </c>
      <c r="AB11" s="27">
        <v>8.3000000000000004E-2</v>
      </c>
      <c r="AC11" s="25">
        <v>14.3</v>
      </c>
      <c r="AD11" s="19">
        <f t="shared" si="6"/>
        <v>1.1869000000000001</v>
      </c>
      <c r="AE11" s="27">
        <v>3.2000000000000001E-2</v>
      </c>
      <c r="AF11" s="27">
        <v>6.4000000000000001E-2</v>
      </c>
      <c r="AG11" s="25">
        <v>20.6</v>
      </c>
      <c r="AH11" s="19">
        <f t="shared" si="7"/>
        <v>1.3184</v>
      </c>
      <c r="AI11" s="27">
        <v>2.5999999999999999E-2</v>
      </c>
      <c r="AJ11" s="27">
        <v>8.8999999999999996E-2</v>
      </c>
      <c r="AK11" s="25">
        <v>15.9</v>
      </c>
      <c r="AL11" s="19">
        <f t="shared" si="8"/>
        <v>1.4151</v>
      </c>
      <c r="AM11" s="28">
        <v>2.4E-2</v>
      </c>
      <c r="AN11" s="29">
        <v>8.5000000000000006E-2</v>
      </c>
      <c r="AO11" s="26">
        <v>18.399999999999999</v>
      </c>
      <c r="AP11" s="19">
        <f t="shared" si="9"/>
        <v>1.5640000000000001</v>
      </c>
      <c r="AQ11" s="28">
        <v>3.2000000000000001E-2</v>
      </c>
      <c r="AR11" s="29">
        <v>5.8999999999999997E-2</v>
      </c>
      <c r="AS11" s="26">
        <v>20.3</v>
      </c>
      <c r="AT11" s="19">
        <f t="shared" si="10"/>
        <v>1.1977</v>
      </c>
      <c r="AU11" s="28">
        <v>0.04</v>
      </c>
      <c r="AV11" s="29">
        <v>7.9000000000000001E-2</v>
      </c>
      <c r="AW11" s="26">
        <v>12.2</v>
      </c>
      <c r="AX11" s="19">
        <f t="shared" si="11"/>
        <v>0.96379999999999999</v>
      </c>
      <c r="AY11" s="28">
        <v>3.2000000000000001E-2</v>
      </c>
      <c r="AZ11" s="29">
        <v>8.8999999999999996E-2</v>
      </c>
      <c r="BA11" s="26">
        <v>14</v>
      </c>
      <c r="BB11" s="19">
        <f t="shared" si="12"/>
        <v>1.246</v>
      </c>
      <c r="BC11" s="28">
        <v>2.8000000000000001E-2</v>
      </c>
      <c r="BD11" s="29">
        <v>9.1999999999999998E-2</v>
      </c>
      <c r="BE11" s="26">
        <v>15.7</v>
      </c>
      <c r="BF11" s="19">
        <f t="shared" si="13"/>
        <v>1.4443999999999999</v>
      </c>
      <c r="BG11" s="28">
        <v>2.8000000000000001E-2</v>
      </c>
      <c r="BH11" s="29">
        <v>0.10199999999999999</v>
      </c>
      <c r="BI11" s="26">
        <v>15</v>
      </c>
      <c r="BJ11" s="19">
        <f t="shared" si="14"/>
        <v>1.5299999999999998</v>
      </c>
      <c r="BK11" s="28">
        <v>2.7E-2</v>
      </c>
      <c r="BL11" s="29">
        <v>0.105</v>
      </c>
      <c r="BM11" s="26">
        <v>15.4</v>
      </c>
      <c r="BN11" s="19">
        <f t="shared" si="15"/>
        <v>1.617</v>
      </c>
      <c r="BO11" s="28">
        <v>2.7E-2</v>
      </c>
      <c r="BP11" s="29">
        <v>9.5000000000000001E-2</v>
      </c>
      <c r="BQ11" s="26">
        <v>17.8</v>
      </c>
      <c r="BR11" s="19">
        <f t="shared" si="16"/>
        <v>1.6910000000000001</v>
      </c>
      <c r="BS11" s="28">
        <v>2.9000000000000001E-2</v>
      </c>
      <c r="BT11" s="29">
        <v>8.6999999999999994E-2</v>
      </c>
      <c r="BU11" s="26">
        <v>19.399999999999999</v>
      </c>
      <c r="BV11" s="19">
        <f t="shared" si="39"/>
        <v>1.6877999999999997</v>
      </c>
      <c r="BW11" s="14" t="s">
        <v>12</v>
      </c>
    </row>
    <row r="12" spans="1:75" ht="16.2" thickBot="1" x14ac:dyDescent="0.35">
      <c r="A12" s="3"/>
      <c r="B12" s="14" t="s">
        <v>13</v>
      </c>
      <c r="C12" s="30">
        <v>4.4999999999999998E-2</v>
      </c>
      <c r="D12" s="21">
        <v>0.111</v>
      </c>
      <c r="E12" s="31">
        <v>17.2</v>
      </c>
      <c r="F12" s="19">
        <f t="shared" si="0"/>
        <v>1.9092</v>
      </c>
      <c r="G12" s="21">
        <v>4.5999999999999999E-2</v>
      </c>
      <c r="H12" s="21">
        <v>9.9000000000000005E-2</v>
      </c>
      <c r="I12" s="31">
        <v>17.3</v>
      </c>
      <c r="J12" s="19">
        <f t="shared" si="1"/>
        <v>1.7127000000000001</v>
      </c>
      <c r="K12" s="21">
        <v>4.8000000000000001E-2</v>
      </c>
      <c r="L12" s="27">
        <v>0.11700000000000001</v>
      </c>
      <c r="M12" s="32">
        <v>14.6</v>
      </c>
      <c r="N12" s="19">
        <f t="shared" si="2"/>
        <v>1.7082000000000002</v>
      </c>
      <c r="O12" s="27">
        <v>4.5999999999999999E-2</v>
      </c>
      <c r="P12" s="27">
        <v>0.112</v>
      </c>
      <c r="Q12" s="25">
        <v>14.7</v>
      </c>
      <c r="R12" s="19">
        <f t="shared" si="3"/>
        <v>1.6463999999999999</v>
      </c>
      <c r="S12" s="27">
        <v>4.8000000000000001E-2</v>
      </c>
      <c r="T12" s="27">
        <v>7.1999999999999995E-2</v>
      </c>
      <c r="U12" s="25">
        <v>23.1</v>
      </c>
      <c r="V12" s="19">
        <f t="shared" si="4"/>
        <v>1.6632</v>
      </c>
      <c r="W12" s="27">
        <v>0.05</v>
      </c>
      <c r="X12" s="27">
        <v>0.14000000000000001</v>
      </c>
      <c r="Y12" s="25">
        <v>11.1</v>
      </c>
      <c r="Z12" s="19">
        <f t="shared" si="5"/>
        <v>1.554</v>
      </c>
      <c r="AA12" s="27">
        <v>4.5999999999999999E-2</v>
      </c>
      <c r="AB12" s="27">
        <v>0.11700000000000001</v>
      </c>
      <c r="AC12" s="25">
        <v>14.2</v>
      </c>
      <c r="AD12" s="19">
        <f t="shared" si="6"/>
        <v>1.6614</v>
      </c>
      <c r="AE12" s="27">
        <v>4.2000000000000003E-2</v>
      </c>
      <c r="AF12" s="27">
        <v>0.12</v>
      </c>
      <c r="AG12" s="25">
        <v>14.7</v>
      </c>
      <c r="AH12" s="19">
        <f t="shared" si="7"/>
        <v>1.7639999999999998</v>
      </c>
      <c r="AI12" s="27">
        <v>4.4999999999999998E-2</v>
      </c>
      <c r="AJ12" s="27">
        <v>0.10199999999999999</v>
      </c>
      <c r="AK12" s="25">
        <v>15.5</v>
      </c>
      <c r="AL12" s="19">
        <f t="shared" si="8"/>
        <v>1.581</v>
      </c>
      <c r="AM12" s="28">
        <v>4.2000000000000003E-2</v>
      </c>
      <c r="AN12" s="29">
        <v>0.104</v>
      </c>
      <c r="AO12" s="26">
        <v>15.6</v>
      </c>
      <c r="AP12" s="19">
        <f t="shared" si="9"/>
        <v>1.6223999999999998</v>
      </c>
      <c r="AQ12" s="28">
        <v>4.2000000000000003E-2</v>
      </c>
      <c r="AR12" s="29">
        <v>0.11600000000000001</v>
      </c>
      <c r="AS12" s="26">
        <v>13.7</v>
      </c>
      <c r="AT12" s="19">
        <f t="shared" si="10"/>
        <v>1.5891999999999999</v>
      </c>
      <c r="AU12" s="28">
        <v>4.5999999999999999E-2</v>
      </c>
      <c r="AV12" s="29">
        <v>0.11600000000000001</v>
      </c>
      <c r="AW12" s="26">
        <v>12.6</v>
      </c>
      <c r="AX12" s="19">
        <f t="shared" si="11"/>
        <v>1.4616</v>
      </c>
      <c r="AY12" s="28">
        <v>4.3999999999999997E-2</v>
      </c>
      <c r="AZ12" s="29">
        <v>9.9000000000000005E-2</v>
      </c>
      <c r="BA12" s="26">
        <v>15.1</v>
      </c>
      <c r="BB12" s="19">
        <f t="shared" si="12"/>
        <v>1.4949000000000001</v>
      </c>
      <c r="BC12" s="28">
        <v>4.1000000000000002E-2</v>
      </c>
      <c r="BD12" s="29">
        <v>9.5000000000000001E-2</v>
      </c>
      <c r="BE12" s="26">
        <v>17</v>
      </c>
      <c r="BF12" s="19">
        <f t="shared" si="13"/>
        <v>1.615</v>
      </c>
      <c r="BG12" s="28">
        <v>3.9E-2</v>
      </c>
      <c r="BH12" s="29">
        <v>0.108</v>
      </c>
      <c r="BI12" s="26">
        <v>15.3</v>
      </c>
      <c r="BJ12" s="19">
        <f t="shared" si="14"/>
        <v>1.6524000000000001</v>
      </c>
      <c r="BK12" s="28">
        <v>3.9E-2</v>
      </c>
      <c r="BL12" s="29">
        <v>9.2999999999999999E-2</v>
      </c>
      <c r="BM12" s="26">
        <v>18.2</v>
      </c>
      <c r="BN12" s="19">
        <f t="shared" si="15"/>
        <v>1.6925999999999999</v>
      </c>
      <c r="BO12" s="28">
        <v>4.2000000000000003E-2</v>
      </c>
      <c r="BP12" s="29">
        <v>0.11</v>
      </c>
      <c r="BQ12" s="26">
        <v>15.2</v>
      </c>
      <c r="BR12" s="19">
        <f t="shared" si="16"/>
        <v>1.6719999999999999</v>
      </c>
      <c r="BS12" s="28">
        <v>3.4000000000000002E-2</v>
      </c>
      <c r="BT12" s="29">
        <v>0.127</v>
      </c>
      <c r="BU12" s="26">
        <v>17</v>
      </c>
      <c r="BV12" s="19">
        <f t="shared" si="39"/>
        <v>2.1589999999999998</v>
      </c>
      <c r="BW12" s="14" t="s">
        <v>13</v>
      </c>
    </row>
    <row r="13" spans="1:75" ht="16.2" thickBot="1" x14ac:dyDescent="0.35">
      <c r="A13" s="3"/>
      <c r="B13" s="15" t="s">
        <v>15</v>
      </c>
      <c r="C13" s="4">
        <f t="shared" ref="C13:AH13" si="40">MEDIAN(C5:C12)</f>
        <v>4.4999999999999998E-2</v>
      </c>
      <c r="D13" s="4">
        <f t="shared" si="40"/>
        <v>0.1055</v>
      </c>
      <c r="E13" s="6">
        <f t="shared" si="40"/>
        <v>16.350000000000001</v>
      </c>
      <c r="F13" s="6">
        <f t="shared" si="40"/>
        <v>1.7915999999999999</v>
      </c>
      <c r="G13" s="4">
        <f t="shared" si="40"/>
        <v>4.8000000000000001E-2</v>
      </c>
      <c r="H13" s="4">
        <f t="shared" si="40"/>
        <v>9.7000000000000003E-2</v>
      </c>
      <c r="I13" s="49">
        <f t="shared" si="40"/>
        <v>16.55</v>
      </c>
      <c r="J13" s="49">
        <f t="shared" si="40"/>
        <v>1.6792500000000001</v>
      </c>
      <c r="K13" s="4">
        <f t="shared" si="40"/>
        <v>5.3999999999999999E-2</v>
      </c>
      <c r="L13" s="4">
        <f t="shared" si="40"/>
        <v>9.5500000000000002E-2</v>
      </c>
      <c r="M13" s="49">
        <f t="shared" si="40"/>
        <v>14.75</v>
      </c>
      <c r="N13" s="49">
        <f t="shared" si="40"/>
        <v>1.45285</v>
      </c>
      <c r="O13" s="4">
        <f t="shared" si="40"/>
        <v>4.9000000000000002E-2</v>
      </c>
      <c r="P13" s="4">
        <f t="shared" si="40"/>
        <v>0.10349999999999999</v>
      </c>
      <c r="Q13" s="49">
        <f t="shared" si="40"/>
        <v>14.6</v>
      </c>
      <c r="R13" s="49">
        <f t="shared" si="40"/>
        <v>1.5100500000000001</v>
      </c>
      <c r="S13" s="4">
        <f t="shared" si="40"/>
        <v>4.7E-2</v>
      </c>
      <c r="T13" s="4">
        <f t="shared" si="40"/>
        <v>8.1500000000000003E-2</v>
      </c>
      <c r="U13" s="6">
        <f t="shared" si="40"/>
        <v>18.549999999999997</v>
      </c>
      <c r="V13" s="6">
        <f t="shared" si="40"/>
        <v>1.5703999999999998</v>
      </c>
      <c r="W13" s="4">
        <f t="shared" si="40"/>
        <v>4.8000000000000001E-2</v>
      </c>
      <c r="X13" s="4">
        <f t="shared" si="40"/>
        <v>0.10450000000000001</v>
      </c>
      <c r="Y13" s="49">
        <f t="shared" si="40"/>
        <v>13.5</v>
      </c>
      <c r="Z13" s="49">
        <f t="shared" si="40"/>
        <v>1.4824000000000002</v>
      </c>
      <c r="AA13" s="4">
        <f t="shared" si="40"/>
        <v>4.3999999999999997E-2</v>
      </c>
      <c r="AB13" s="4">
        <f t="shared" si="40"/>
        <v>9.5000000000000001E-2</v>
      </c>
      <c r="AC13" s="49">
        <f t="shared" si="40"/>
        <v>15</v>
      </c>
      <c r="AD13" s="49">
        <f t="shared" si="40"/>
        <v>1.536</v>
      </c>
      <c r="AE13" s="4">
        <f t="shared" si="40"/>
        <v>3.95E-2</v>
      </c>
      <c r="AF13" s="4">
        <f t="shared" si="40"/>
        <v>0.10400000000000001</v>
      </c>
      <c r="AG13" s="49">
        <f t="shared" si="40"/>
        <v>16.399999999999999</v>
      </c>
      <c r="AH13" s="49">
        <f t="shared" si="40"/>
        <v>1.7235</v>
      </c>
      <c r="AI13" s="4">
        <f t="shared" ref="AI13:BN13" si="41">MEDIAN(AI5:AI12)</f>
        <v>3.7499999999999999E-2</v>
      </c>
      <c r="AJ13" s="4">
        <f t="shared" si="41"/>
        <v>0.1055</v>
      </c>
      <c r="AK13" s="6">
        <f t="shared" si="41"/>
        <v>15.7</v>
      </c>
      <c r="AL13" s="6">
        <f t="shared" si="41"/>
        <v>1.70025</v>
      </c>
      <c r="AM13" s="4">
        <f t="shared" si="41"/>
        <v>3.3500000000000002E-2</v>
      </c>
      <c r="AN13" s="4">
        <f t="shared" si="41"/>
        <v>0.1075</v>
      </c>
      <c r="AO13" s="49">
        <f t="shared" si="41"/>
        <v>16.7</v>
      </c>
      <c r="AP13" s="49">
        <f t="shared" si="41"/>
        <v>1.7504499999999998</v>
      </c>
      <c r="AQ13" s="4">
        <f t="shared" si="41"/>
        <v>3.6000000000000004E-2</v>
      </c>
      <c r="AR13" s="4">
        <f t="shared" si="41"/>
        <v>0.11650000000000001</v>
      </c>
      <c r="AS13" s="49">
        <f t="shared" si="41"/>
        <v>14.25</v>
      </c>
      <c r="AT13" s="49">
        <f t="shared" si="41"/>
        <v>1.6743999999999999</v>
      </c>
      <c r="AU13" s="4">
        <f t="shared" si="41"/>
        <v>3.95E-2</v>
      </c>
      <c r="AV13" s="4">
        <f t="shared" si="41"/>
        <v>0.115</v>
      </c>
      <c r="AW13" s="49">
        <f t="shared" si="41"/>
        <v>13.8</v>
      </c>
      <c r="AX13" s="49">
        <f t="shared" si="41"/>
        <v>1.5615999999999999</v>
      </c>
      <c r="AY13" s="4">
        <f t="shared" si="41"/>
        <v>3.85E-2</v>
      </c>
      <c r="AZ13" s="4">
        <f t="shared" si="41"/>
        <v>0.10300000000000001</v>
      </c>
      <c r="BA13" s="6">
        <f t="shared" si="41"/>
        <v>14.7</v>
      </c>
      <c r="BB13" s="6">
        <f t="shared" si="41"/>
        <v>1.44895</v>
      </c>
      <c r="BC13" s="4">
        <f t="shared" si="41"/>
        <v>3.5000000000000003E-2</v>
      </c>
      <c r="BD13" s="4">
        <f t="shared" si="41"/>
        <v>0.10300000000000001</v>
      </c>
      <c r="BE13" s="49">
        <f t="shared" si="41"/>
        <v>16.25</v>
      </c>
      <c r="BF13" s="49">
        <f t="shared" si="41"/>
        <v>1.5640000000000001</v>
      </c>
      <c r="BG13" s="4">
        <f t="shared" si="41"/>
        <v>3.6000000000000004E-2</v>
      </c>
      <c r="BH13" s="4">
        <f t="shared" si="41"/>
        <v>0.106</v>
      </c>
      <c r="BI13" s="49">
        <f t="shared" si="41"/>
        <v>15.600000000000001</v>
      </c>
      <c r="BJ13" s="49">
        <f t="shared" si="41"/>
        <v>1.6550000000000002</v>
      </c>
      <c r="BK13" s="4">
        <f t="shared" si="41"/>
        <v>3.6000000000000004E-2</v>
      </c>
      <c r="BL13" s="4">
        <f t="shared" si="41"/>
        <v>9.9000000000000005E-2</v>
      </c>
      <c r="BM13" s="49">
        <f t="shared" si="41"/>
        <v>17.100000000000001</v>
      </c>
      <c r="BN13" s="49">
        <f t="shared" si="41"/>
        <v>1.6547999999999998</v>
      </c>
      <c r="BO13" s="4">
        <f t="shared" ref="BO13:CT13" si="42">MEDIAN(BO5:BO12)</f>
        <v>3.4500000000000003E-2</v>
      </c>
      <c r="BP13" s="4">
        <f t="shared" si="42"/>
        <v>0.10250000000000001</v>
      </c>
      <c r="BQ13" s="49">
        <f t="shared" si="42"/>
        <v>17.75</v>
      </c>
      <c r="BR13" s="49">
        <f t="shared" si="42"/>
        <v>1.6815</v>
      </c>
      <c r="BS13" s="4">
        <f t="shared" si="42"/>
        <v>3.2500000000000001E-2</v>
      </c>
      <c r="BT13" s="4">
        <f t="shared" si="42"/>
        <v>0.10200000000000001</v>
      </c>
      <c r="BU13" s="49">
        <f t="shared" si="42"/>
        <v>18.3</v>
      </c>
      <c r="BV13" s="49">
        <f t="shared" si="42"/>
        <v>1.7850000000000001</v>
      </c>
    </row>
    <row r="15" spans="1:75" x14ac:dyDescent="0.25">
      <c r="BL15" s="1"/>
      <c r="BP15" s="1"/>
    </row>
    <row r="16" spans="1:75" x14ac:dyDescent="0.25">
      <c r="X16">
        <v>0.11399999999999999</v>
      </c>
      <c r="Z16">
        <v>1.4945999999999999</v>
      </c>
    </row>
    <row r="17" spans="2:37" x14ac:dyDescent="0.25">
      <c r="X17">
        <v>0.11799999999999999</v>
      </c>
      <c r="Z17">
        <v>1.9488000000000001</v>
      </c>
    </row>
    <row r="18" spans="2:37" x14ac:dyDescent="0.25">
      <c r="B18">
        <v>1998</v>
      </c>
      <c r="C18" s="47">
        <f>C13</f>
        <v>4.4999999999999998E-2</v>
      </c>
      <c r="D18">
        <v>1998</v>
      </c>
      <c r="E18" s="47">
        <f>D13</f>
        <v>0.1055</v>
      </c>
      <c r="F18" s="2">
        <f>F13</f>
        <v>1.7915999999999999</v>
      </c>
      <c r="X18">
        <v>0.13100000000000001</v>
      </c>
      <c r="Z18">
        <v>2.0960000000000001</v>
      </c>
    </row>
    <row r="19" spans="2:37" x14ac:dyDescent="0.25">
      <c r="B19">
        <f>B18+1</f>
        <v>1999</v>
      </c>
      <c r="C19" s="47">
        <f>G13</f>
        <v>4.8000000000000001E-2</v>
      </c>
      <c r="D19">
        <f>D18+1</f>
        <v>1999</v>
      </c>
      <c r="E19" s="47">
        <f>H13</f>
        <v>9.7000000000000003E-2</v>
      </c>
      <c r="F19" s="2">
        <f>J13</f>
        <v>1.6792500000000001</v>
      </c>
    </row>
    <row r="20" spans="2:37" x14ac:dyDescent="0.25">
      <c r="B20">
        <f t="shared" ref="B20:D28" si="43">B19+1</f>
        <v>2000</v>
      </c>
      <c r="C20" s="47">
        <f>K13</f>
        <v>5.3999999999999999E-2</v>
      </c>
      <c r="D20">
        <f t="shared" si="43"/>
        <v>2000</v>
      </c>
      <c r="E20" s="47">
        <f>L13</f>
        <v>9.5500000000000002E-2</v>
      </c>
      <c r="F20" s="2">
        <f>N13</f>
        <v>1.45285</v>
      </c>
      <c r="Q20">
        <v>1991</v>
      </c>
    </row>
    <row r="21" spans="2:37" x14ac:dyDescent="0.25">
      <c r="B21">
        <f t="shared" si="43"/>
        <v>2001</v>
      </c>
      <c r="C21" s="47">
        <f>O13</f>
        <v>4.9000000000000002E-2</v>
      </c>
      <c r="D21">
        <f t="shared" si="43"/>
        <v>2001</v>
      </c>
      <c r="E21" s="47">
        <f>P13</f>
        <v>0.10349999999999999</v>
      </c>
      <c r="F21" s="2">
        <f>R13</f>
        <v>1.5100500000000001</v>
      </c>
      <c r="Q21">
        <f>Q20+1</f>
        <v>1992</v>
      </c>
      <c r="AI21">
        <f>AI20+1</f>
        <v>1</v>
      </c>
      <c r="AJ21" s="1">
        <v>0.12</v>
      </c>
      <c r="AK21" s="5">
        <v>1.75</v>
      </c>
    </row>
    <row r="22" spans="2:37" x14ac:dyDescent="0.25">
      <c r="B22">
        <f t="shared" si="43"/>
        <v>2002</v>
      </c>
      <c r="C22" s="47">
        <f>S13</f>
        <v>4.7E-2</v>
      </c>
      <c r="D22">
        <f t="shared" si="43"/>
        <v>2002</v>
      </c>
      <c r="E22" s="47">
        <f>T13</f>
        <v>8.1500000000000003E-2</v>
      </c>
      <c r="F22" s="2">
        <f>V13</f>
        <v>1.5703999999999998</v>
      </c>
      <c r="Q22">
        <f t="shared" ref="Q22:Q34" si="44">Q21+1</f>
        <v>1993</v>
      </c>
      <c r="AI22">
        <f>AI21+1</f>
        <v>2</v>
      </c>
      <c r="AJ22" s="1">
        <v>0.11649999999999999</v>
      </c>
      <c r="AK22" s="5">
        <v>1.42</v>
      </c>
    </row>
    <row r="23" spans="2:37" x14ac:dyDescent="0.25">
      <c r="B23">
        <f t="shared" si="43"/>
        <v>2003</v>
      </c>
      <c r="C23" s="47">
        <f>W13</f>
        <v>4.8000000000000001E-2</v>
      </c>
      <c r="D23">
        <f t="shared" si="43"/>
        <v>2003</v>
      </c>
      <c r="E23" s="47">
        <f>X13</f>
        <v>0.10450000000000001</v>
      </c>
      <c r="F23" s="2">
        <f>Z13</f>
        <v>1.4824000000000002</v>
      </c>
      <c r="Q23">
        <f t="shared" si="44"/>
        <v>1994</v>
      </c>
      <c r="AI23">
        <f>AI22+1</f>
        <v>3</v>
      </c>
      <c r="AJ23" s="1">
        <v>0.13450000000000001</v>
      </c>
      <c r="AK23" s="5">
        <v>1.83</v>
      </c>
    </row>
    <row r="24" spans="2:37" x14ac:dyDescent="0.25">
      <c r="B24">
        <f t="shared" si="43"/>
        <v>2004</v>
      </c>
      <c r="C24" s="47">
        <f>AA13</f>
        <v>4.3999999999999997E-2</v>
      </c>
      <c r="D24">
        <f t="shared" si="43"/>
        <v>2004</v>
      </c>
      <c r="E24" s="47">
        <f>AB13</f>
        <v>9.5000000000000001E-2</v>
      </c>
      <c r="F24" s="2">
        <f>AD13</f>
        <v>1.536</v>
      </c>
      <c r="Q24">
        <f t="shared" si="44"/>
        <v>1995</v>
      </c>
      <c r="AI24">
        <f>AI23+1</f>
        <v>4</v>
      </c>
      <c r="AJ24" s="1">
        <v>0.13300000000000001</v>
      </c>
      <c r="AK24" s="5">
        <v>1.6</v>
      </c>
    </row>
    <row r="25" spans="2:37" x14ac:dyDescent="0.25">
      <c r="B25">
        <f t="shared" si="43"/>
        <v>2005</v>
      </c>
      <c r="C25" s="47">
        <f>AE13</f>
        <v>3.95E-2</v>
      </c>
      <c r="D25">
        <f t="shared" si="43"/>
        <v>2005</v>
      </c>
      <c r="E25" s="47">
        <f>AF13</f>
        <v>0.10400000000000001</v>
      </c>
      <c r="F25" s="2">
        <f>AH13</f>
        <v>1.7235</v>
      </c>
      <c r="Q25">
        <f t="shared" si="44"/>
        <v>1996</v>
      </c>
      <c r="AI25">
        <v>2003</v>
      </c>
      <c r="AJ25" s="1">
        <v>0.124</v>
      </c>
      <c r="AK25" s="5">
        <v>1.41</v>
      </c>
    </row>
    <row r="26" spans="2:37" x14ac:dyDescent="0.25">
      <c r="B26">
        <f t="shared" si="43"/>
        <v>2006</v>
      </c>
      <c r="C26" s="47">
        <v>3.9100000000000003E-2</v>
      </c>
      <c r="D26">
        <f t="shared" si="43"/>
        <v>2006</v>
      </c>
      <c r="E26" s="47">
        <f>AJ13</f>
        <v>0.1055</v>
      </c>
      <c r="F26" s="2">
        <f>AL13</f>
        <v>1.70025</v>
      </c>
      <c r="Q26">
        <f t="shared" si="44"/>
        <v>1997</v>
      </c>
      <c r="AI26">
        <v>2004</v>
      </c>
      <c r="AJ26" s="1">
        <v>0.114</v>
      </c>
      <c r="AK26" s="5">
        <v>1.49</v>
      </c>
    </row>
    <row r="27" spans="2:37" x14ac:dyDescent="0.25">
      <c r="B27">
        <f t="shared" si="43"/>
        <v>2007</v>
      </c>
      <c r="C27" s="47">
        <f>AM13</f>
        <v>3.3500000000000002E-2</v>
      </c>
      <c r="D27">
        <f t="shared" si="43"/>
        <v>2007</v>
      </c>
      <c r="E27" s="47">
        <f>AN13</f>
        <v>0.1075</v>
      </c>
      <c r="F27" s="2">
        <f>AP13</f>
        <v>1.7504499999999998</v>
      </c>
      <c r="Q27">
        <f t="shared" si="44"/>
        <v>1998</v>
      </c>
      <c r="AI27">
        <v>2005</v>
      </c>
      <c r="AJ27" s="1">
        <v>0.11799999999999999</v>
      </c>
      <c r="AK27" s="5">
        <v>1.95</v>
      </c>
    </row>
    <row r="28" spans="2:37" x14ac:dyDescent="0.25">
      <c r="B28">
        <f t="shared" si="43"/>
        <v>2008</v>
      </c>
      <c r="C28" s="46">
        <f>AQ13</f>
        <v>3.6000000000000004E-2</v>
      </c>
      <c r="D28">
        <f t="shared" si="43"/>
        <v>2008</v>
      </c>
      <c r="E28" s="46">
        <f>AR13</f>
        <v>0.11650000000000001</v>
      </c>
      <c r="F28" s="2">
        <f>AT13</f>
        <v>1.6743999999999999</v>
      </c>
      <c r="Q28">
        <f t="shared" si="44"/>
        <v>1999</v>
      </c>
    </row>
    <row r="29" spans="2:37" x14ac:dyDescent="0.25">
      <c r="B29">
        <v>2009</v>
      </c>
      <c r="C29" s="1">
        <f>AU13</f>
        <v>3.95E-2</v>
      </c>
      <c r="D29">
        <v>2009</v>
      </c>
      <c r="E29" s="46">
        <f>AV13</f>
        <v>0.115</v>
      </c>
      <c r="F29" s="2">
        <f>AX13</f>
        <v>1.5615999999999999</v>
      </c>
      <c r="Q29">
        <f t="shared" si="44"/>
        <v>2000</v>
      </c>
    </row>
    <row r="30" spans="2:37" x14ac:dyDescent="0.25">
      <c r="B30">
        <v>2010</v>
      </c>
      <c r="C30" s="1">
        <f>AY13</f>
        <v>3.85E-2</v>
      </c>
      <c r="D30">
        <v>2010</v>
      </c>
      <c r="E30" s="1">
        <f>AZ13</f>
        <v>0.10300000000000001</v>
      </c>
      <c r="F30" s="2">
        <f>BB13</f>
        <v>1.44895</v>
      </c>
      <c r="Q30">
        <f t="shared" si="44"/>
        <v>2001</v>
      </c>
      <c r="AG30">
        <v>1991</v>
      </c>
      <c r="AH30">
        <v>6.2100000000000002E-2</v>
      </c>
    </row>
    <row r="31" spans="2:37" x14ac:dyDescent="0.25">
      <c r="B31">
        <v>2011</v>
      </c>
      <c r="C31" s="1">
        <f>BC13</f>
        <v>3.5000000000000003E-2</v>
      </c>
      <c r="D31">
        <v>2011</v>
      </c>
      <c r="E31" s="1">
        <f>BD13</f>
        <v>0.10300000000000001</v>
      </c>
      <c r="F31" s="2">
        <f>BF13</f>
        <v>1.5640000000000001</v>
      </c>
      <c r="Q31">
        <f t="shared" si="44"/>
        <v>2002</v>
      </c>
      <c r="AG31">
        <f>AG30+1</f>
        <v>1992</v>
      </c>
      <c r="AH31">
        <v>6.0199999999999997E-2</v>
      </c>
    </row>
    <row r="32" spans="2:37" x14ac:dyDescent="0.25">
      <c r="B32" s="48" t="s">
        <v>14</v>
      </c>
      <c r="C32" s="47">
        <f>AVERAGE(C21:C30)</f>
        <v>4.1410000000000002E-2</v>
      </c>
      <c r="E32" s="47">
        <f>AVERAGE(E21:E30)</f>
        <v>0.1036</v>
      </c>
      <c r="F32" s="47">
        <f>AVERAGE(F21:F30)</f>
        <v>1.5958000000000001</v>
      </c>
      <c r="Q32">
        <f t="shared" si="44"/>
        <v>2003</v>
      </c>
      <c r="AG32">
        <f t="shared" ref="AG32:AG44" si="45">AG31+1</f>
        <v>1993</v>
      </c>
      <c r="AH32">
        <v>5.2299999999999999E-2</v>
      </c>
    </row>
    <row r="33" spans="4:34" x14ac:dyDescent="0.25">
      <c r="Q33">
        <f t="shared" si="44"/>
        <v>2004</v>
      </c>
      <c r="AG33">
        <f t="shared" si="45"/>
        <v>1994</v>
      </c>
      <c r="AH33">
        <v>6.6799999999999998E-2</v>
      </c>
    </row>
    <row r="34" spans="4:34" x14ac:dyDescent="0.25">
      <c r="Q34">
        <f t="shared" si="44"/>
        <v>2005</v>
      </c>
      <c r="AG34">
        <f t="shared" si="45"/>
        <v>1995</v>
      </c>
      <c r="AH34">
        <v>6.25E-2</v>
      </c>
    </row>
    <row r="35" spans="4:34" x14ac:dyDescent="0.25">
      <c r="D35" s="1"/>
      <c r="G35" s="1"/>
      <c r="H35" s="2"/>
      <c r="K35" s="1"/>
      <c r="Q35">
        <v>2006</v>
      </c>
      <c r="AG35">
        <f t="shared" si="45"/>
        <v>1996</v>
      </c>
      <c r="AH35">
        <v>5.7799999999999997E-2</v>
      </c>
    </row>
    <row r="36" spans="4:34" x14ac:dyDescent="0.25">
      <c r="D36" s="1"/>
      <c r="G36" s="1"/>
      <c r="H36" s="2"/>
      <c r="K36" s="1"/>
      <c r="AG36">
        <f t="shared" si="45"/>
        <v>1997</v>
      </c>
      <c r="AH36">
        <v>5.4800000000000001E-2</v>
      </c>
    </row>
    <row r="37" spans="4:34" x14ac:dyDescent="0.25">
      <c r="D37" s="2"/>
      <c r="G37" s="1"/>
      <c r="H37" s="2"/>
      <c r="K37" s="1"/>
      <c r="AG37">
        <f t="shared" si="45"/>
        <v>1998</v>
      </c>
      <c r="AH37">
        <v>4.48E-2</v>
      </c>
    </row>
    <row r="38" spans="4:34" x14ac:dyDescent="0.25">
      <c r="D38" s="2"/>
      <c r="G38" s="1"/>
      <c r="H38" s="2"/>
      <c r="K38" s="1"/>
      <c r="AG38">
        <f t="shared" si="45"/>
        <v>1999</v>
      </c>
      <c r="AH38">
        <v>4.7E-2</v>
      </c>
    </row>
    <row r="39" spans="4:34" x14ac:dyDescent="0.25">
      <c r="D39" s="1"/>
      <c r="G39" s="1"/>
      <c r="H39" s="2"/>
      <c r="K39" s="1"/>
      <c r="AG39">
        <f t="shared" si="45"/>
        <v>2000</v>
      </c>
      <c r="AH39">
        <v>4.99E-2</v>
      </c>
    </row>
    <row r="40" spans="4:34" x14ac:dyDescent="0.25">
      <c r="D40" s="1"/>
      <c r="G40" s="1"/>
      <c r="H40" s="2"/>
      <c r="K40" s="1"/>
      <c r="AG40">
        <f t="shared" si="45"/>
        <v>2001</v>
      </c>
      <c r="AH40">
        <v>4.3799999999999999E-2</v>
      </c>
    </row>
    <row r="41" spans="4:34" x14ac:dyDescent="0.25">
      <c r="D41" s="2"/>
      <c r="G41" s="1"/>
      <c r="H41" s="2"/>
      <c r="K41" s="1"/>
      <c r="AG41">
        <f t="shared" si="45"/>
        <v>2002</v>
      </c>
      <c r="AH41">
        <v>5.67E-2</v>
      </c>
    </row>
    <row r="42" spans="4:34" x14ac:dyDescent="0.25">
      <c r="D42" s="2"/>
      <c r="G42" s="1"/>
      <c r="H42" s="2"/>
      <c r="K42" s="1"/>
      <c r="AG42">
        <f t="shared" si="45"/>
        <v>2003</v>
      </c>
      <c r="AH42">
        <v>4.48E-2</v>
      </c>
    </row>
    <row r="43" spans="4:34" x14ac:dyDescent="0.25">
      <c r="D43" s="1"/>
      <c r="G43" s="1"/>
      <c r="H43" s="2"/>
      <c r="K43" s="1"/>
      <c r="AG43">
        <f t="shared" si="45"/>
        <v>2004</v>
      </c>
      <c r="AH43">
        <v>3.85E-2</v>
      </c>
    </row>
    <row r="44" spans="4:34" x14ac:dyDescent="0.25">
      <c r="D44" s="1"/>
      <c r="G44" s="1"/>
      <c r="H44" s="2"/>
      <c r="K44" s="1"/>
      <c r="AG44">
        <f t="shared" si="45"/>
        <v>2005</v>
      </c>
      <c r="AH44">
        <v>3.7499999999999999E-2</v>
      </c>
    </row>
    <row r="45" spans="4:34" x14ac:dyDescent="0.25">
      <c r="D45" s="2"/>
      <c r="AG45">
        <v>2006</v>
      </c>
    </row>
    <row r="46" spans="4:34" x14ac:dyDescent="0.25">
      <c r="D46" s="2"/>
    </row>
    <row r="47" spans="4:34" x14ac:dyDescent="0.25">
      <c r="D47" s="1"/>
    </row>
    <row r="48" spans="4:34" x14ac:dyDescent="0.25">
      <c r="D48" s="1"/>
    </row>
    <row r="49" spans="4:4" x14ac:dyDescent="0.25">
      <c r="D49" s="2"/>
    </row>
    <row r="50" spans="4:4" x14ac:dyDescent="0.25">
      <c r="D50" s="2"/>
    </row>
    <row r="51" spans="4:4" x14ac:dyDescent="0.25">
      <c r="D51" s="1"/>
    </row>
    <row r="52" spans="4:4" x14ac:dyDescent="0.25">
      <c r="D52" s="1"/>
    </row>
    <row r="53" spans="4:4" x14ac:dyDescent="0.25">
      <c r="D53" s="2"/>
    </row>
    <row r="54" spans="4:4" x14ac:dyDescent="0.25">
      <c r="D54" s="2"/>
    </row>
    <row r="55" spans="4:4" x14ac:dyDescent="0.25">
      <c r="D55" s="1"/>
    </row>
    <row r="56" spans="4:4" x14ac:dyDescent="0.25">
      <c r="D56" s="1"/>
    </row>
    <row r="57" spans="4:4" x14ac:dyDescent="0.25">
      <c r="D57" s="2"/>
    </row>
    <row r="58" spans="4:4" x14ac:dyDescent="0.25">
      <c r="D58" s="2"/>
    </row>
    <row r="59" spans="4:4" x14ac:dyDescent="0.25">
      <c r="D59" s="1"/>
    </row>
    <row r="60" spans="4:4" x14ac:dyDescent="0.25">
      <c r="D60" s="1"/>
    </row>
    <row r="61" spans="4:4" x14ac:dyDescent="0.25">
      <c r="D61" s="2"/>
    </row>
    <row r="62" spans="4:4" x14ac:dyDescent="0.25">
      <c r="D62" s="2"/>
    </row>
    <row r="63" spans="4:4" x14ac:dyDescent="0.25">
      <c r="D63" s="1"/>
    </row>
    <row r="64" spans="4:4" x14ac:dyDescent="0.25">
      <c r="D64" s="1"/>
    </row>
    <row r="65" spans="4:4" x14ac:dyDescent="0.25">
      <c r="D65" s="2"/>
    </row>
    <row r="66" spans="4:4" x14ac:dyDescent="0.25">
      <c r="D66" s="2"/>
    </row>
    <row r="67" spans="4:4" x14ac:dyDescent="0.25">
      <c r="D67" s="1"/>
    </row>
    <row r="68" spans="4:4" x14ac:dyDescent="0.25">
      <c r="D68" s="1"/>
    </row>
    <row r="69" spans="4:4" x14ac:dyDescent="0.25">
      <c r="D69" s="2"/>
    </row>
    <row r="70" spans="4:4" x14ac:dyDescent="0.25">
      <c r="D70" s="2"/>
    </row>
    <row r="71" spans="4:4" x14ac:dyDescent="0.25">
      <c r="D71" s="1"/>
    </row>
    <row r="72" spans="4:4" x14ac:dyDescent="0.25">
      <c r="D72" s="1"/>
    </row>
    <row r="73" spans="4:4" x14ac:dyDescent="0.25">
      <c r="D73" s="2"/>
    </row>
    <row r="74" spans="4:4" x14ac:dyDescent="0.25">
      <c r="D74" s="2"/>
    </row>
  </sheetData>
  <phoneticPr fontId="0" type="noConversion"/>
  <pageMargins left="0.18" right="0.25" top="1" bottom="1" header="0.5" footer="0.5"/>
  <pageSetup scale="3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ROE-MTB Chart</vt:lpstr>
      <vt:lpstr>Div Yield Graph</vt:lpstr>
      <vt:lpstr>ROE and MB Data</vt:lpstr>
    </vt:vector>
  </TitlesOfParts>
  <Company>Pennsylvania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 for Academic Computing</dc:creator>
  <cp:lastModifiedBy>agoad</cp:lastModifiedBy>
  <cp:lastPrinted>2001-05-01T13:35:17Z</cp:lastPrinted>
  <dcterms:created xsi:type="dcterms:W3CDTF">2001-04-05T21:20:20Z</dcterms:created>
  <dcterms:modified xsi:type="dcterms:W3CDTF">2016-06-06T20:12:58Z</dcterms:modified>
</cp:coreProperties>
</file>