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72" windowHeight="11016" firstSheet="1" activeTab="3"/>
  </bookViews>
  <sheets>
    <sheet name="All Data" sheetId="1" r:id="rId1"/>
    <sheet name="Data Used in Chart" sheetId="6" r:id="rId2"/>
    <sheet name="Study" sheetId="2" r:id="rId3"/>
    <sheet name="Chart-Median" sheetId="5" r:id="rId4"/>
    <sheet name="Chart-Mean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3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4">#REF!</definedName>
    <definedName name="\h" localSheetId="3">#REF!</definedName>
    <definedName name="\h" localSheetId="1">#REF!</definedName>
    <definedName name="\h" localSheetId="2">#REF!</definedName>
    <definedName name="\h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4">#REF!</definedName>
    <definedName name="\p" localSheetId="3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3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123Graph_A" localSheetId="0" hidden="1">[1]G!#REF!</definedName>
    <definedName name="__123Graph_A" localSheetId="4" hidden="1">[2]G!#REF!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4" hidden="1">[2]G!#REF!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4" hidden="1">[2]G!#REF!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4" hidden="1">'[4]C-3.10'!#REF!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4" hidden="1">[2]G!#REF!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4" hidden="1">[2]G!#REF!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1" localSheetId="0">#REF!</definedName>
    <definedName name="_1" localSheetId="4">#REF!</definedName>
    <definedName name="_1" localSheetId="3">#REF!</definedName>
    <definedName name="_1" localSheetId="1">#REF!</definedName>
    <definedName name="_1" localSheetId="2">#REF!</definedName>
    <definedName name="_1">#REF!</definedName>
    <definedName name="_1_181">#REF!</definedName>
    <definedName name="_12MEACT" localSheetId="0">'[5]Page 1'!#REF!</definedName>
    <definedName name="_12MEACT" localSheetId="4">'[5]Page 1'!#REF!</definedName>
    <definedName name="_12MEACT" localSheetId="1">'[5]Page 1'!#REF!</definedName>
    <definedName name="_12MEACT" localSheetId="2">'[5]Page 1'!#REF!</definedName>
    <definedName name="_12MEACT">'[5]Page 1'!#REF!</definedName>
    <definedName name="_12MEBUD" localSheetId="0">'[5]Page 1'!#REF!</definedName>
    <definedName name="_12MEBUD" localSheetId="4">'[5]Page 1'!#REF!</definedName>
    <definedName name="_12MEBUD" localSheetId="1">'[5]Page 1'!#REF!</definedName>
    <definedName name="_12MEBUD" localSheetId="2">'[5]Page 1'!#REF!</definedName>
    <definedName name="_12MEBUD">'[5]Page 1'!#REF!</definedName>
    <definedName name="_2" localSheetId="0">#REF!</definedName>
    <definedName name="_2" localSheetId="4">#REF!</definedName>
    <definedName name="_2" localSheetId="3">#REF!</definedName>
    <definedName name="_2" localSheetId="1">#REF!</definedName>
    <definedName name="_2" localSheetId="2">#REF!</definedName>
    <definedName name="_2">#REF!</definedName>
    <definedName name="_2B_15">#REF!</definedName>
    <definedName name="_3" localSheetId="0">#REF!</definedName>
    <definedName name="_3" localSheetId="4">#REF!</definedName>
    <definedName name="_3" localSheetId="3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4">'[4]C-3.10'!#REF!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4">'[4]C-3.10'!#REF!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4">'[4]C-3.10'!#REF!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4">'[4]C-3.10'!#REF!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4">'[4]C-3.10'!#REF!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4">'[4]C-3.10'!#REF!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4">'[4]C-3.10'!#REF!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4">'[4]C-3.10'!#REF!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4">'[4]C-3.10'!#REF!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4">'[4]C-3.10'!#REF!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>#REF!</definedName>
    <definedName name="_DAT1">#REF!</definedName>
    <definedName name="_DAT2">#REF!</definedName>
    <definedName name="_DAT3" localSheetId="0">#REF!</definedName>
    <definedName name="_DAT3" localSheetId="4">#REF!</definedName>
    <definedName name="_DAT3" localSheetId="1">#REF!</definedName>
    <definedName name="_DAT3" localSheetId="2">#REF!</definedName>
    <definedName name="_DAT3">#REF!</definedName>
    <definedName name="_DAT4">#REF!</definedName>
    <definedName name="_DAT5" localSheetId="0">#REF!</definedName>
    <definedName name="_DAT5" localSheetId="4">#REF!</definedName>
    <definedName name="_DAT5" localSheetId="1">#REF!</definedName>
    <definedName name="_DAT5" localSheetId="2">#REF!</definedName>
    <definedName name="_DAT5">#REF!</definedName>
    <definedName name="_DAT6" localSheetId="0">#REF!</definedName>
    <definedName name="_DAT6" localSheetId="4">#REF!</definedName>
    <definedName name="_DAT6" localSheetId="1">#REF!</definedName>
    <definedName name="_DAT6" localSheetId="2">#REF!</definedName>
    <definedName name="_DAT6">#REF!</definedName>
    <definedName name="_Fill" localSheetId="0" hidden="1">'[6]Bond Returns'!$A$8:$A$107</definedName>
    <definedName name="_Fill" localSheetId="4" hidden="1">'[7]Bond Returns'!$A$8:$A$107</definedName>
    <definedName name="_Fill" localSheetId="3" hidden="1">'[7]Bond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'[8]Bond Returns'!$A$8:$A$107</definedName>
    <definedName name="_Key1" localSheetId="0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4" hidden="1">#REF!</definedName>
    <definedName name="_Regression_Out" localSheetId="3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4" hidden="1">#REF!</definedName>
    <definedName name="_Regression_X" localSheetId="3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4" hidden="1">#REF!</definedName>
    <definedName name="_Regression_Y" localSheetId="3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4">#REF!</definedName>
    <definedName name="A" localSheetId="3">#REF!</definedName>
    <definedName name="A" localSheetId="1">#REF!</definedName>
    <definedName name="A" localSheetId="2">#REF!</definedName>
    <definedName name="A">#REF!</definedName>
    <definedName name="ADJTS">#REF!</definedName>
    <definedName name="AP_OTHER">#REF!</definedName>
    <definedName name="ASD">#REF!</definedName>
    <definedName name="ASSUMPTIONS">#REF!</definedName>
    <definedName name="B" localSheetId="0">#REF!</definedName>
    <definedName name="B" localSheetId="4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BAL">#REF!</definedName>
    <definedName name="BalDatData">#REF!</definedName>
    <definedName name="BegMonth">#REF!</definedName>
    <definedName name="BENEFITS_EXP">#REF!</definedName>
    <definedName name="BORDER1">#REF!</definedName>
    <definedName name="BORDER2">#REF!</definedName>
    <definedName name="BOTH">#REF!</definedName>
    <definedName name="bruce" localSheetId="0">#REF!</definedName>
    <definedName name="bruce" localSheetId="4">#REF!</definedName>
    <definedName name="bruce" localSheetId="3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4">#REF!</definedName>
    <definedName name="C_" localSheetId="3">#REF!</definedName>
    <definedName name="C_" localSheetId="1">#REF!</definedName>
    <definedName name="C_" localSheetId="2">#REF!</definedName>
    <definedName name="C_">#REF!</definedName>
    <definedName name="CASHFLS" localSheetId="0">'[9]CASH FLOWS BKUP'!#REF!</definedName>
    <definedName name="CASHFLS" localSheetId="4">'[9]CASH FLOWS BKUP'!#REF!</definedName>
    <definedName name="CASHFLS" localSheetId="1">'[9]CASH FLOWS BKUP'!#REF!</definedName>
    <definedName name="CASHFLS" localSheetId="2">'[9]CASH FLOWS BKUP'!#REF!</definedName>
    <definedName name="CASHFLS">'[9]CASH FLOWS BKUP'!#REF!</definedName>
    <definedName name="CF_Forecast">#REF!</definedName>
    <definedName name="CF_Plan2">#REF!</definedName>
    <definedName name="CMACT" localSheetId="0">'[5]Page 1'!#REF!</definedName>
    <definedName name="CMACT" localSheetId="4">'[5]Page 1'!#REF!</definedName>
    <definedName name="CMACT" localSheetId="1">'[5]Page 1'!#REF!</definedName>
    <definedName name="CMACT" localSheetId="2">'[5]Page 1'!#REF!</definedName>
    <definedName name="CMACT">'[5]Page 1'!#REF!</definedName>
    <definedName name="CMBUD" localSheetId="0">'[5]Page 1'!#REF!</definedName>
    <definedName name="CMBUD" localSheetId="4">'[5]Page 1'!#REF!</definedName>
    <definedName name="CMBUD" localSheetId="1">'[5]Page 1'!#REF!</definedName>
    <definedName name="CMBUD" localSheetId="2">'[5]Page 1'!#REF!</definedName>
    <definedName name="CMBUD">'[5]Page 1'!#REF!</definedName>
    <definedName name="CONSCF4A">#REF!</definedName>
    <definedName name="CONSCF4B" localSheetId="0">#REF!</definedName>
    <definedName name="CONSCF4B" localSheetId="4">#REF!</definedName>
    <definedName name="CONSCF4B" localSheetId="1">#REF!</definedName>
    <definedName name="CONSCF4B" localSheetId="2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4">'[4]C-3.10'!#REF!</definedName>
    <definedName name="D" localSheetId="1">'[3]C-3.10'!#REF!</definedName>
    <definedName name="D" localSheetId="2">'[3]C-3.10'!#REF!</definedName>
    <definedName name="D">'[4]C-3.10'!#REF!</definedName>
    <definedName name="DAT">'[10]DAT ACCOUNTS'!$A$1:$D$65536</definedName>
    <definedName name="DATA">#N/A</definedName>
    <definedName name="DEC">#REF!</definedName>
    <definedName name="DEC_Proj">#REF!</definedName>
    <definedName name="DETAIL146234" localSheetId="0">#REF!</definedName>
    <definedName name="DETAIL146234" localSheetId="4">#REF!</definedName>
    <definedName name="DETAIL146234" localSheetId="1">#REF!</definedName>
    <definedName name="DETAIL146234" localSheetId="2">#REF!</definedName>
    <definedName name="DETAIL146234">#REF!</definedName>
    <definedName name="DocketNum">'[11]ANNUALIZE CTs'!$B$5</definedName>
    <definedName name="DOWNLOAD">[12]Download!$A$1:$D$2443</definedName>
    <definedName name="DOWNLOAD_1099">#REF!</definedName>
    <definedName name="E" localSheetId="0">'[3]C-3.10'!#REF!</definedName>
    <definedName name="E" localSheetId="4">'[4]C-3.10'!#REF!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0">#REF!</definedName>
    <definedName name="FOR_DENISE_O." localSheetId="4">#REF!</definedName>
    <definedName name="FOR_DENISE_O." localSheetId="1">#REF!</definedName>
    <definedName name="FOR_DENISE_O." localSheetId="2">#REF!</definedName>
    <definedName name="FOR_DENISE_O.">#REF!</definedName>
    <definedName name="FY4_LACTUAL">"a"</definedName>
    <definedName name="GLDOWNLOAD">#REF!</definedName>
    <definedName name="HistYear">[13]Sheet1!$B$17</definedName>
    <definedName name="HTML_CodePage" hidden="1">1252</definedName>
    <definedName name="HTML_Control" localSheetId="0" hidden="1">{"'Sheet1'!$A$1:$O$40"}</definedName>
    <definedName name="HTML_Control" localSheetId="4" hidden="1">{"'Sheet1'!$A$1:$O$40"}</definedName>
    <definedName name="HTML_Control" localSheetId="3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0">#REF!</definedName>
    <definedName name="LORICLARKDATA" localSheetId="4">#REF!</definedName>
    <definedName name="LORICLARKDATA" localSheetId="1">#REF!</definedName>
    <definedName name="LORICLARKDATA" localSheetId="2">#REF!</definedName>
    <definedName name="LORICLARKDATA">#REF!</definedName>
    <definedName name="LYN">#REF!</definedName>
    <definedName name="N" localSheetId="0">#REF!</definedName>
    <definedName name="N" localSheetId="4">#REF!</definedName>
    <definedName name="N" localSheetId="3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4">#REF!</definedName>
    <definedName name="NAME" localSheetId="3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Page_8" localSheetId="0">'[14]LTD Principal'!#REF!</definedName>
    <definedName name="Page_8" localSheetId="4">'[14]LTD Principal'!#REF!</definedName>
    <definedName name="Page_8" localSheetId="1">'[14]LTD Principal'!#REF!</definedName>
    <definedName name="Page_8" localSheetId="2">'[14]LTD Principal'!#REF!</definedName>
    <definedName name="Page_8">'[14]LTD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0">'[15]Page 1 last month YTD'!#REF!</definedName>
    <definedName name="PAGE1A" localSheetId="4">'[15]Page 1 last month YTD'!#REF!</definedName>
    <definedName name="PAGE1A" localSheetId="1">'[15]Page 1 last month YTD'!#REF!</definedName>
    <definedName name="PAGE1A" localSheetId="2">'[15]Page 1 last month YTD'!#REF!</definedName>
    <definedName name="PAGE1A">'[15]Page 1 last month YTD'!#REF!</definedName>
    <definedName name="PAGE1C" localSheetId="0">'[15]Page 1 last month YTD'!#REF!</definedName>
    <definedName name="PAGE1C" localSheetId="4">'[15]Page 1 last month YTD'!#REF!</definedName>
    <definedName name="PAGE1C" localSheetId="1">'[15]Page 1 last month YTD'!#REF!</definedName>
    <definedName name="PAGE1C" localSheetId="2">'[15]Page 1 last month YTD'!#REF!</definedName>
    <definedName name="PAGE1C">'[15]Page 1 last month YTD'!#REF!</definedName>
    <definedName name="PAGE1D" localSheetId="0">'[15]Page 1 last month YTD'!#REF!</definedName>
    <definedName name="PAGE1D" localSheetId="4">'[15]Page 1 last month YTD'!#REF!</definedName>
    <definedName name="PAGE1D" localSheetId="1">'[15]Page 1 last month YTD'!#REF!</definedName>
    <definedName name="PAGE1D" localSheetId="2">'[15]Page 1 last month YTD'!#REF!</definedName>
    <definedName name="PAGE1D">'[15]Page 1 last month YTD'!#REF!</definedName>
    <definedName name="PAGE1D2" localSheetId="0">'[15]Page 1 last month YTD'!#REF!</definedName>
    <definedName name="PAGE1D2" localSheetId="4">'[15]Page 1 last month YTD'!#REF!</definedName>
    <definedName name="PAGE1D2" localSheetId="1">'[15]Page 1 last month YTD'!#REF!</definedName>
    <definedName name="PAGE1D2" localSheetId="2">'[15]Page 1 last month YTD'!#REF!</definedName>
    <definedName name="PAGE1D2">'[15]Page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0">'[5]PEC Income Stmt'!#REF!</definedName>
    <definedName name="PE_CPYIS" localSheetId="4">'[5]PEC Income Stmt'!#REF!</definedName>
    <definedName name="PE_CPYIS" localSheetId="1">'[5]PEC Income Stmt'!#REF!</definedName>
    <definedName name="PE_CPYIS" localSheetId="2">'[5]PEC Income Stmt'!#REF!</definedName>
    <definedName name="PE_CPYIS">'[5]PEC Income Stmt'!#REF!</definedName>
    <definedName name="PED" localSheetId="0">'[16]04 '!#REF!</definedName>
    <definedName name="PED" localSheetId="4">'[16]04 '!#REF!</definedName>
    <definedName name="PED" localSheetId="1">'[16]04 '!#REF!</definedName>
    <definedName name="PED" localSheetId="2">'[16]04 '!#REF!</definedName>
    <definedName name="PED">'[16]04 '!#REF!</definedName>
    <definedName name="PLine1">'[11]ANNUALIZE CTs'!$B$8</definedName>
    <definedName name="PLine2">'[11]ANNUALIZE CTs'!$B$9</definedName>
    <definedName name="PLine3">'[11]ANNUALIZE CTs'!$B$10</definedName>
    <definedName name="PLine4">[13]Sheet1!$B$11</definedName>
    <definedName name="_xlnm.Print_Area" localSheetId="0">'All Data'!$B$1:$E$56</definedName>
    <definedName name="_xlnm.Print_Area" localSheetId="1">'Data Used in Chart'!$B$1:$E$55</definedName>
    <definedName name="_xlnm.Print_Area" localSheetId="2">Study!$B$1:$E$111</definedName>
    <definedName name="_xlnm.Print_Area">#REF!</definedName>
    <definedName name="Print_Area_MI" localSheetId="0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a1a_d12">#N/A</definedName>
    <definedName name="PRINTALL">#REF!</definedName>
    <definedName name="PriorYear">[13]Sheet1!$B$16</definedName>
    <definedName name="PYEGYASSTS">#REF!</definedName>
    <definedName name="PYEGYLIABS">#REF!</definedName>
    <definedName name="PYISWP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ID">#REF!</definedName>
    <definedName name="ROE_COMPARISON">#REF!</definedName>
    <definedName name="ROR_Rate" localSheetId="0">'[17]Input '!$C$25</definedName>
    <definedName name="ROR_Rate" localSheetId="1">'[17]Input '!$C$25</definedName>
    <definedName name="ROR_Rate" localSheetId="2">'[17]Input '!$C$25</definedName>
    <definedName name="ROR_Rate">'[18]Input '!$C$25</definedName>
    <definedName name="RORD" localSheetId="0">[19]ROR!$A$2:$O$201</definedName>
    <definedName name="RORD" localSheetId="1">[19]ROR!$A$2:$O$201</definedName>
    <definedName name="RORD" localSheetId="2">[19]ROR!$A$2:$O$201</definedName>
    <definedName name="RORD">[20]ROR!$A$2:$O$201</definedName>
    <definedName name="s">[21]Sheet1!$B$10</definedName>
    <definedName name="SAPBEXrevision" hidden="1">41</definedName>
    <definedName name="SAPBEXsysID" hidden="1">"PBW"</definedName>
    <definedName name="SAPBEXwbID" hidden="1">"3TD2FVG7ME7U056LVECBWI4A2"</definedName>
    <definedName name="START" localSheetId="0">#REF!</definedName>
    <definedName name="START" localSheetId="4">#REF!</definedName>
    <definedName name="START" localSheetId="3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'[22]SURV ACCOUNTS'!$A$1:$C$453</definedName>
    <definedName name="TEFIS99">#REF!</definedName>
    <definedName name="TEMP" localSheetId="0">'[6]Bond Returns'!$O$8</definedName>
    <definedName name="TEMP" localSheetId="4">'[7]Bond Returns'!$O$8</definedName>
    <definedName name="TEMP" localSheetId="3">'[7]Bond Returns'!$O$8</definedName>
    <definedName name="TEMP" localSheetId="1">'[6]Bond Returns'!$O$8</definedName>
    <definedName name="TEMP" localSheetId="2">'[6]Bond Returns'!$O$8</definedName>
    <definedName name="TEMP">'[8]Bond Returns'!$O$8</definedName>
    <definedName name="TEST0">#REF!</definedName>
    <definedName name="TESTHKEY">#REF!</definedName>
    <definedName name="TESTKEYS">#REF!</definedName>
    <definedName name="TESTVKEY">#REF!</definedName>
    <definedName name="TestYear">[13]Sheet1!$B$15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X" localSheetId="0">#REF!</definedName>
    <definedName name="X" localSheetId="4">#REF!</definedName>
    <definedName name="X" localSheetId="3">#REF!</definedName>
    <definedName name="X" localSheetId="1">#REF!</definedName>
    <definedName name="X" localSheetId="2">#REF!</definedName>
    <definedName name="X">#REF!</definedName>
    <definedName name="xx">'[23]C-3.10'!$A$1:$I$22</definedName>
    <definedName name="YTDACT" localSheetId="0">'[5]Page 1'!#REF!</definedName>
    <definedName name="YTDACT" localSheetId="4">'[5]Page 1'!#REF!</definedName>
    <definedName name="YTDACT" localSheetId="1">'[5]Page 1'!#REF!</definedName>
    <definedName name="YTDACT" localSheetId="2">'[5]Page 1'!#REF!</definedName>
    <definedName name="YTDACT">'[5]Page 1'!#REF!</definedName>
    <definedName name="YTDBUD" localSheetId="0">'[5]Page 1'!#REF!</definedName>
    <definedName name="YTDBUD" localSheetId="4">'[5]Page 1'!#REF!</definedName>
    <definedName name="YTDBUD" localSheetId="1">'[5]Page 1'!#REF!</definedName>
    <definedName name="YTDBUD" localSheetId="2">'[5]Page 1'!#REF!</definedName>
    <definedName name="YTDBUD">'[5]Page 1'!#REF!</definedName>
    <definedName name="Z" localSheetId="0">#REF!</definedName>
    <definedName name="Z" localSheetId="4">#REF!</definedName>
    <definedName name="Z" localSheetId="3">#REF!</definedName>
    <definedName name="Z" localSheetId="1">#REF!</definedName>
    <definedName name="Z" localSheetId="2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H22" i="5" l="1"/>
  <c r="H21" i="5"/>
  <c r="G22" i="5"/>
  <c r="G21" i="5"/>
  <c r="F22" i="5"/>
  <c r="F21" i="5"/>
  <c r="E36" i="2"/>
  <c r="D36" i="2"/>
  <c r="C36" i="2"/>
  <c r="E35" i="2"/>
  <c r="D35" i="2"/>
  <c r="C35" i="2"/>
  <c r="E22" i="2"/>
  <c r="D22" i="2"/>
  <c r="C22" i="2"/>
  <c r="E21" i="2"/>
  <c r="D21" i="2"/>
  <c r="C21" i="2"/>
  <c r="C94" i="2" l="1"/>
  <c r="E51" i="2"/>
  <c r="H20" i="5" s="1"/>
  <c r="D51" i="2"/>
  <c r="G20" i="7" s="1"/>
  <c r="C51" i="2"/>
  <c r="F20" i="5" s="1"/>
  <c r="E50" i="2"/>
  <c r="H20" i="7" s="1"/>
  <c r="D50" i="2"/>
  <c r="C50" i="2"/>
  <c r="F20" i="7" s="1"/>
  <c r="E19" i="5"/>
  <c r="E18" i="5"/>
  <c r="H17" i="5"/>
  <c r="G17" i="5"/>
  <c r="F17" i="5"/>
  <c r="E17" i="5"/>
  <c r="E16" i="5"/>
  <c r="E15" i="5"/>
  <c r="E14" i="5"/>
  <c r="E13" i="5"/>
  <c r="E12" i="5"/>
  <c r="E11" i="5"/>
  <c r="E10" i="5"/>
  <c r="M83" i="2"/>
  <c r="H10" i="5" s="1"/>
  <c r="E19" i="7"/>
  <c r="E65" i="2"/>
  <c r="M92" i="2" s="1"/>
  <c r="H19" i="5" s="1"/>
  <c r="D65" i="2"/>
  <c r="L92" i="2" s="1"/>
  <c r="G19" i="5" s="1"/>
  <c r="C65" i="2"/>
  <c r="K92" i="2" s="1"/>
  <c r="F19" i="5" s="1"/>
  <c r="E64" i="2"/>
  <c r="M79" i="2" s="1"/>
  <c r="H19" i="7" s="1"/>
  <c r="D64" i="2"/>
  <c r="L79" i="2" s="1"/>
  <c r="G19" i="7" s="1"/>
  <c r="C64" i="2"/>
  <c r="K79" i="2" s="1"/>
  <c r="F19" i="7" s="1"/>
  <c r="E18" i="7"/>
  <c r="H17" i="7"/>
  <c r="G17" i="7"/>
  <c r="F17" i="7"/>
  <c r="E17" i="7"/>
  <c r="E16" i="7"/>
  <c r="E15" i="7"/>
  <c r="E14" i="7"/>
  <c r="E13" i="7"/>
  <c r="E12" i="7"/>
  <c r="E11" i="7"/>
  <c r="E10" i="7"/>
  <c r="E9" i="7"/>
  <c r="E9" i="5"/>
  <c r="E152" i="6"/>
  <c r="D152" i="6"/>
  <c r="C152" i="6"/>
  <c r="E151" i="6"/>
  <c r="D151" i="6"/>
  <c r="C151" i="6"/>
  <c r="D137" i="6"/>
  <c r="C137" i="6"/>
  <c r="D136" i="6"/>
  <c r="C136" i="6"/>
  <c r="E135" i="6"/>
  <c r="E136" i="6" s="1"/>
  <c r="D123" i="6"/>
  <c r="C123" i="6"/>
  <c r="D122" i="6"/>
  <c r="C122" i="6"/>
  <c r="E121" i="6"/>
  <c r="E123" i="6"/>
  <c r="D109" i="6"/>
  <c r="C109" i="6"/>
  <c r="D108" i="6"/>
  <c r="C108" i="6"/>
  <c r="E107" i="6"/>
  <c r="E108" i="6" s="1"/>
  <c r="E109" i="6"/>
  <c r="D95" i="6"/>
  <c r="C95" i="6"/>
  <c r="D94" i="6"/>
  <c r="C94" i="6"/>
  <c r="E93" i="6"/>
  <c r="E95" i="6" s="1"/>
  <c r="D81" i="6"/>
  <c r="C81" i="6"/>
  <c r="D80" i="6"/>
  <c r="C80" i="6"/>
  <c r="E79" i="6"/>
  <c r="E81" i="6"/>
  <c r="D67" i="6"/>
  <c r="C67" i="6"/>
  <c r="D66" i="6"/>
  <c r="C66" i="6"/>
  <c r="E57" i="6"/>
  <c r="E66" i="6" s="1"/>
  <c r="E67" i="6"/>
  <c r="D52" i="6"/>
  <c r="C52" i="6"/>
  <c r="D51" i="6"/>
  <c r="L51" i="6" s="1"/>
  <c r="C51" i="6"/>
  <c r="K51" i="6"/>
  <c r="E42" i="6"/>
  <c r="E51" i="6" s="1"/>
  <c r="M51" i="6" s="1"/>
  <c r="E52" i="6"/>
  <c r="E36" i="6"/>
  <c r="D36" i="6"/>
  <c r="C36" i="6"/>
  <c r="E35" i="6"/>
  <c r="D35" i="6"/>
  <c r="C35" i="6"/>
  <c r="E21" i="6"/>
  <c r="D21" i="6"/>
  <c r="C21" i="6"/>
  <c r="E20" i="6"/>
  <c r="D20" i="6"/>
  <c r="C20" i="6"/>
  <c r="E83" i="1"/>
  <c r="E98" i="1"/>
  <c r="E113" i="1"/>
  <c r="E115" i="1" s="1"/>
  <c r="E128" i="1"/>
  <c r="E129" i="1" s="1"/>
  <c r="E143" i="1"/>
  <c r="E145" i="1" s="1"/>
  <c r="E42" i="1"/>
  <c r="E58" i="1"/>
  <c r="E68" i="1" s="1"/>
  <c r="E79" i="2"/>
  <c r="M91" i="2"/>
  <c r="H18" i="5" s="1"/>
  <c r="D79" i="2"/>
  <c r="L91" i="2" s="1"/>
  <c r="G18" i="5" s="1"/>
  <c r="C79" i="2"/>
  <c r="K91" i="2" s="1"/>
  <c r="F18" i="5" s="1"/>
  <c r="E78" i="2"/>
  <c r="M78" i="2" s="1"/>
  <c r="H18" i="7" s="1"/>
  <c r="D78" i="2"/>
  <c r="L78" i="2" s="1"/>
  <c r="G18" i="7"/>
  <c r="C78" i="2"/>
  <c r="K78" i="2" s="1"/>
  <c r="F18" i="7" s="1"/>
  <c r="E21" i="1"/>
  <c r="D21" i="1"/>
  <c r="C21" i="1"/>
  <c r="E20" i="1"/>
  <c r="D20" i="1"/>
  <c r="C20" i="1"/>
  <c r="E94" i="2"/>
  <c r="D94" i="2"/>
  <c r="E93" i="2"/>
  <c r="D93" i="2"/>
  <c r="C93" i="2"/>
  <c r="E36" i="1"/>
  <c r="D36" i="1"/>
  <c r="C36" i="1"/>
  <c r="E35" i="1"/>
  <c r="D35" i="1"/>
  <c r="C35" i="1"/>
  <c r="C207" i="2"/>
  <c r="K69" i="2" s="1"/>
  <c r="F9" i="7" s="1"/>
  <c r="D207" i="2"/>
  <c r="L69" i="2" s="1"/>
  <c r="E207" i="2"/>
  <c r="M69" i="2" s="1"/>
  <c r="H9" i="7" s="1"/>
  <c r="C192" i="2"/>
  <c r="K70" i="2" s="1"/>
  <c r="F10" i="7" s="1"/>
  <c r="D192" i="2"/>
  <c r="L70" i="2" s="1"/>
  <c r="G10" i="7" s="1"/>
  <c r="E192" i="2"/>
  <c r="M70" i="2" s="1"/>
  <c r="H10" i="7" s="1"/>
  <c r="C177" i="2"/>
  <c r="K71" i="2" s="1"/>
  <c r="F11" i="7" s="1"/>
  <c r="D177" i="2"/>
  <c r="L71" i="2" s="1"/>
  <c r="G11" i="7" s="1"/>
  <c r="E177" i="2"/>
  <c r="M71" i="2" s="1"/>
  <c r="H11" i="7" s="1"/>
  <c r="C163" i="2"/>
  <c r="K72" i="2" s="1"/>
  <c r="D163" i="2"/>
  <c r="L72" i="2" s="1"/>
  <c r="E163" i="2"/>
  <c r="M72" i="2" s="1"/>
  <c r="H12" i="7" s="1"/>
  <c r="C149" i="2"/>
  <c r="K73" i="2" s="1"/>
  <c r="F13" i="7" s="1"/>
  <c r="D149" i="2"/>
  <c r="L73" i="2" s="1"/>
  <c r="G13" i="7" s="1"/>
  <c r="E149" i="2"/>
  <c r="M73" i="2" s="1"/>
  <c r="H13" i="7" s="1"/>
  <c r="C135" i="2"/>
  <c r="K74" i="2" s="1"/>
  <c r="F14" i="7" s="1"/>
  <c r="D135" i="2"/>
  <c r="L74" i="2" s="1"/>
  <c r="G14" i="7" s="1"/>
  <c r="E135" i="2"/>
  <c r="M74" i="2" s="1"/>
  <c r="H14" i="7" s="1"/>
  <c r="C121" i="2"/>
  <c r="K75" i="2" s="1"/>
  <c r="F15" i="7" s="1"/>
  <c r="D121" i="2"/>
  <c r="L75" i="2" s="1"/>
  <c r="G15" i="7" s="1"/>
  <c r="E121" i="2"/>
  <c r="M75" i="2"/>
  <c r="H15" i="7" s="1"/>
  <c r="C107" i="2"/>
  <c r="K76" i="2" s="1"/>
  <c r="F16" i="7" s="1"/>
  <c r="D107" i="2"/>
  <c r="L76" i="2" s="1"/>
  <c r="G16" i="7" s="1"/>
  <c r="E107" i="2"/>
  <c r="M76" i="2" s="1"/>
  <c r="H16" i="7" s="1"/>
  <c r="C108" i="2"/>
  <c r="D108" i="2"/>
  <c r="L89" i="2" s="1"/>
  <c r="E108" i="2"/>
  <c r="M89" i="2" s="1"/>
  <c r="H16" i="5" s="1"/>
  <c r="C208" i="2"/>
  <c r="K82" i="2" s="1"/>
  <c r="D208" i="2"/>
  <c r="L82" i="2" s="1"/>
  <c r="G9" i="5" s="1"/>
  <c r="E208" i="2"/>
  <c r="M82" i="2" s="1"/>
  <c r="C193" i="2"/>
  <c r="K83" i="2" s="1"/>
  <c r="F10" i="5" s="1"/>
  <c r="D193" i="2"/>
  <c r="L83" i="2" s="1"/>
  <c r="G10" i="5" s="1"/>
  <c r="E193" i="2"/>
  <c r="C178" i="2"/>
  <c r="K84" i="2" s="1"/>
  <c r="F11" i="5" s="1"/>
  <c r="D178" i="2"/>
  <c r="L84" i="2" s="1"/>
  <c r="G11" i="5" s="1"/>
  <c r="E178" i="2"/>
  <c r="M84" i="2" s="1"/>
  <c r="H11" i="5" s="1"/>
  <c r="C164" i="2"/>
  <c r="K85" i="2" s="1"/>
  <c r="F12" i="5" s="1"/>
  <c r="D164" i="2"/>
  <c r="L85" i="2" s="1"/>
  <c r="G12" i="5" s="1"/>
  <c r="E164" i="2"/>
  <c r="M85" i="2" s="1"/>
  <c r="H12" i="5" s="1"/>
  <c r="C150" i="2"/>
  <c r="K86" i="2"/>
  <c r="F13" i="5" s="1"/>
  <c r="D150" i="2"/>
  <c r="L86" i="2"/>
  <c r="G13" i="5" s="1"/>
  <c r="E150" i="2"/>
  <c r="M86" i="2" s="1"/>
  <c r="H13" i="5" s="1"/>
  <c r="C136" i="2"/>
  <c r="K87" i="2" s="1"/>
  <c r="F14" i="5" s="1"/>
  <c r="D136" i="2"/>
  <c r="L87" i="2" s="1"/>
  <c r="G14" i="5" s="1"/>
  <c r="E136" i="2"/>
  <c r="M87" i="2"/>
  <c r="H14" i="5" s="1"/>
  <c r="C122" i="2"/>
  <c r="K88" i="2" s="1"/>
  <c r="F15" i="5" s="1"/>
  <c r="D122" i="2"/>
  <c r="L88" i="2" s="1"/>
  <c r="G15" i="5" s="1"/>
  <c r="E122" i="2"/>
  <c r="M88" i="2" s="1"/>
  <c r="H15" i="5" s="1"/>
  <c r="K89" i="2"/>
  <c r="F16" i="5" s="1"/>
  <c r="C52" i="1"/>
  <c r="K52" i="1" s="1"/>
  <c r="D52" i="1"/>
  <c r="L52" i="1" s="1"/>
  <c r="E52" i="1"/>
  <c r="M52" i="1" s="1"/>
  <c r="C53" i="1"/>
  <c r="D53" i="1"/>
  <c r="E53" i="1"/>
  <c r="C68" i="1"/>
  <c r="D68" i="1"/>
  <c r="C69" i="1"/>
  <c r="D69" i="1"/>
  <c r="C84" i="1"/>
  <c r="D84" i="1"/>
  <c r="E84" i="1"/>
  <c r="C85" i="1"/>
  <c r="D85" i="1"/>
  <c r="E85" i="1"/>
  <c r="C99" i="1"/>
  <c r="D99" i="1"/>
  <c r="C100" i="1"/>
  <c r="D100" i="1"/>
  <c r="C114" i="1"/>
  <c r="D114" i="1"/>
  <c r="E114" i="1"/>
  <c r="C115" i="1"/>
  <c r="D115" i="1"/>
  <c r="C129" i="1"/>
  <c r="D129" i="1"/>
  <c r="C130" i="1"/>
  <c r="D130" i="1"/>
  <c r="C144" i="1"/>
  <c r="D144" i="1"/>
  <c r="C145" i="1"/>
  <c r="D145" i="1"/>
  <c r="C160" i="1"/>
  <c r="D160" i="1"/>
  <c r="E160" i="1"/>
  <c r="C161" i="1"/>
  <c r="D161" i="1"/>
  <c r="E161" i="1"/>
  <c r="E80" i="6"/>
  <c r="E94" i="6"/>
  <c r="E122" i="6"/>
  <c r="E137" i="6"/>
  <c r="G12" i="7"/>
  <c r="G9" i="7" l="1"/>
  <c r="L80" i="2"/>
  <c r="E130" i="1"/>
  <c r="M93" i="2"/>
  <c r="K95" i="2"/>
  <c r="K93" i="2"/>
  <c r="G16" i="5"/>
  <c r="L95" i="2"/>
  <c r="F12" i="7"/>
  <c r="K81" i="2"/>
  <c r="L81" i="2"/>
  <c r="F9" i="5"/>
  <c r="E144" i="1"/>
  <c r="E69" i="1"/>
  <c r="H9" i="5"/>
  <c r="L93" i="2"/>
  <c r="K80" i="2"/>
  <c r="E99" i="1"/>
  <c r="E100" i="1"/>
  <c r="G20" i="5"/>
</calcChain>
</file>

<file path=xl/sharedStrings.xml><?xml version="1.0" encoding="utf-8"?>
<sst xmlns="http://schemas.openxmlformats.org/spreadsheetml/2006/main" count="572" uniqueCount="34">
  <si>
    <t>Docket No. R-2008-2079675</t>
  </si>
  <si>
    <t>Exhibit JRW-4</t>
  </si>
  <si>
    <t>Summary Financial Statistics for Gas Proxy Group</t>
  </si>
  <si>
    <t>Page 1 of 2</t>
  </si>
  <si>
    <r>
      <t>Data Source:  AUS</t>
    </r>
    <r>
      <rPr>
        <i/>
        <sz val="12"/>
        <rFont val="Times New Roman"/>
        <family val="1"/>
      </rPr>
      <t xml:space="preserve"> Utility Reports</t>
    </r>
    <r>
      <rPr>
        <sz val="12"/>
        <rFont val="Times New Roman"/>
        <family val="1"/>
      </rPr>
      <t xml:space="preserve">, June, 2009; Pre-Tax Interest Coverage and Primary Service Territory are from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2009.</t>
    </r>
  </si>
  <si>
    <t>UGI Central Penn Gas, Inc.</t>
  </si>
  <si>
    <t>Company</t>
  </si>
  <si>
    <t>Authorized ROE</t>
  </si>
  <si>
    <t>Return on Equity</t>
  </si>
  <si>
    <t>Market to Book Ratio</t>
  </si>
  <si>
    <t>American States Water</t>
  </si>
  <si>
    <t>Aqua America, Inc.</t>
  </si>
  <si>
    <t>Artesian Resources Corp.</t>
  </si>
  <si>
    <t>California Water Service Group</t>
  </si>
  <si>
    <t>Connecticut Water Services, Inc.</t>
  </si>
  <si>
    <t>Middlesex Water Company</t>
  </si>
  <si>
    <t>Pennichuck Corporation</t>
  </si>
  <si>
    <t>SJW Corp.</t>
  </si>
  <si>
    <t>Southwest Water Company</t>
  </si>
  <si>
    <t>York Water Company</t>
  </si>
  <si>
    <t>Mean</t>
  </si>
  <si>
    <t>BIW</t>
  </si>
  <si>
    <t>American Water Works</t>
  </si>
  <si>
    <t>Median</t>
  </si>
  <si>
    <t>Year</t>
  </si>
  <si>
    <t>M/B</t>
  </si>
  <si>
    <t>Authorized</t>
  </si>
  <si>
    <t>Earned</t>
  </si>
  <si>
    <t>MEDIANS</t>
  </si>
  <si>
    <t>Authorized vs. Earned ROEs and Market-to-Book Ratios for Publicly-Traded Water Companies</t>
  </si>
  <si>
    <t>ROE</t>
  </si>
  <si>
    <t>American Water</t>
  </si>
  <si>
    <t>Earned ROE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</si>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</sst>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"/>
    <numFmt numFmtId="166" formatCode="0.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</font>
    <font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165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3" fillId="0" borderId="0"/>
    <xf numFmtId="0" fontId="8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3" fontId="10" fillId="0" borderId="0" applyFont="0" applyFill="0" applyBorder="0" applyAlignment="0" applyProtection="0"/>
    <xf numFmtId="0" fontId="10" fillId="11" borderId="0" applyNumberFormat="0" applyFont="0" applyBorder="0" applyAlignment="0" applyProtection="0"/>
    <xf numFmtId="4" fontId="12" fillId="10" borderId="2" applyNumberFormat="0" applyProtection="0">
      <alignment vertical="center"/>
    </xf>
    <xf numFmtId="4" fontId="13" fillId="12" borderId="2" applyNumberFormat="0" applyProtection="0">
      <alignment vertical="center"/>
    </xf>
    <xf numFmtId="4" fontId="12" fillId="12" borderId="2" applyNumberFormat="0" applyProtection="0">
      <alignment horizontal="left" vertical="center" indent="1"/>
    </xf>
    <xf numFmtId="0" fontId="12" fillId="12" borderId="2" applyNumberFormat="0" applyProtection="0">
      <alignment horizontal="left" vertical="top" indent="1"/>
    </xf>
    <xf numFmtId="4" fontId="12" fillId="13" borderId="0" applyNumberFormat="0" applyProtection="0">
      <alignment horizontal="left" vertical="center" indent="1"/>
    </xf>
    <xf numFmtId="4" fontId="14" fillId="2" borderId="2" applyNumberFormat="0" applyProtection="0">
      <alignment horizontal="right" vertical="center"/>
    </xf>
    <xf numFmtId="4" fontId="14" fillId="3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1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2" fillId="15" borderId="3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4" fillId="18" borderId="2" applyNumberFormat="0" applyProtection="0">
      <alignment horizontal="right" vertical="center"/>
    </xf>
    <xf numFmtId="4" fontId="14" fillId="16" borderId="0" applyNumberFormat="0" applyProtection="0">
      <alignment horizontal="left" vertical="center" indent="1"/>
    </xf>
    <xf numFmtId="4" fontId="14" fillId="13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3" borderId="2" applyNumberFormat="0" applyProtection="0">
      <alignment horizontal="left" vertical="center" indent="1"/>
    </xf>
    <xf numFmtId="0" fontId="1" fillId="13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top" indent="1"/>
    </xf>
    <xf numFmtId="4" fontId="14" fillId="21" borderId="2" applyNumberFormat="0" applyProtection="0">
      <alignment vertical="center"/>
    </xf>
    <xf numFmtId="4" fontId="16" fillId="21" borderId="2" applyNumberFormat="0" applyProtection="0">
      <alignment vertical="center"/>
    </xf>
    <xf numFmtId="4" fontId="14" fillId="21" borderId="2" applyNumberFormat="0" applyProtection="0">
      <alignment horizontal="left" vertical="center" indent="1"/>
    </xf>
    <xf numFmtId="0" fontId="14" fillId="21" borderId="2" applyNumberFormat="0" applyProtection="0">
      <alignment horizontal="left" vertical="top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4" fillId="18" borderId="2" applyNumberFormat="0" applyProtection="0">
      <alignment horizontal="left" vertical="center" indent="1"/>
    </xf>
    <xf numFmtId="0" fontId="14" fillId="13" borderId="2" applyNumberFormat="0" applyProtection="0">
      <alignment horizontal="left" vertical="top" indent="1"/>
    </xf>
    <xf numFmtId="4" fontId="17" fillId="22" borderId="0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65" fontId="1" fillId="0" borderId="0">
      <alignment horizontal="left" wrapText="1"/>
    </xf>
    <xf numFmtId="0" fontId="19" fillId="0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  <xf numFmtId="0" fontId="21" fillId="0" borderId="0" applyNumberFormat="0" applyBorder="0" applyAlignment="0"/>
  </cellStyleXfs>
  <cellXfs count="101">
    <xf numFmtId="0" fontId="0" fillId="0" borderId="0" xfId="0"/>
    <xf numFmtId="0" fontId="2" fillId="0" borderId="0" xfId="0" applyFont="1" applyAlignment="1">
      <alignment horizontal="right"/>
    </xf>
    <xf numFmtId="0" fontId="3" fillId="23" borderId="0" xfId="0" applyFont="1" applyFill="1"/>
    <xf numFmtId="0" fontId="2" fillId="0" borderId="0" xfId="26" applyFont="1" applyAlignment="1" applyProtection="1">
      <alignment horizontal="right"/>
    </xf>
    <xf numFmtId="0" fontId="0" fillId="23" borderId="0" xfId="0" applyFill="1"/>
    <xf numFmtId="0" fontId="2" fillId="23" borderId="0" xfId="0" applyFont="1" applyFill="1" applyAlignment="1">
      <alignment horizontal="right"/>
    </xf>
    <xf numFmtId="0" fontId="2" fillId="0" borderId="0" xfId="26" applyFont="1" applyAlignment="1">
      <alignment horizontal="right"/>
    </xf>
    <xf numFmtId="0" fontId="2" fillId="0" borderId="0" xfId="26" applyFont="1" applyAlignment="1" applyProtection="1">
      <alignment horizontal="centerContinuous"/>
    </xf>
    <xf numFmtId="0" fontId="5" fillId="23" borderId="0" xfId="0" applyFont="1" applyFill="1" applyAlignment="1">
      <alignment horizontal="centerContinuous"/>
    </xf>
    <xf numFmtId="0" fontId="2" fillId="0" borderId="0" xfId="26" applyFont="1" applyAlignment="1">
      <alignment horizontal="centerContinuous"/>
    </xf>
    <xf numFmtId="0" fontId="6" fillId="23" borderId="0" xfId="0" applyFont="1" applyFill="1"/>
    <xf numFmtId="0" fontId="2" fillId="0" borderId="0" xfId="0" applyFont="1" applyAlignment="1">
      <alignment horizontal="centerContinuous"/>
    </xf>
    <xf numFmtId="0" fontId="6" fillId="23" borderId="0" xfId="0" applyFont="1" applyFill="1" applyAlignment="1">
      <alignment horizontal="centerContinuous"/>
    </xf>
    <xf numFmtId="0" fontId="2" fillId="23" borderId="0" xfId="0" applyFont="1" applyFill="1" applyAlignment="1">
      <alignment horizontal="centerContinuous"/>
    </xf>
    <xf numFmtId="0" fontId="2" fillId="23" borderId="4" xfId="0" applyFont="1" applyFill="1" applyBorder="1" applyAlignment="1">
      <alignment horizontal="center" wrapText="1"/>
    </xf>
    <xf numFmtId="0" fontId="2" fillId="23" borderId="5" xfId="0" applyFont="1" applyFill="1" applyBorder="1" applyAlignment="1">
      <alignment horizontal="center" wrapText="1"/>
    </xf>
    <xf numFmtId="0" fontId="2" fillId="23" borderId="6" xfId="0" applyFont="1" applyFill="1" applyBorder="1" applyAlignment="1">
      <alignment horizontal="center" wrapText="1"/>
    </xf>
    <xf numFmtId="0" fontId="2" fillId="23" borderId="7" xfId="0" applyFont="1" applyFill="1" applyBorder="1"/>
    <xf numFmtId="10" fontId="2" fillId="23" borderId="8" xfId="27" applyNumberFormat="1" applyFont="1" applyFill="1" applyBorder="1" applyAlignment="1">
      <alignment horizontal="center" wrapText="1"/>
    </xf>
    <xf numFmtId="10" fontId="2" fillId="23" borderId="9" xfId="0" applyNumberFormat="1" applyFont="1" applyFill="1" applyBorder="1" applyAlignment="1">
      <alignment horizont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2" fillId="23" borderId="11" xfId="0" applyFont="1" applyFill="1" applyBorder="1"/>
    <xf numFmtId="10" fontId="2" fillId="23" borderId="12" xfId="27" applyNumberFormat="1" applyFont="1" applyFill="1" applyBorder="1" applyAlignment="1">
      <alignment horizontal="center"/>
    </xf>
    <xf numFmtId="10" fontId="2" fillId="23" borderId="13" xfId="29" applyNumberFormat="1" applyFont="1" applyFill="1" applyBorder="1" applyAlignment="1">
      <alignment horizontal="center"/>
    </xf>
    <xf numFmtId="2" fontId="2" fillId="23" borderId="14" xfId="0" applyNumberFormat="1" applyFont="1" applyFill="1" applyBorder="1" applyAlignment="1">
      <alignment horizontal="center"/>
    </xf>
    <xf numFmtId="10" fontId="2" fillId="23" borderId="15" xfId="29" applyNumberFormat="1" applyFont="1" applyFill="1" applyBorder="1" applyAlignment="1">
      <alignment horizontal="center"/>
    </xf>
    <xf numFmtId="2" fontId="2" fillId="23" borderId="16" xfId="0" applyNumberFormat="1" applyFont="1" applyFill="1" applyBorder="1" applyAlignment="1">
      <alignment horizontal="center"/>
    </xf>
    <xf numFmtId="0" fontId="2" fillId="23" borderId="17" xfId="0" applyFont="1" applyFill="1" applyBorder="1"/>
    <xf numFmtId="10" fontId="2" fillId="23" borderId="18" xfId="27" applyNumberFormat="1" applyFont="1" applyFill="1" applyBorder="1" applyAlignment="1">
      <alignment horizontal="center"/>
    </xf>
    <xf numFmtId="10" fontId="2" fillId="23" borderId="19" xfId="29" applyNumberFormat="1" applyFont="1" applyFill="1" applyBorder="1" applyAlignment="1">
      <alignment horizontal="center"/>
    </xf>
    <xf numFmtId="2" fontId="2" fillId="23" borderId="20" xfId="0" applyNumberFormat="1" applyFont="1" applyFill="1" applyBorder="1" applyAlignment="1">
      <alignment horizontal="center"/>
    </xf>
    <xf numFmtId="0" fontId="2" fillId="23" borderId="21" xfId="0" applyFont="1" applyFill="1" applyBorder="1"/>
    <xf numFmtId="10" fontId="2" fillId="23" borderId="22" xfId="27" applyNumberFormat="1" applyFont="1" applyFill="1" applyBorder="1" applyAlignment="1">
      <alignment horizontal="center"/>
    </xf>
    <xf numFmtId="10" fontId="2" fillId="23" borderId="23" xfId="29" applyNumberFormat="1" applyFont="1" applyFill="1" applyBorder="1" applyAlignment="1">
      <alignment horizontal="center"/>
    </xf>
    <xf numFmtId="2" fontId="2" fillId="23" borderId="24" xfId="29" applyNumberFormat="1" applyFont="1" applyFill="1" applyBorder="1" applyAlignment="1">
      <alignment horizontal="center"/>
    </xf>
    <xf numFmtId="164" fontId="2" fillId="23" borderId="8" xfId="27" applyNumberFormat="1" applyFont="1" applyFill="1" applyBorder="1" applyAlignment="1">
      <alignment horizontal="center" wrapText="1"/>
    </xf>
    <xf numFmtId="164" fontId="2" fillId="23" borderId="9" xfId="27" applyNumberFormat="1" applyFont="1" applyFill="1" applyBorder="1" applyAlignment="1">
      <alignment horizontal="center" wrapText="1"/>
    </xf>
    <xf numFmtId="164" fontId="2" fillId="23" borderId="12" xfId="27" applyNumberFormat="1" applyFont="1" applyFill="1" applyBorder="1" applyAlignment="1">
      <alignment horizontal="center"/>
    </xf>
    <xf numFmtId="164" fontId="2" fillId="23" borderId="13" xfId="27" applyNumberFormat="1" applyFont="1" applyFill="1" applyBorder="1" applyAlignment="1">
      <alignment horizontal="center"/>
    </xf>
    <xf numFmtId="164" fontId="2" fillId="23" borderId="15" xfId="27" applyNumberFormat="1" applyFont="1" applyFill="1" applyBorder="1" applyAlignment="1">
      <alignment horizontal="center"/>
    </xf>
    <xf numFmtId="164" fontId="2" fillId="23" borderId="18" xfId="27" applyNumberFormat="1" applyFont="1" applyFill="1" applyBorder="1" applyAlignment="1">
      <alignment horizontal="center"/>
    </xf>
    <xf numFmtId="164" fontId="2" fillId="23" borderId="19" xfId="27" applyNumberFormat="1" applyFont="1" applyFill="1" applyBorder="1" applyAlignment="1">
      <alignment horizontal="center"/>
    </xf>
    <xf numFmtId="164" fontId="2" fillId="23" borderId="22" xfId="27" applyNumberFormat="1" applyFont="1" applyFill="1" applyBorder="1" applyAlignment="1">
      <alignment horizontal="center"/>
    </xf>
    <xf numFmtId="164" fontId="2" fillId="23" borderId="23" xfId="27" applyNumberFormat="1" applyFont="1" applyFill="1" applyBorder="1" applyAlignment="1">
      <alignment horizontal="center"/>
    </xf>
    <xf numFmtId="0" fontId="2" fillId="23" borderId="0" xfId="0" applyFont="1" applyFill="1" applyBorder="1"/>
    <xf numFmtId="164" fontId="2" fillId="23" borderId="0" xfId="27" applyNumberFormat="1" applyFont="1" applyFill="1" applyBorder="1" applyAlignment="1">
      <alignment horizontal="center"/>
    </xf>
    <xf numFmtId="2" fontId="2" fillId="23" borderId="0" xfId="29" applyNumberFormat="1" applyFont="1" applyFill="1" applyBorder="1" applyAlignment="1">
      <alignment horizontal="center"/>
    </xf>
    <xf numFmtId="0" fontId="0" fillId="23" borderId="0" xfId="0" applyFill="1" applyAlignment="1">
      <alignment horizontal="centerContinuous"/>
    </xf>
    <xf numFmtId="164" fontId="2" fillId="23" borderId="25" xfId="27" applyNumberFormat="1" applyFont="1" applyFill="1" applyBorder="1" applyAlignment="1">
      <alignment horizontal="center" wrapText="1"/>
    </xf>
    <xf numFmtId="164" fontId="2" fillId="23" borderId="26" xfId="27" applyNumberFormat="1" applyFont="1" applyFill="1" applyBorder="1" applyAlignment="1">
      <alignment horizontal="center" wrapText="1"/>
    </xf>
    <xf numFmtId="2" fontId="2" fillId="23" borderId="27" xfId="0" applyNumberFormat="1" applyFont="1" applyFill="1" applyBorder="1" applyAlignment="1">
      <alignment horizontal="center" wrapText="1"/>
    </xf>
    <xf numFmtId="2" fontId="2" fillId="23" borderId="22" xfId="27" applyNumberFormat="1" applyFont="1" applyFill="1" applyBorder="1" applyAlignment="1">
      <alignment horizontal="center"/>
    </xf>
    <xf numFmtId="2" fontId="2" fillId="23" borderId="0" xfId="27" applyNumberFormat="1" applyFont="1" applyFill="1" applyBorder="1" applyAlignment="1">
      <alignment horizontal="center"/>
    </xf>
    <xf numFmtId="0" fontId="2" fillId="23" borderId="0" xfId="0" applyFont="1" applyFill="1"/>
    <xf numFmtId="10" fontId="2" fillId="23" borderId="0" xfId="0" applyNumberFormat="1" applyFont="1" applyFill="1"/>
    <xf numFmtId="2" fontId="2" fillId="23" borderId="0" xfId="0" applyNumberFormat="1" applyFont="1" applyFill="1"/>
    <xf numFmtId="10" fontId="2" fillId="23" borderId="0" xfId="27" applyNumberFormat="1" applyFont="1" applyFill="1"/>
    <xf numFmtId="164" fontId="2" fillId="0" borderId="0" xfId="0" applyNumberFormat="1" applyFont="1"/>
    <xf numFmtId="2" fontId="2" fillId="0" borderId="0" xfId="0" applyNumberFormat="1" applyFont="1"/>
    <xf numFmtId="2" fontId="2" fillId="23" borderId="0" xfId="27" applyNumberFormat="1" applyFont="1" applyFill="1"/>
    <xf numFmtId="164" fontId="2" fillId="23" borderId="0" xfId="0" applyNumberFormat="1" applyFont="1" applyFill="1"/>
    <xf numFmtId="0" fontId="22" fillId="0" borderId="0" xfId="25"/>
    <xf numFmtId="0" fontId="22" fillId="24" borderId="0" xfId="25" applyFill="1"/>
    <xf numFmtId="0" fontId="22" fillId="23" borderId="0" xfId="25" applyFill="1" applyBorder="1"/>
    <xf numFmtId="0" fontId="22" fillId="24" borderId="0" xfId="25" applyFill="1" applyBorder="1"/>
    <xf numFmtId="0" fontId="22" fillId="23" borderId="28" xfId="25" applyFill="1" applyBorder="1"/>
    <xf numFmtId="0" fontId="2" fillId="23" borderId="29" xfId="25" applyFont="1" applyFill="1" applyBorder="1" applyAlignment="1">
      <alignment horizontal="center"/>
    </xf>
    <xf numFmtId="0" fontId="2" fillId="23" borderId="30" xfId="0" applyFont="1" applyFill="1" applyBorder="1"/>
    <xf numFmtId="10" fontId="2" fillId="23" borderId="25" xfId="27" applyNumberFormat="1" applyFont="1" applyFill="1" applyBorder="1" applyAlignment="1">
      <alignment horizontal="center" wrapText="1"/>
    </xf>
    <xf numFmtId="10" fontId="2" fillId="23" borderId="26" xfId="0" applyNumberFormat="1" applyFont="1" applyFill="1" applyBorder="1" applyAlignment="1">
      <alignment horizontal="center" wrapText="1"/>
    </xf>
    <xf numFmtId="0" fontId="0" fillId="0" borderId="0" xfId="25" applyFont="1"/>
    <xf numFmtId="0" fontId="2" fillId="24" borderId="0" xfId="25" applyFont="1" applyFill="1" applyAlignment="1">
      <alignment horizontal="centerContinuous"/>
    </xf>
    <xf numFmtId="0" fontId="22" fillId="24" borderId="0" xfId="25" applyFill="1" applyAlignment="1">
      <alignment horizontal="centerContinuous"/>
    </xf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23" borderId="31" xfId="25" applyFont="1" applyFill="1" applyBorder="1" applyAlignment="1">
      <alignment horizontal="right"/>
    </xf>
    <xf numFmtId="0" fontId="2" fillId="23" borderId="0" xfId="25" applyFont="1" applyFill="1" applyBorder="1" applyAlignment="1">
      <alignment horizontal="center"/>
    </xf>
    <xf numFmtId="0" fontId="2" fillId="23" borderId="32" xfId="0" applyFont="1" applyFill="1" applyBorder="1"/>
    <xf numFmtId="0" fontId="2" fillId="23" borderId="33" xfId="25" applyFont="1" applyFill="1" applyBorder="1" applyAlignment="1">
      <alignment horizontal="center"/>
    </xf>
    <xf numFmtId="0" fontId="2" fillId="23" borderId="34" xfId="25" applyFont="1" applyFill="1" applyBorder="1" applyAlignment="1">
      <alignment horizontal="center"/>
    </xf>
    <xf numFmtId="0" fontId="22" fillId="24" borderId="33" xfId="25" applyFill="1" applyBorder="1"/>
    <xf numFmtId="0" fontId="2" fillId="24" borderId="34" xfId="25" applyFont="1" applyFill="1" applyBorder="1" applyAlignment="1">
      <alignment horizontal="center"/>
    </xf>
    <xf numFmtId="10" fontId="2" fillId="23" borderId="32" xfId="27" applyNumberFormat="1" applyFont="1" applyFill="1" applyBorder="1"/>
    <xf numFmtId="2" fontId="2" fillId="23" borderId="32" xfId="0" applyNumberFormat="1" applyFont="1" applyFill="1" applyBorder="1"/>
    <xf numFmtId="0" fontId="2" fillId="23" borderId="35" xfId="25" applyFont="1" applyFill="1" applyBorder="1" applyAlignment="1">
      <alignment horizontal="center"/>
    </xf>
    <xf numFmtId="0" fontId="2" fillId="24" borderId="35" xfId="25" applyFont="1" applyFill="1" applyBorder="1" applyAlignment="1">
      <alignment horizontal="center"/>
    </xf>
    <xf numFmtId="0" fontId="2" fillId="23" borderId="32" xfId="0" applyFont="1" applyFill="1" applyBorder="1" applyAlignment="1">
      <alignment horizontal="center"/>
    </xf>
    <xf numFmtId="10" fontId="2" fillId="23" borderId="8" xfId="27" applyNumberFormat="1" applyFont="1" applyFill="1" applyBorder="1" applyAlignment="1">
      <alignment horizontal="center"/>
    </xf>
    <xf numFmtId="0" fontId="2" fillId="23" borderId="36" xfId="0" applyFont="1" applyFill="1" applyBorder="1" applyAlignment="1">
      <alignment horizontal="center"/>
    </xf>
    <xf numFmtId="1" fontId="2" fillId="0" borderId="36" xfId="27" applyNumberFormat="1" applyFont="1" applyBorder="1" applyAlignment="1">
      <alignment horizontal="center"/>
    </xf>
    <xf numFmtId="10" fontId="2" fillId="0" borderId="12" xfId="27" applyNumberFormat="1" applyFont="1" applyBorder="1" applyAlignment="1">
      <alignment horizontal="center"/>
    </xf>
    <xf numFmtId="2" fontId="2" fillId="24" borderId="13" xfId="27" applyNumberFormat="1" applyFont="1" applyFill="1" applyBorder="1" applyAlignment="1">
      <alignment horizontal="center"/>
    </xf>
    <xf numFmtId="1" fontId="2" fillId="0" borderId="37" xfId="27" applyNumberFormat="1" applyFont="1" applyBorder="1" applyAlignment="1">
      <alignment horizontal="center"/>
    </xf>
    <xf numFmtId="10" fontId="2" fillId="0" borderId="18" xfId="27" applyNumberFormat="1" applyFont="1" applyBorder="1" applyAlignment="1">
      <alignment horizontal="center"/>
    </xf>
    <xf numFmtId="2" fontId="2" fillId="24" borderId="19" xfId="27" applyNumberFormat="1" applyFont="1" applyFill="1" applyBorder="1" applyAlignment="1">
      <alignment horizontal="center"/>
    </xf>
    <xf numFmtId="2" fontId="2" fillId="23" borderId="9" xfId="0" applyNumberFormat="1" applyFont="1" applyFill="1" applyBorder="1" applyAlignment="1">
      <alignment horizontal="center"/>
    </xf>
    <xf numFmtId="2" fontId="2" fillId="23" borderId="13" xfId="0" applyNumberFormat="1" applyFont="1" applyFill="1" applyBorder="1" applyAlignment="1">
      <alignment horizontal="center"/>
    </xf>
    <xf numFmtId="0" fontId="22" fillId="23" borderId="28" xfId="25" applyFill="1" applyBorder="1" applyAlignment="1">
      <alignment horizontal="center"/>
    </xf>
    <xf numFmtId="0" fontId="22" fillId="24" borderId="33" xfId="25" applyFill="1" applyBorder="1" applyAlignment="1">
      <alignment horizontal="center"/>
    </xf>
    <xf numFmtId="0" fontId="2" fillId="23" borderId="31" xfId="25" applyFont="1" applyFill="1" applyBorder="1" applyAlignment="1">
      <alignment horizontal="center"/>
    </xf>
  </cellXfs>
  <cellStyles count="83">
    <cellStyle name="_2008 Reforecast 0+12  03.14.08" xfId="1"/>
    <cellStyle name="_2008_ACCT 17103" xfId="2"/>
    <cellStyle name="_2009 Budget 5_02_08  FINAL" xfId="3"/>
    <cellStyle name="_Reformatted Cash Flow Consolidation 0706" xfId="4"/>
    <cellStyle name="_Reformatted Cash Flow Consolidation 0906" xfId="5"/>
    <cellStyle name="Comma 2" xfId="6"/>
    <cellStyle name="Comma 3" xfId="7"/>
    <cellStyle name="Comma 4" xfId="8"/>
    <cellStyle name="Comma 5" xfId="9"/>
    <cellStyle name="Comma0" xfId="10"/>
    <cellStyle name="Currency 2" xfId="11"/>
    <cellStyle name="Currency0" xfId="12"/>
    <cellStyle name="Normal" xfId="0" builtinId="0"/>
    <cellStyle name="Normal - Style1" xfId="13"/>
    <cellStyle name="Normal - Style2" xfId="14"/>
    <cellStyle name="Normal - Style3" xfId="15"/>
    <cellStyle name="Normal - Style4" xfId="16"/>
    <cellStyle name="Normal - Style5" xfId="17"/>
    <cellStyle name="Normal - Style6" xfId="18"/>
    <cellStyle name="Normal - Style7" xfId="19"/>
    <cellStyle name="Normal - Style8" xfId="20"/>
    <cellStyle name="Normal 2" xfId="21"/>
    <cellStyle name="Normal 2 2" xfId="22"/>
    <cellStyle name="Normal 3" xfId="23"/>
    <cellStyle name="Normal 4" xfId="24"/>
    <cellStyle name="Normal 5" xfId="25"/>
    <cellStyle name="Normal_rcjrw1" xfId="26"/>
    <cellStyle name="Percent" xfId="27" builtinId="5"/>
    <cellStyle name="Percent 2" xfId="28"/>
    <cellStyle name="Percent 2 2" xfId="29"/>
    <cellStyle name="Percent 3" xfId="30"/>
    <cellStyle name="Percent 4" xfId="31"/>
    <cellStyle name="Percent 5" xfId="32"/>
    <cellStyle name="Percent 6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APBEXaggData" xfId="40"/>
    <cellStyle name="SAPBEXaggDataEmph" xfId="41"/>
    <cellStyle name="SAPBEXaggItem" xfId="42"/>
    <cellStyle name="SAPBEXaggItemX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HLevel0" xfId="60"/>
    <cellStyle name="SAPBEXHLevel0X" xfId="61"/>
    <cellStyle name="SAPBEXHLevel1" xfId="62"/>
    <cellStyle name="SAPBEXHLevel1X" xfId="63"/>
    <cellStyle name="SAPBEXHLevel2" xfId="64"/>
    <cellStyle name="SAPBEXHLevel2X" xfId="65"/>
    <cellStyle name="SAPBEXHLevel3" xfId="66"/>
    <cellStyle name="SAPBEXHLevel3X" xfId="67"/>
    <cellStyle name="SAPBEXresData" xfId="68"/>
    <cellStyle name="SAPBEXresDataEmph" xfId="69"/>
    <cellStyle name="SAPBEXresItem" xfId="70"/>
    <cellStyle name="SAPBEXresItemX" xfId="71"/>
    <cellStyle name="SAPBEXstdData" xfId="72"/>
    <cellStyle name="SAPBEXstdDataEmph" xfId="73"/>
    <cellStyle name="SAPBEXstdItem" xfId="74"/>
    <cellStyle name="SAPBEXstdItemX" xfId="75"/>
    <cellStyle name="SAPBEXtitle" xfId="76"/>
    <cellStyle name="SAPBEXundefined" xfId="77"/>
    <cellStyle name="Style 1" xfId="78"/>
    <cellStyle name="STYLE1" xfId="79"/>
    <cellStyle name="STYLE2" xfId="80"/>
    <cellStyle name="STYLE3" xfId="81"/>
    <cellStyle name="STYLE4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762839830206"/>
          <c:y val="3.2558708753781147E-2"/>
          <c:w val="0.86566702310359356"/>
          <c:h val="0.8721894843789687"/>
        </c:manualLayout>
      </c:layout>
      <c:lineChart>
        <c:grouping val="standard"/>
        <c:varyColors val="0"/>
        <c:ser>
          <c:idx val="1"/>
          <c:order val="0"/>
          <c:tx>
            <c:v>Authorized ROEs</c:v>
          </c:tx>
          <c:spPr>
            <a:ln>
              <a:solidFill>
                <a:srgbClr val="000000"/>
              </a:solidFill>
            </a:ln>
          </c:spPr>
          <c:cat>
            <c:numRef>
              <c:f>Study!$J$82:$J$90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Study!$K$82:$K$90</c:f>
              <c:numCache>
                <c:formatCode>0.000%</c:formatCode>
                <c:ptCount val="9"/>
                <c:pt idx="0">
                  <c:v>0.1045</c:v>
                </c:pt>
                <c:pt idx="1">
                  <c:v>0.1032</c:v>
                </c:pt>
                <c:pt idx="2" formatCode="0.00%">
                  <c:v>0.1024</c:v>
                </c:pt>
                <c:pt idx="3" formatCode="0.00%">
                  <c:v>0.1</c:v>
                </c:pt>
                <c:pt idx="4" formatCode="0.00%">
                  <c:v>0.1004</c:v>
                </c:pt>
                <c:pt idx="5" formatCode="0.00%">
                  <c:v>0.1009</c:v>
                </c:pt>
                <c:pt idx="6" formatCode="0.00%">
                  <c:v>0.10115</c:v>
                </c:pt>
                <c:pt idx="7" formatCode="0.00%">
                  <c:v>0.1013</c:v>
                </c:pt>
                <c:pt idx="8" formatCode="General">
                  <c:v>0.10150000000000001</c:v>
                </c:pt>
              </c:numCache>
            </c:numRef>
          </c:val>
          <c:smooth val="0"/>
        </c:ser>
        <c:ser>
          <c:idx val="2"/>
          <c:order val="1"/>
          <c:tx>
            <c:v>Earned ROEs</c:v>
          </c:tx>
          <c:spPr>
            <a:ln>
              <a:solidFill>
                <a:srgbClr val="000000"/>
              </a:solidFill>
            </a:ln>
          </c:spPr>
          <c:cat>
            <c:numRef>
              <c:f>Study!$J$82:$J$90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Study!$L$82:$L$90</c:f>
              <c:numCache>
                <c:formatCode>0.000%</c:formatCode>
                <c:ptCount val="9"/>
                <c:pt idx="0">
                  <c:v>9.7000000000000003E-2</c:v>
                </c:pt>
                <c:pt idx="1">
                  <c:v>9.6000000000000002E-2</c:v>
                </c:pt>
                <c:pt idx="2" formatCode="0.00%">
                  <c:v>8.6499999999999994E-2</c:v>
                </c:pt>
                <c:pt idx="3" formatCode="0.00%">
                  <c:v>9.8000000000000004E-2</c:v>
                </c:pt>
                <c:pt idx="4" formatCode="0.00%">
                  <c:v>0.104</c:v>
                </c:pt>
                <c:pt idx="5" formatCode="0.00%">
                  <c:v>9.1999999999999998E-2</c:v>
                </c:pt>
                <c:pt idx="6" formatCode="0.00%">
                  <c:v>8.6499999999999994E-2</c:v>
                </c:pt>
                <c:pt idx="7" formatCode="0.00%">
                  <c:v>9.4E-2</c:v>
                </c:pt>
                <c:pt idx="8" formatCode="General">
                  <c:v>8.8999999999999996E-2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5696"/>
        <c:axId val="108847488"/>
      </c:lineChart>
      <c:catAx>
        <c:axId val="108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847488"/>
        <c:crosses val="autoZero"/>
        <c:auto val="1"/>
        <c:lblAlgn val="ctr"/>
        <c:lblOffset val="100"/>
        <c:noMultiLvlLbl val="0"/>
      </c:catAx>
      <c:valAx>
        <c:axId val="108847488"/>
        <c:scaling>
          <c:orientation val="minMax"/>
          <c:max val="0.12000000000000001"/>
          <c:min val="6.0000000000000005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84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69741726071224"/>
          <c:y val="0.61412615676561555"/>
          <c:w val="0.32301449005264876"/>
          <c:h val="0.1881697534287087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723E-2"/>
          <c:y val="0.10714285714285714"/>
          <c:w val="0.84624553039332595"/>
          <c:h val="0.7982142857142852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'Chart-Median'!$H$8</c:f>
              <c:strCache>
                <c:ptCount val="1"/>
                <c:pt idx="0">
                  <c:v>M/B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cat>
            <c:numRef>
              <c:f>'Chart-Median'!$E$9:$E$22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 formatCode="0">
                  <c:v>2013</c:v>
                </c:pt>
                <c:pt idx="12" formatCode="0">
                  <c:v>2014</c:v>
                </c:pt>
                <c:pt idx="13" formatCode="0">
                  <c:v>2015</c:v>
                </c:pt>
              </c:numCache>
            </c:numRef>
          </c:cat>
          <c:val>
            <c:numRef>
              <c:f>'Chart-Median'!$H$9:$H$22</c:f>
              <c:numCache>
                <c:formatCode>0.00</c:formatCode>
                <c:ptCount val="14"/>
                <c:pt idx="0">
                  <c:v>2.0099999999999998</c:v>
                </c:pt>
                <c:pt idx="1">
                  <c:v>1.99</c:v>
                </c:pt>
                <c:pt idx="2">
                  <c:v>2.36</c:v>
                </c:pt>
                <c:pt idx="3">
                  <c:v>2.0499999999999998</c:v>
                </c:pt>
                <c:pt idx="4">
                  <c:v>2.2999999999999998</c:v>
                </c:pt>
                <c:pt idx="5">
                  <c:v>2.2850000000000001</c:v>
                </c:pt>
                <c:pt idx="6">
                  <c:v>2.19</c:v>
                </c:pt>
                <c:pt idx="7">
                  <c:v>1.78</c:v>
                </c:pt>
                <c:pt idx="8">
                  <c:v>1.6949999999999998</c:v>
                </c:pt>
                <c:pt idx="9">
                  <c:v>1.7</c:v>
                </c:pt>
                <c:pt idx="10">
                  <c:v>1.8</c:v>
                </c:pt>
                <c:pt idx="11">
                  <c:v>1.8</c:v>
                </c:pt>
                <c:pt idx="12">
                  <c:v>1.91</c:v>
                </c:pt>
                <c:pt idx="13">
                  <c:v>2.0299999999999998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12544"/>
        <c:axId val="105214336"/>
      </c:barChart>
      <c:lineChart>
        <c:grouping val="standard"/>
        <c:varyColors val="0"/>
        <c:ser>
          <c:idx val="0"/>
          <c:order val="0"/>
          <c:tx>
            <c:strRef>
              <c:f>'Chart-Median'!$F$8</c:f>
              <c:strCache>
                <c:ptCount val="1"/>
                <c:pt idx="0">
                  <c:v>Authorized ROE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cat>
            <c:numRef>
              <c:f>'Chart-Median'!$E$9:$E$22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 formatCode="0">
                  <c:v>2013</c:v>
                </c:pt>
                <c:pt idx="12" formatCode="0">
                  <c:v>2014</c:v>
                </c:pt>
                <c:pt idx="13" formatCode="0">
                  <c:v>2015</c:v>
                </c:pt>
              </c:numCache>
            </c:numRef>
          </c:cat>
          <c:val>
            <c:numRef>
              <c:f>'Chart-Median'!$F$9:$F$22</c:f>
              <c:numCache>
                <c:formatCode>0.00%</c:formatCode>
                <c:ptCount val="14"/>
                <c:pt idx="0">
                  <c:v>0.1045</c:v>
                </c:pt>
                <c:pt idx="1">
                  <c:v>0.1032</c:v>
                </c:pt>
                <c:pt idx="2">
                  <c:v>0.1024</c:v>
                </c:pt>
                <c:pt idx="3">
                  <c:v>0.1</c:v>
                </c:pt>
                <c:pt idx="4">
                  <c:v>0.1004</c:v>
                </c:pt>
                <c:pt idx="5">
                  <c:v>0.1009</c:v>
                </c:pt>
                <c:pt idx="6">
                  <c:v>0.10115</c:v>
                </c:pt>
                <c:pt idx="7">
                  <c:v>0.1013</c:v>
                </c:pt>
                <c:pt idx="8">
                  <c:v>0.10150000000000001</c:v>
                </c:pt>
                <c:pt idx="9">
                  <c:v>9.9900000000000003E-2</c:v>
                </c:pt>
                <c:pt idx="10">
                  <c:v>9.9900000000000003E-2</c:v>
                </c:pt>
                <c:pt idx="11">
                  <c:v>9.9900000000000003E-2</c:v>
                </c:pt>
                <c:pt idx="12">
                  <c:v>9.9099999999999994E-2</c:v>
                </c:pt>
                <c:pt idx="13">
                  <c:v>9.69E-2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'Chart-Median'!$G$8</c:f>
              <c:strCache>
                <c:ptCount val="1"/>
                <c:pt idx="0">
                  <c:v>Earned ROE</c:v>
                </c:pt>
              </c:strCache>
            </c:strRef>
          </c:tx>
          <c:spPr>
            <a:ln w="31750">
              <a:solidFill>
                <a:schemeClr val="tx1"/>
              </a:solidFill>
              <a:prstDash val="lgDash"/>
            </a:ln>
          </c:spPr>
          <c:cat>
            <c:numRef>
              <c:f>'Chart-Median'!$E$9:$E$22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 formatCode="0">
                  <c:v>2013</c:v>
                </c:pt>
                <c:pt idx="12" formatCode="0">
                  <c:v>2014</c:v>
                </c:pt>
                <c:pt idx="13" formatCode="0">
                  <c:v>2015</c:v>
                </c:pt>
              </c:numCache>
            </c:numRef>
          </c:cat>
          <c:val>
            <c:numRef>
              <c:f>'Chart-Median'!$G$9:$G$22</c:f>
              <c:numCache>
                <c:formatCode>0.00%</c:formatCode>
                <c:ptCount val="14"/>
                <c:pt idx="0">
                  <c:v>9.7000000000000003E-2</c:v>
                </c:pt>
                <c:pt idx="1">
                  <c:v>9.6000000000000002E-2</c:v>
                </c:pt>
                <c:pt idx="2">
                  <c:v>8.6499999999999994E-2</c:v>
                </c:pt>
                <c:pt idx="3">
                  <c:v>9.8000000000000004E-2</c:v>
                </c:pt>
                <c:pt idx="4">
                  <c:v>0.104</c:v>
                </c:pt>
                <c:pt idx="5">
                  <c:v>9.1999999999999998E-2</c:v>
                </c:pt>
                <c:pt idx="6">
                  <c:v>8.6499999999999994E-2</c:v>
                </c:pt>
                <c:pt idx="7">
                  <c:v>9.4E-2</c:v>
                </c:pt>
                <c:pt idx="8">
                  <c:v>8.8999999999999996E-2</c:v>
                </c:pt>
                <c:pt idx="9">
                  <c:v>0.08</c:v>
                </c:pt>
                <c:pt idx="10">
                  <c:v>8.4000000000000005E-2</c:v>
                </c:pt>
                <c:pt idx="11">
                  <c:v>8.6999999999999994E-2</c:v>
                </c:pt>
                <c:pt idx="12">
                  <c:v>0.10199999999999999</c:v>
                </c:pt>
                <c:pt idx="13">
                  <c:v>9.9000000000000005E-2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9216"/>
        <c:axId val="105211008"/>
      </c:lineChart>
      <c:catAx>
        <c:axId val="105209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21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11008"/>
        <c:scaling>
          <c:orientation val="minMax"/>
          <c:max val="0.12000000000000001"/>
          <c:min val="6.0000000000000005E-2"/>
        </c:scaling>
        <c:delete val="0"/>
        <c:axPos val="l"/>
        <c:maj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209216"/>
        <c:crosses val="autoZero"/>
        <c:crossBetween val="between"/>
      </c:valAx>
      <c:catAx>
        <c:axId val="10521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14336"/>
        <c:crosses val="autoZero"/>
        <c:auto val="0"/>
        <c:lblAlgn val="ctr"/>
        <c:lblOffset val="100"/>
        <c:noMultiLvlLbl val="0"/>
      </c:catAx>
      <c:valAx>
        <c:axId val="105214336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21254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8201061443195"/>
          <c:y val="1.4285669912562705E-2"/>
          <c:w val="0.76683939799353873"/>
          <c:h val="0.12622528692789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751E-2"/>
          <c:y val="0.10714285714285714"/>
          <c:w val="0.84624553039332628"/>
          <c:h val="0.7982142857142849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'Chart-Mean'!$H$8</c:f>
              <c:strCache>
                <c:ptCount val="1"/>
                <c:pt idx="0">
                  <c:v>M/B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cat>
            <c:numRef>
              <c:f>'Chart-Mean'!$E$9:$E$20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'Chart-Mean'!$H$9:$H$20</c:f>
              <c:numCache>
                <c:formatCode>0.00</c:formatCode>
                <c:ptCount val="12"/>
                <c:pt idx="0">
                  <c:v>2.3266666666666667</c:v>
                </c:pt>
                <c:pt idx="1">
                  <c:v>2.0744444444444441</c:v>
                </c:pt>
                <c:pt idx="2">
                  <c:v>2.3062499999999999</c:v>
                </c:pt>
                <c:pt idx="3">
                  <c:v>1.9842857142857138</c:v>
                </c:pt>
                <c:pt idx="4">
                  <c:v>2.5942857142857143</c:v>
                </c:pt>
                <c:pt idx="5">
                  <c:v>2.3887499999999999</c:v>
                </c:pt>
                <c:pt idx="6">
                  <c:v>2.1062499999999997</c:v>
                </c:pt>
                <c:pt idx="7">
                  <c:v>1.8212500000000003</c:v>
                </c:pt>
                <c:pt idx="8">
                  <c:v>1.8650000000000002</c:v>
                </c:pt>
                <c:pt idx="9">
                  <c:v>1.8155555555555556</c:v>
                </c:pt>
                <c:pt idx="10">
                  <c:v>1.961111111111111</c:v>
                </c:pt>
                <c:pt idx="11">
                  <c:v>1.961111111111111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49504"/>
        <c:axId val="109351296"/>
      </c:barChart>
      <c:lineChart>
        <c:grouping val="standard"/>
        <c:varyColors val="0"/>
        <c:ser>
          <c:idx val="0"/>
          <c:order val="0"/>
          <c:tx>
            <c:strRef>
              <c:f>'Chart-Mean'!$F$7:$F$8</c:f>
              <c:strCache>
                <c:ptCount val="1"/>
                <c:pt idx="0">
                  <c:v>Authorized ROE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cat>
            <c:numRef>
              <c:f>'Chart-Mean'!$E$9:$E$20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'Chart-Mean'!$F$9:$F$20</c:f>
              <c:numCache>
                <c:formatCode>0.00%</c:formatCode>
                <c:ptCount val="12"/>
                <c:pt idx="0">
                  <c:v>0.10630000000000001</c:v>
                </c:pt>
                <c:pt idx="1">
                  <c:v>0.10503333333333334</c:v>
                </c:pt>
                <c:pt idx="2">
                  <c:v>0.10463750000000001</c:v>
                </c:pt>
                <c:pt idx="3">
                  <c:v>0.10345714285714284</c:v>
                </c:pt>
                <c:pt idx="4">
                  <c:v>0.10402857142857143</c:v>
                </c:pt>
                <c:pt idx="5">
                  <c:v>0.103925</c:v>
                </c:pt>
                <c:pt idx="6">
                  <c:v>0.100825</c:v>
                </c:pt>
                <c:pt idx="7">
                  <c:v>0.10092499999999999</c:v>
                </c:pt>
                <c:pt idx="8">
                  <c:v>0.10023333333333334</c:v>
                </c:pt>
                <c:pt idx="9">
                  <c:v>9.9762500000000004E-2</c:v>
                </c:pt>
                <c:pt idx="10">
                  <c:v>9.9762500000000004E-2</c:v>
                </c:pt>
                <c:pt idx="11">
                  <c:v>9.9725000000000008E-2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'Chart-Mean'!$G$7:$G$8</c:f>
              <c:strCache>
                <c:ptCount val="1"/>
                <c:pt idx="0">
                  <c:v>Earned ROE</c:v>
                </c:pt>
              </c:strCache>
            </c:strRef>
          </c:tx>
          <c:spPr>
            <a:ln w="31750">
              <a:solidFill>
                <a:schemeClr val="tx1"/>
              </a:solidFill>
              <a:prstDash val="lgDash"/>
            </a:ln>
          </c:spPr>
          <c:cat>
            <c:numRef>
              <c:f>'Chart-Mean'!$E$9:$E$20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'Chart-Mean'!$G$9:$G$20</c:f>
              <c:numCache>
                <c:formatCode>0.00%</c:formatCode>
                <c:ptCount val="12"/>
                <c:pt idx="0">
                  <c:v>0.10722222222222222</c:v>
                </c:pt>
                <c:pt idx="1">
                  <c:v>0.10444444444444444</c:v>
                </c:pt>
                <c:pt idx="2">
                  <c:v>8.9749999999999983E-2</c:v>
                </c:pt>
                <c:pt idx="3">
                  <c:v>0.09</c:v>
                </c:pt>
                <c:pt idx="4">
                  <c:v>9.5714285714285724E-2</c:v>
                </c:pt>
                <c:pt idx="5">
                  <c:v>8.8625000000000009E-2</c:v>
                </c:pt>
                <c:pt idx="6">
                  <c:v>8.3249999999999991E-2</c:v>
                </c:pt>
                <c:pt idx="7">
                  <c:v>9.1999999999999985E-2</c:v>
                </c:pt>
                <c:pt idx="8">
                  <c:v>8.8899999999999979E-2</c:v>
                </c:pt>
                <c:pt idx="9">
                  <c:v>8.4666666666666654E-2</c:v>
                </c:pt>
                <c:pt idx="10">
                  <c:v>9.0111111111111086E-2</c:v>
                </c:pt>
                <c:pt idx="11">
                  <c:v>8.6999999999999994E-2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7984"/>
        <c:axId val="109347968"/>
      </c:lineChart>
      <c:catAx>
        <c:axId val="109337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34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347968"/>
        <c:scaling>
          <c:orientation val="minMax"/>
          <c:max val="0.12000000000000002"/>
          <c:min val="6.0000000000000026E-2"/>
        </c:scaling>
        <c:delete val="0"/>
        <c:axPos val="l"/>
        <c:maj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337984"/>
        <c:crosses val="autoZero"/>
        <c:crossBetween val="between"/>
      </c:valAx>
      <c:catAx>
        <c:axId val="1093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351296"/>
        <c:crosses val="autoZero"/>
        <c:auto val="0"/>
        <c:lblAlgn val="ctr"/>
        <c:lblOffset val="100"/>
        <c:noMultiLvlLbl val="0"/>
      </c:catAx>
      <c:valAx>
        <c:axId val="109351296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34950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15041310497667E-2"/>
          <c:y val="1.4285802165354329E-2"/>
          <c:w val="0.83947234222181366"/>
          <c:h val="0.12622539370078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98</xdr:row>
      <xdr:rowOff>19050</xdr:rowOff>
    </xdr:from>
    <xdr:to>
      <xdr:col>19</xdr:col>
      <xdr:colOff>38100</xdr:colOff>
      <xdr:row>115</xdr:row>
      <xdr:rowOff>190500</xdr:rowOff>
    </xdr:to>
    <xdr:graphicFrame macro="">
      <xdr:nvGraphicFramePr>
        <xdr:cNvPr id="20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5</xdr:row>
      <xdr:rowOff>66675</xdr:rowOff>
    </xdr:from>
    <xdr:to>
      <xdr:col>21</xdr:col>
      <xdr:colOff>19050</xdr:colOff>
      <xdr:row>31</xdr:row>
      <xdr:rowOff>76200</xdr:rowOff>
    </xdr:to>
    <xdr:graphicFrame macro="">
      <xdr:nvGraphicFramePr>
        <xdr:cNvPr id="35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5</xdr:row>
      <xdr:rowOff>66675</xdr:rowOff>
    </xdr:from>
    <xdr:to>
      <xdr:col>21</xdr:col>
      <xdr:colOff>19050</xdr:colOff>
      <xdr:row>31</xdr:row>
      <xdr:rowOff>76200</xdr:rowOff>
    </xdr:to>
    <xdr:graphicFrame macro="">
      <xdr:nvGraphicFramePr>
        <xdr:cNvPr id="106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xSurv-06Dec_021407_FI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CLOSEOUT/PAGES/2004/FIN%20REPORT/JUNE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TECO%20-%20FL%20-%202008/Response%2060%20-%20debt%20cost%20rate%20-%20adjust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TXB/Thuy/Check%20Financial%20pages/0905%20CHECK%20PAGE%201%20TO%20%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nnelk/My%20Documents/2005%20Rate%20Case%20Analysis/Finance%20Readiness/SFR%20Model/Lead_Lag%20Study/H%20SFR%20L-L%2006-09%200507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Requirements/Mid-States/Missouri/2005%20Sept%2030/Missouri%20Study%20ending%209-30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udora%20mailboxes/attach/Yankee%20Gas/YGS%20ROR%20Schedule%20December%202003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krbk/LOCALS~1/Temp/MFR_2008%20Actu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SR%202007%20Budget_Final_FILED_0227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ATECASE/1999/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EOUT/PAGES/2006/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z100/Local%20Settings/Temporary%20Internet%20Files/Content.IE5/IJOLA5U7/jrw/Excel/Stock%20and%20Bond%20Returns/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BUDGET/UPDATE/2007/EARNINGS%20ESTIMATES/2007_12&amp;0_EE%20Dec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44"/>
  <sheetViews>
    <sheetView zoomScale="75" zoomScaleNormal="75" workbookViewId="0">
      <selection activeCell="E42" sqref="E42"/>
    </sheetView>
  </sheetViews>
  <sheetFormatPr defaultRowHeight="13.2" x14ac:dyDescent="0.25"/>
  <cols>
    <col min="2" max="2" width="45.6640625" customWidth="1"/>
    <col min="3" max="3" width="13.109375" customWidth="1"/>
    <col min="4" max="4" width="11.44140625" customWidth="1"/>
    <col min="5" max="5" width="11" customWidth="1"/>
  </cols>
  <sheetData>
    <row r="1" spans="2:26" ht="15.6" x14ac:dyDescent="0.3">
      <c r="E1" s="1" t="s">
        <v>0</v>
      </c>
    </row>
    <row r="2" spans="2:26" ht="18.75" customHeight="1" x14ac:dyDescent="0.3">
      <c r="B2" s="2"/>
      <c r="C2" s="2"/>
      <c r="D2" s="2"/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8.75" customHeight="1" x14ac:dyDescent="0.3">
      <c r="B3" s="2"/>
      <c r="C3" s="2"/>
      <c r="D3" s="2"/>
      <c r="E3" s="5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.75" customHeight="1" x14ac:dyDescent="0.3">
      <c r="B4" s="2"/>
      <c r="C4" s="2"/>
      <c r="D4" s="2"/>
      <c r="E4" s="6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8.75" customHeight="1" x14ac:dyDescent="0.3">
      <c r="B5" s="2"/>
      <c r="C5" s="2"/>
      <c r="D5" s="2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2.8" x14ac:dyDescent="0.4">
      <c r="B6" s="7" t="s">
        <v>1</v>
      </c>
      <c r="C6" s="8"/>
      <c r="D6" s="8"/>
      <c r="E6" s="9"/>
      <c r="F6" s="4"/>
      <c r="G6" s="4"/>
      <c r="H6" s="4"/>
      <c r="I6" s="4"/>
      <c r="J6" s="4"/>
      <c r="K6" s="4"/>
      <c r="L6" s="10" t="s">
        <v>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6.5" customHeight="1" x14ac:dyDescent="0.3">
      <c r="B7" s="11" t="s">
        <v>5</v>
      </c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6.5" customHeight="1" x14ac:dyDescent="0.3">
      <c r="B8" s="13" t="s">
        <v>2</v>
      </c>
      <c r="C8" s="12"/>
      <c r="D8" s="12"/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6.5" customHeight="1" thickBot="1" x14ac:dyDescent="0.35">
      <c r="B9" s="13">
        <v>2011</v>
      </c>
      <c r="C9" s="12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6.5" customHeight="1" thickBot="1" x14ac:dyDescent="0.35">
      <c r="B10" s="14" t="s">
        <v>6</v>
      </c>
      <c r="C10" s="15" t="s">
        <v>7</v>
      </c>
      <c r="D10" s="15" t="s">
        <v>8</v>
      </c>
      <c r="E10" s="16" t="s">
        <v>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6.5" customHeight="1" x14ac:dyDescent="0.3">
      <c r="B11" s="17" t="s">
        <v>10</v>
      </c>
      <c r="C11" s="18">
        <v>9.9900000000000003E-2</v>
      </c>
      <c r="D11" s="19">
        <v>0.10299999999999999</v>
      </c>
      <c r="E11" s="20">
        <v>1.7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6.5" customHeight="1" x14ac:dyDescent="0.3">
      <c r="B12" s="67" t="s">
        <v>31</v>
      </c>
      <c r="C12" s="68">
        <v>9.6100000000000005E-2</v>
      </c>
      <c r="D12" s="69">
        <v>7.1999999999999995E-2</v>
      </c>
      <c r="E12" s="50">
        <v>1.4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6.5" customHeight="1" x14ac:dyDescent="0.3">
      <c r="B13" s="21" t="s">
        <v>11</v>
      </c>
      <c r="C13" s="22">
        <v>0.1033</v>
      </c>
      <c r="D13" s="23">
        <v>0.114</v>
      </c>
      <c r="E13" s="24">
        <v>2.4500000000000002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6.5" customHeight="1" thickBot="1" x14ac:dyDescent="0.35">
      <c r="B14" s="21" t="s">
        <v>12</v>
      </c>
      <c r="C14" s="22">
        <v>0.1</v>
      </c>
      <c r="D14" s="23">
        <v>0.06</v>
      </c>
      <c r="E14" s="24">
        <v>1.33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6.5" customHeight="1" x14ac:dyDescent="0.3">
      <c r="B15" s="21" t="s">
        <v>13</v>
      </c>
      <c r="C15" s="18">
        <v>9.9900000000000003E-2</v>
      </c>
      <c r="D15" s="23">
        <v>0.08</v>
      </c>
      <c r="E15" s="24">
        <v>1.69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6.5" customHeight="1" x14ac:dyDescent="0.3">
      <c r="B16" s="21" t="s">
        <v>14</v>
      </c>
      <c r="C16" s="22">
        <v>9.7500000000000003E-2</v>
      </c>
      <c r="D16" s="23">
        <v>8.3000000000000004E-2</v>
      </c>
      <c r="E16" s="24">
        <v>2.11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6.5" customHeight="1" x14ac:dyDescent="0.3">
      <c r="B17" s="21" t="s">
        <v>15</v>
      </c>
      <c r="C17" s="22">
        <v>0.10150000000000001</v>
      </c>
      <c r="D17" s="23">
        <v>7.5999999999999998E-2</v>
      </c>
      <c r="E17" s="24">
        <v>1.63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6.5" customHeight="1" x14ac:dyDescent="0.3">
      <c r="B18" s="21" t="s">
        <v>17</v>
      </c>
      <c r="C18" s="22">
        <v>9.9900000000000003E-2</v>
      </c>
      <c r="D18" s="23">
        <v>7.9000000000000001E-2</v>
      </c>
      <c r="E18" s="24">
        <v>1.71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6.5" customHeight="1" thickBot="1" x14ac:dyDescent="0.35">
      <c r="B19" s="27" t="s">
        <v>19</v>
      </c>
      <c r="C19" s="28"/>
      <c r="D19" s="29">
        <v>9.5000000000000001E-2</v>
      </c>
      <c r="E19" s="30">
        <v>2.3199999999999998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6.5" customHeight="1" thickBot="1" x14ac:dyDescent="0.35">
      <c r="B20" s="31" t="s">
        <v>20</v>
      </c>
      <c r="C20" s="32">
        <f>AVERAGE(C11:C19)</f>
        <v>9.9762500000000004E-2</v>
      </c>
      <c r="D20" s="33">
        <f>AVERAGE(D11:D19)</f>
        <v>8.4666666666666654E-2</v>
      </c>
      <c r="E20" s="34">
        <f>AVERAGE(E11:E19)</f>
        <v>1.8155555555555556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6.5" customHeight="1" thickBot="1" x14ac:dyDescent="0.35">
      <c r="B21" s="31" t="s">
        <v>23</v>
      </c>
      <c r="C21" s="42">
        <f>MEDIAN(C10:C19)</f>
        <v>9.9900000000000003E-2</v>
      </c>
      <c r="D21" s="42">
        <f>MEDIAN(D10:D19)</f>
        <v>0.08</v>
      </c>
      <c r="E21" s="51">
        <f>MEDIAN(E10:E19)</f>
        <v>1.7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6.5" customHeight="1" x14ac:dyDescent="0.3">
      <c r="B22" s="44"/>
      <c r="C22" s="45"/>
      <c r="D22" s="45"/>
      <c r="E22" s="5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6.2" thickBot="1" x14ac:dyDescent="0.35">
      <c r="B23" s="13">
        <v>2010</v>
      </c>
      <c r="C23" s="12"/>
      <c r="D23" s="12"/>
      <c r="E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47.4" thickBot="1" x14ac:dyDescent="0.35">
      <c r="B24" s="14" t="s">
        <v>6</v>
      </c>
      <c r="C24" s="15" t="s">
        <v>7</v>
      </c>
      <c r="D24" s="15" t="s">
        <v>8</v>
      </c>
      <c r="E24" s="16" t="s">
        <v>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5.6" x14ac:dyDescent="0.3">
      <c r="B25" s="17" t="s">
        <v>10</v>
      </c>
      <c r="C25" s="18">
        <v>0.10199999999999999</v>
      </c>
      <c r="D25" s="19">
        <v>0.11</v>
      </c>
      <c r="E25" s="20">
        <v>1.66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5.6" x14ac:dyDescent="0.3">
      <c r="B26" s="67" t="s">
        <v>31</v>
      </c>
      <c r="C26" s="68">
        <v>9.6299999999999997E-2</v>
      </c>
      <c r="D26" s="69">
        <v>6.5000000000000002E-2</v>
      </c>
      <c r="E26" s="50">
        <v>1.1599999999999999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5.6" x14ac:dyDescent="0.3">
      <c r="B27" s="21" t="s">
        <v>11</v>
      </c>
      <c r="C27" s="22">
        <v>0.1033</v>
      </c>
      <c r="D27" s="23">
        <v>0.106</v>
      </c>
      <c r="E27" s="24">
        <v>2.64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5.6" x14ac:dyDescent="0.3">
      <c r="B28" s="21" t="s">
        <v>12</v>
      </c>
      <c r="C28" s="22">
        <v>0.1</v>
      </c>
      <c r="D28" s="23">
        <v>0.08</v>
      </c>
      <c r="E28" s="24">
        <v>1.54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5.6" x14ac:dyDescent="0.3">
      <c r="B29" s="21" t="s">
        <v>13</v>
      </c>
      <c r="C29" s="22">
        <v>0.10199999999999999</v>
      </c>
      <c r="D29" s="23">
        <v>8.5999999999999993E-2</v>
      </c>
      <c r="E29" s="24">
        <v>1.72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5.6" x14ac:dyDescent="0.3">
      <c r="B30" s="21" t="s">
        <v>14</v>
      </c>
      <c r="C30" s="22">
        <v>9.7500000000000003E-2</v>
      </c>
      <c r="D30" s="23">
        <v>8.5999999999999993E-2</v>
      </c>
      <c r="E30" s="24">
        <v>1.93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5.6" x14ac:dyDescent="0.3">
      <c r="B31" s="21" t="s">
        <v>15</v>
      </c>
      <c r="C31" s="22">
        <v>0.10150000000000001</v>
      </c>
      <c r="D31" s="23">
        <v>8.2000000000000003E-2</v>
      </c>
      <c r="E31" s="24">
        <v>1.62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5.6" x14ac:dyDescent="0.3">
      <c r="B32" s="21" t="s">
        <v>16</v>
      </c>
      <c r="C32" s="22">
        <v>9.7500000000000003E-2</v>
      </c>
      <c r="D32" s="23">
        <v>6.7000000000000004E-2</v>
      </c>
      <c r="E32" s="24">
        <v>2.37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5.6" x14ac:dyDescent="0.3">
      <c r="B33" s="21" t="s">
        <v>17</v>
      </c>
      <c r="C33" s="22">
        <v>0.10199999999999999</v>
      </c>
      <c r="D33" s="23">
        <v>6.2E-2</v>
      </c>
      <c r="E33" s="24">
        <v>1.67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6.2" thickBot="1" x14ac:dyDescent="0.35">
      <c r="B34" s="27" t="s">
        <v>19</v>
      </c>
      <c r="C34" s="28"/>
      <c r="D34" s="29">
        <v>9.8000000000000004E-2</v>
      </c>
      <c r="E34" s="30">
        <v>2.34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6.2" thickBot="1" x14ac:dyDescent="0.35">
      <c r="B35" s="31" t="s">
        <v>20</v>
      </c>
      <c r="C35" s="32">
        <f>AVERAGE(C25:C34)</f>
        <v>0.10023333333333334</v>
      </c>
      <c r="D35" s="33">
        <f>AVERAGE(D25:D34)</f>
        <v>8.4199999999999997E-2</v>
      </c>
      <c r="E35" s="34">
        <f>AVERAGE(E25:E34)</f>
        <v>1.8650000000000002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6.2" thickBot="1" x14ac:dyDescent="0.35">
      <c r="B36" s="31" t="s">
        <v>23</v>
      </c>
      <c r="C36" s="42">
        <f>MEDIAN(C24:C34)</f>
        <v>0.10150000000000001</v>
      </c>
      <c r="D36" s="42">
        <f>MEDIAN(D24:D34)</f>
        <v>8.3999999999999991E-2</v>
      </c>
      <c r="E36" s="51">
        <f>MEDIAN(E24:E34)</f>
        <v>1.6949999999999998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6.2" thickBot="1" x14ac:dyDescent="0.35">
      <c r="B39" s="13">
        <v>2009</v>
      </c>
      <c r="C39" s="12"/>
      <c r="D39" s="12"/>
      <c r="E39" s="1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47.4" thickBot="1" x14ac:dyDescent="0.35">
      <c r="B40" s="14" t="s">
        <v>6</v>
      </c>
      <c r="C40" s="15" t="s">
        <v>7</v>
      </c>
      <c r="D40" s="15" t="s">
        <v>8</v>
      </c>
      <c r="E40" s="16" t="s">
        <v>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5.6" x14ac:dyDescent="0.3">
      <c r="B41" s="17" t="s">
        <v>10</v>
      </c>
      <c r="C41" s="18">
        <v>0.10100000000000001</v>
      </c>
      <c r="D41" s="19">
        <v>8.2000000000000003E-2</v>
      </c>
      <c r="E41" s="20">
        <v>2.1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5.6" x14ac:dyDescent="0.3">
      <c r="B42" s="67" t="s">
        <v>31</v>
      </c>
      <c r="C42" s="68">
        <v>9.7000000000000003E-2</v>
      </c>
      <c r="D42" s="69">
        <v>5.1999999999999998E-2</v>
      </c>
      <c r="E42" s="50">
        <f>0.052*15.6</f>
        <v>0.81119999999999992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33" customHeight="1" x14ac:dyDescent="0.3">
      <c r="B43" s="21" t="s">
        <v>11</v>
      </c>
      <c r="C43" s="22">
        <v>0.1018</v>
      </c>
      <c r="D43" s="23">
        <v>9.4E-2</v>
      </c>
      <c r="E43" s="24">
        <v>2.38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5.6" x14ac:dyDescent="0.3">
      <c r="B44" s="21" t="s">
        <v>12</v>
      </c>
      <c r="C44" s="22">
        <v>0.10249999999999999</v>
      </c>
      <c r="D44" s="23">
        <v>0.08</v>
      </c>
      <c r="E44" s="24">
        <v>1.17</v>
      </c>
      <c r="F44" s="4"/>
      <c r="G44" s="4"/>
      <c r="H44" s="4"/>
      <c r="I44" s="4"/>
      <c r="J44" s="53"/>
      <c r="K44" s="53"/>
      <c r="L44" s="53"/>
      <c r="M44" s="5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5.6" x14ac:dyDescent="0.3">
      <c r="B45" s="21" t="s">
        <v>13</v>
      </c>
      <c r="C45" s="22">
        <v>0.10199999999999999</v>
      </c>
      <c r="D45" s="23">
        <v>9.6000000000000002E-2</v>
      </c>
      <c r="E45" s="24">
        <v>2.2200000000000002</v>
      </c>
      <c r="F45" s="4"/>
      <c r="G45" s="4"/>
      <c r="H45" s="4"/>
      <c r="I45" s="4"/>
      <c r="J45" s="53">
        <v>2002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5.6" x14ac:dyDescent="0.3">
      <c r="B46" s="21" t="s">
        <v>14</v>
      </c>
      <c r="C46" s="22">
        <v>0.1013</v>
      </c>
      <c r="D46" s="23">
        <v>9.2999999999999999E-2</v>
      </c>
      <c r="E46" s="24">
        <v>1.73</v>
      </c>
      <c r="F46" s="4"/>
      <c r="G46" s="4"/>
      <c r="H46" s="4"/>
      <c r="I46" s="4"/>
      <c r="J46" s="53">
        <v>2003</v>
      </c>
      <c r="K46" s="56"/>
      <c r="L46" s="56"/>
      <c r="M46" s="5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5.6" x14ac:dyDescent="0.3">
      <c r="B47" s="21" t="s">
        <v>15</v>
      </c>
      <c r="C47" s="22">
        <v>0.1</v>
      </c>
      <c r="D47" s="23">
        <v>7.0000000000000007E-2</v>
      </c>
      <c r="E47" s="24">
        <v>1.41</v>
      </c>
      <c r="F47" s="4"/>
      <c r="G47" s="4"/>
      <c r="H47" s="4"/>
      <c r="I47" s="4"/>
      <c r="J47" s="53">
        <v>2004</v>
      </c>
      <c r="K47" s="56"/>
      <c r="L47" s="56"/>
      <c r="M47" s="5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5.6" x14ac:dyDescent="0.3">
      <c r="B48" s="21" t="s">
        <v>16</v>
      </c>
      <c r="C48" s="22">
        <v>9.7500000000000003E-2</v>
      </c>
      <c r="D48" s="23">
        <v>4.2999999999999997E-2</v>
      </c>
      <c r="E48" s="24">
        <v>1.81</v>
      </c>
      <c r="F48" s="4"/>
      <c r="G48" s="4"/>
      <c r="H48" s="4"/>
      <c r="I48" s="4"/>
      <c r="J48" s="53">
        <v>2005</v>
      </c>
      <c r="K48" s="56"/>
      <c r="L48" s="56"/>
      <c r="M48" s="5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5.6" x14ac:dyDescent="0.3">
      <c r="B49" s="21" t="s">
        <v>17</v>
      </c>
      <c r="C49" s="22">
        <v>0.1013</v>
      </c>
      <c r="D49" s="23">
        <v>0.06</v>
      </c>
      <c r="E49" s="24">
        <v>1.75</v>
      </c>
      <c r="F49" s="4"/>
      <c r="G49" s="4"/>
      <c r="H49" s="4"/>
      <c r="I49" s="4"/>
      <c r="J49" s="53">
        <v>2006</v>
      </c>
      <c r="K49" s="56"/>
      <c r="L49" s="56"/>
      <c r="M49" s="5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5.6" x14ac:dyDescent="0.3">
      <c r="B50" s="21" t="s">
        <v>18</v>
      </c>
      <c r="C50" s="22">
        <v>0.1</v>
      </c>
      <c r="D50" s="25"/>
      <c r="E50" s="26">
        <v>0.67</v>
      </c>
      <c r="F50" s="4"/>
      <c r="G50" s="4"/>
      <c r="H50" s="4"/>
      <c r="I50" s="4"/>
      <c r="J50" s="53">
        <v>2007</v>
      </c>
      <c r="K50" s="56"/>
      <c r="L50" s="56"/>
      <c r="M50" s="5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6.2" thickBot="1" x14ac:dyDescent="0.35">
      <c r="B51" s="27" t="s">
        <v>19</v>
      </c>
      <c r="C51" s="28"/>
      <c r="D51" s="29">
        <v>8.5999999999999993E-2</v>
      </c>
      <c r="E51" s="30">
        <v>1.9</v>
      </c>
      <c r="F51" s="4"/>
      <c r="G51" s="4"/>
      <c r="H51" s="4"/>
      <c r="I51" s="4"/>
      <c r="J51" s="53">
        <v>2008</v>
      </c>
      <c r="K51" s="56"/>
      <c r="L51" s="56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6.2" thickBot="1" x14ac:dyDescent="0.35">
      <c r="B52" s="31" t="s">
        <v>20</v>
      </c>
      <c r="C52" s="32">
        <f>AVERAGE(C41:C51)</f>
        <v>0.10044</v>
      </c>
      <c r="D52" s="33">
        <f>AVERAGE(D41:D51)</f>
        <v>7.5599999999999987E-2</v>
      </c>
      <c r="E52" s="34">
        <f>AVERAGE(E41:E51)</f>
        <v>1.6319272727272727</v>
      </c>
      <c r="F52" s="4"/>
      <c r="G52" s="4"/>
      <c r="H52" s="4"/>
      <c r="I52" s="4"/>
      <c r="J52" s="53">
        <v>2009</v>
      </c>
      <c r="K52" s="56">
        <f>C52</f>
        <v>0.10044</v>
      </c>
      <c r="L52" s="56">
        <f>D52</f>
        <v>7.5599999999999987E-2</v>
      </c>
      <c r="M52" s="55">
        <f>E52</f>
        <v>1.6319272727272727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6.2" thickBot="1" x14ac:dyDescent="0.35">
      <c r="B53" s="31" t="s">
        <v>23</v>
      </c>
      <c r="C53" s="42">
        <f>MEDIAN(C40:C51)</f>
        <v>0.10115</v>
      </c>
      <c r="D53" s="42">
        <f>MEDIAN(D40:D51)</f>
        <v>8.1000000000000003E-2</v>
      </c>
      <c r="E53" s="51">
        <f>MEDIAN(E40:E51)</f>
        <v>1.75</v>
      </c>
      <c r="F53" s="4"/>
      <c r="G53" s="4"/>
      <c r="H53" s="4"/>
      <c r="I53" s="4"/>
      <c r="J53" s="53"/>
      <c r="K53" s="53"/>
      <c r="L53" s="53"/>
      <c r="M53" s="5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15.6" x14ac:dyDescent="0.3">
      <c r="C54" s="12"/>
      <c r="D54" s="12"/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6.2" thickBot="1" x14ac:dyDescent="0.35">
      <c r="B55" s="13">
        <v>2008</v>
      </c>
      <c r="C55" s="12"/>
      <c r="D55" s="12"/>
      <c r="E55" s="1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47.4" thickBot="1" x14ac:dyDescent="0.35">
      <c r="B56" s="14" t="s">
        <v>6</v>
      </c>
      <c r="C56" s="15" t="s">
        <v>7</v>
      </c>
      <c r="D56" s="15" t="s">
        <v>8</v>
      </c>
      <c r="E56" s="16" t="s">
        <v>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5.6" x14ac:dyDescent="0.3">
      <c r="B57" s="17" t="s">
        <v>10</v>
      </c>
      <c r="C57" s="35">
        <v>0.10100000000000001</v>
      </c>
      <c r="D57" s="36">
        <v>8.5999999999999993E-2</v>
      </c>
      <c r="E57" s="20">
        <v>2.19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5.6" x14ac:dyDescent="0.3">
      <c r="B58" s="67" t="s">
        <v>31</v>
      </c>
      <c r="C58" s="48">
        <v>9.9000000000000005E-2</v>
      </c>
      <c r="D58" s="49">
        <v>4.5999999999999999E-2</v>
      </c>
      <c r="E58" s="50">
        <f>0.046*18.9</f>
        <v>0.86939999999999995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5.6" x14ac:dyDescent="0.3">
      <c r="B59" s="21" t="s">
        <v>11</v>
      </c>
      <c r="C59" s="37">
        <v>0.10100000000000001</v>
      </c>
      <c r="D59" s="38">
        <v>9.2999999999999999E-2</v>
      </c>
      <c r="E59" s="24">
        <v>2.59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5.6" x14ac:dyDescent="0.3">
      <c r="B60" s="21" t="s">
        <v>12</v>
      </c>
      <c r="C60" s="37">
        <v>0.10249999999999999</v>
      </c>
      <c r="D60" s="38">
        <v>7.2999999999999995E-2</v>
      </c>
      <c r="E60" s="24">
        <v>1.5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5.6" x14ac:dyDescent="0.3">
      <c r="B61" s="21" t="s">
        <v>13</v>
      </c>
      <c r="C61" s="37">
        <v>0.10199999999999999</v>
      </c>
      <c r="D61" s="38">
        <v>9.9000000000000005E-2</v>
      </c>
      <c r="E61" s="24">
        <v>2.19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5.6" x14ac:dyDescent="0.3">
      <c r="B62" s="21" t="s">
        <v>14</v>
      </c>
      <c r="C62" s="37">
        <v>0.1013</v>
      </c>
      <c r="D62" s="38">
        <v>0.09</v>
      </c>
      <c r="E62" s="24">
        <v>1.99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5.6" x14ac:dyDescent="0.3">
      <c r="B63" s="21" t="s">
        <v>15</v>
      </c>
      <c r="C63" s="37">
        <v>0.1</v>
      </c>
      <c r="D63" s="38">
        <v>8.8999999999999996E-2</v>
      </c>
      <c r="E63" s="24">
        <v>1.84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5.6" x14ac:dyDescent="0.3">
      <c r="B64" s="21" t="s">
        <v>16</v>
      </c>
      <c r="C64" s="37">
        <v>9.7500000000000003E-2</v>
      </c>
      <c r="D64" s="38">
        <v>9.9000000000000005E-2</v>
      </c>
      <c r="E64" s="24">
        <v>2.19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5.6" x14ac:dyDescent="0.3">
      <c r="B65" s="21" t="s">
        <v>17</v>
      </c>
      <c r="C65" s="37">
        <v>0.1013</v>
      </c>
      <c r="D65" s="38">
        <v>0.08</v>
      </c>
      <c r="E65" s="24">
        <v>2.36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5.6" x14ac:dyDescent="0.3">
      <c r="B66" s="21" t="s">
        <v>18</v>
      </c>
      <c r="C66" s="37">
        <v>0.1</v>
      </c>
      <c r="D66" s="39">
        <v>-0.05</v>
      </c>
      <c r="E66" s="26">
        <v>1.72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6.2" thickBot="1" x14ac:dyDescent="0.35">
      <c r="B67" s="27" t="s">
        <v>19</v>
      </c>
      <c r="C67" s="40"/>
      <c r="D67" s="41">
        <v>9.1999999999999998E-2</v>
      </c>
      <c r="E67" s="30">
        <v>2.66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6.2" thickBot="1" x14ac:dyDescent="0.35">
      <c r="B68" s="31" t="s">
        <v>20</v>
      </c>
      <c r="C68" s="42">
        <f>AVERAGE(C57:C67)</f>
        <v>0.10056000000000001</v>
      </c>
      <c r="D68" s="43">
        <f>AVERAGE(D57:D67)</f>
        <v>7.2454545454545438E-2</v>
      </c>
      <c r="E68" s="34">
        <f>AVERAGE(E57:E67)</f>
        <v>2.0090363636363637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6.2" thickBot="1" x14ac:dyDescent="0.35">
      <c r="B69" s="31" t="s">
        <v>23</v>
      </c>
      <c r="C69" s="42">
        <f>MEDIAN(C56:C67)</f>
        <v>0.10100000000000001</v>
      </c>
      <c r="D69" s="42">
        <f>MEDIAN(D56:D67)</f>
        <v>8.8999999999999996E-2</v>
      </c>
      <c r="E69" s="51">
        <f>MEDIAN(E56:E67)</f>
        <v>2.19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6.2" thickBot="1" x14ac:dyDescent="0.35">
      <c r="B71" s="13">
        <v>2007</v>
      </c>
      <c r="C71" s="12"/>
      <c r="D71" s="12"/>
      <c r="E71" s="1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47.4" thickBot="1" x14ac:dyDescent="0.35">
      <c r="B72" s="14" t="s">
        <v>6</v>
      </c>
      <c r="C72" s="15" t="s">
        <v>7</v>
      </c>
      <c r="D72" s="15" t="s">
        <v>8</v>
      </c>
      <c r="E72" s="16" t="s">
        <v>9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5.6" x14ac:dyDescent="0.3">
      <c r="B73" s="17" t="s">
        <v>10</v>
      </c>
      <c r="C73" s="35">
        <v>9.8699999999999996E-2</v>
      </c>
      <c r="D73" s="36">
        <v>9.2999999999999999E-2</v>
      </c>
      <c r="E73" s="20">
        <v>2.2999999999999998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5.6" x14ac:dyDescent="0.3">
      <c r="B74" s="21" t="s">
        <v>11</v>
      </c>
      <c r="C74" s="37">
        <v>0.1008</v>
      </c>
      <c r="D74" s="38">
        <v>9.7000000000000003E-2</v>
      </c>
      <c r="E74" s="24">
        <v>3.12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5.6" x14ac:dyDescent="0.3">
      <c r="B75" s="21" t="s">
        <v>12</v>
      </c>
      <c r="C75" s="37">
        <v>0.10249999999999999</v>
      </c>
      <c r="D75" s="38">
        <v>7.3999999999999996E-2</v>
      </c>
      <c r="E75" s="24">
        <v>1.97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5.6" x14ac:dyDescent="0.3">
      <c r="B76" s="21" t="s">
        <v>21</v>
      </c>
      <c r="C76" s="37"/>
      <c r="D76" s="38"/>
      <c r="E76" s="24">
        <v>2.39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5.6" x14ac:dyDescent="0.3">
      <c r="B77" s="21" t="s">
        <v>13</v>
      </c>
      <c r="C77" s="37">
        <v>0.10100000000000001</v>
      </c>
      <c r="D77" s="38">
        <v>8.1000000000000003E-2</v>
      </c>
      <c r="E77" s="24">
        <v>2.35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5.6" x14ac:dyDescent="0.3">
      <c r="B78" s="21" t="s">
        <v>14</v>
      </c>
      <c r="C78" s="37">
        <v>0.127</v>
      </c>
      <c r="D78" s="38">
        <v>8.6999999999999994E-2</v>
      </c>
      <c r="E78" s="24">
        <v>2.0699999999999998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5.6" x14ac:dyDescent="0.3">
      <c r="B79" s="21" t="s">
        <v>15</v>
      </c>
      <c r="C79" s="37">
        <v>0.1004</v>
      </c>
      <c r="D79" s="38">
        <v>8.6999999999999994E-2</v>
      </c>
      <c r="E79" s="24">
        <v>2.1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5.6" x14ac:dyDescent="0.3">
      <c r="B80" s="21" t="s">
        <v>16</v>
      </c>
      <c r="C80" s="37">
        <v>0.1</v>
      </c>
      <c r="D80" s="38">
        <v>7.9000000000000001E-2</v>
      </c>
      <c r="E80" s="24">
        <v>2.27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5.6" x14ac:dyDescent="0.3">
      <c r="B81" s="21" t="s">
        <v>17</v>
      </c>
      <c r="C81" s="37">
        <v>0.10100000000000001</v>
      </c>
      <c r="D81" s="38">
        <v>8.2000000000000003E-2</v>
      </c>
      <c r="E81" s="24">
        <v>2.93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15.6" x14ac:dyDescent="0.3">
      <c r="B82" s="21" t="s">
        <v>18</v>
      </c>
      <c r="C82" s="37">
        <v>0.1</v>
      </c>
      <c r="D82" s="39">
        <v>4.8000000000000001E-2</v>
      </c>
      <c r="E82" s="26">
        <v>1.93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6.2" thickBot="1" x14ac:dyDescent="0.35">
      <c r="B83" s="27" t="s">
        <v>19</v>
      </c>
      <c r="C83" s="40"/>
      <c r="D83" s="41">
        <v>9.5000000000000001E-2</v>
      </c>
      <c r="E83" s="30">
        <f>0.095*30.3</f>
        <v>2.8785000000000003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26" ht="16.2" thickBot="1" x14ac:dyDescent="0.35">
      <c r="B84" s="31" t="s">
        <v>20</v>
      </c>
      <c r="C84" s="42">
        <f>AVERAGE(C73:C83)</f>
        <v>0.10348888888888889</v>
      </c>
      <c r="D84" s="43">
        <f>AVERAGE(D73:D83)</f>
        <v>8.2299999999999998E-2</v>
      </c>
      <c r="E84" s="34">
        <f>AVERAGE(E73:E83)</f>
        <v>2.391681818181818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6.2" thickBot="1" x14ac:dyDescent="0.35">
      <c r="B85" s="31" t="s">
        <v>23</v>
      </c>
      <c r="C85" s="42">
        <f>MEDIAN(C73:C83)</f>
        <v>0.1008</v>
      </c>
      <c r="D85" s="42">
        <f>MEDIAN(D73:D83)</f>
        <v>8.4499999999999992E-2</v>
      </c>
      <c r="E85" s="51">
        <f>MEDIAN(E73:E83)</f>
        <v>2.2999999999999998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6.2" thickBot="1" x14ac:dyDescent="0.35">
      <c r="B87" s="13">
        <v>2006</v>
      </c>
      <c r="C87" s="12"/>
      <c r="D87" s="12"/>
      <c r="E87" s="1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2:26" ht="47.4" thickBot="1" x14ac:dyDescent="0.35">
      <c r="B88" s="14" t="s">
        <v>6</v>
      </c>
      <c r="C88" s="15" t="s">
        <v>7</v>
      </c>
      <c r="D88" s="15" t="s">
        <v>8</v>
      </c>
      <c r="E88" s="16" t="s">
        <v>9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5.6" x14ac:dyDescent="0.3">
      <c r="B89" s="17" t="s">
        <v>10</v>
      </c>
      <c r="C89" s="35">
        <v>0.1</v>
      </c>
      <c r="D89" s="36">
        <v>8.1000000000000003E-2</v>
      </c>
      <c r="E89" s="20">
        <v>2.2999999999999998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5.6" x14ac:dyDescent="0.3">
      <c r="B90" s="21" t="s">
        <v>11</v>
      </c>
      <c r="C90" s="37">
        <v>0.1008</v>
      </c>
      <c r="D90" s="38">
        <v>0.1</v>
      </c>
      <c r="E90" s="24">
        <v>4.3600000000000003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5.6" x14ac:dyDescent="0.3">
      <c r="B91" s="21" t="s">
        <v>12</v>
      </c>
      <c r="C91" s="37"/>
      <c r="D91" s="38">
        <v>9.8000000000000004E-2</v>
      </c>
      <c r="E91" s="24">
        <v>2.15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6" ht="15.6" x14ac:dyDescent="0.3">
      <c r="B92" s="21" t="s">
        <v>13</v>
      </c>
      <c r="C92" s="37">
        <v>0.10100000000000001</v>
      </c>
      <c r="D92" s="38">
        <v>6.8000000000000005E-2</v>
      </c>
      <c r="E92" s="24">
        <v>2.64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2:26" ht="15.6" x14ac:dyDescent="0.3">
      <c r="B93" s="21" t="s">
        <v>14</v>
      </c>
      <c r="C93" s="37">
        <v>0.127</v>
      </c>
      <c r="D93" s="38">
        <v>6.9000000000000006E-2</v>
      </c>
      <c r="E93" s="24">
        <v>2.16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2:26" ht="15.6" x14ac:dyDescent="0.3">
      <c r="B94" s="21" t="s">
        <v>15</v>
      </c>
      <c r="C94" s="37">
        <v>0.1004</v>
      </c>
      <c r="D94" s="38">
        <v>7.8E-2</v>
      </c>
      <c r="E94" s="24">
        <v>2.14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2:26" ht="15.6" x14ac:dyDescent="0.3">
      <c r="B95" s="21" t="s">
        <v>16</v>
      </c>
      <c r="C95" s="37">
        <v>0.1</v>
      </c>
      <c r="D95" s="38">
        <v>1.2999999999999999E-2</v>
      </c>
      <c r="E95" s="24">
        <v>2.16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2:26" ht="15.6" x14ac:dyDescent="0.3">
      <c r="B96" s="21" t="s">
        <v>17</v>
      </c>
      <c r="C96" s="37">
        <v>9.9000000000000005E-2</v>
      </c>
      <c r="D96" s="38">
        <v>9.7000000000000003E-2</v>
      </c>
      <c r="E96" s="24">
        <v>2.4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15.6" x14ac:dyDescent="0.3">
      <c r="B97" s="21" t="s">
        <v>18</v>
      </c>
      <c r="C97" s="37">
        <v>9.8400000000000001E-2</v>
      </c>
      <c r="D97" s="39">
        <v>5.3999999999999999E-2</v>
      </c>
      <c r="E97" s="26">
        <v>2.41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26" ht="16.2" thickBot="1" x14ac:dyDescent="0.35">
      <c r="B98" s="27" t="s">
        <v>19</v>
      </c>
      <c r="C98" s="40"/>
      <c r="D98" s="41">
        <v>9.2999999999999999E-2</v>
      </c>
      <c r="E98" s="30">
        <f>0.093*28.7</f>
        <v>2.6690999999999998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6.2" thickBot="1" x14ac:dyDescent="0.35">
      <c r="B99" s="31" t="s">
        <v>20</v>
      </c>
      <c r="C99" s="42">
        <f>AVERAGE(C89:C98)</f>
        <v>0.103325</v>
      </c>
      <c r="D99" s="43">
        <f>AVERAGE(D89:D98)</f>
        <v>7.51E-2</v>
      </c>
      <c r="E99" s="34">
        <f>AVERAGE(E89:E98)</f>
        <v>2.5389100000000004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26" ht="16.2" thickBot="1" x14ac:dyDescent="0.35">
      <c r="B100" s="31" t="s">
        <v>23</v>
      </c>
      <c r="C100" s="42">
        <f>MEDIAN(C88:C98)</f>
        <v>0.10020000000000001</v>
      </c>
      <c r="D100" s="42">
        <f>MEDIAN(D88:D98)</f>
        <v>7.9500000000000001E-2</v>
      </c>
      <c r="E100" s="51">
        <f>MEDIAN(E88:E98)</f>
        <v>2.3499999999999996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26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26" ht="16.2" thickBot="1" x14ac:dyDescent="0.35">
      <c r="B102" s="13">
        <v>2005</v>
      </c>
      <c r="C102" s="12"/>
      <c r="D102" s="12"/>
      <c r="E102" s="1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2:26" ht="47.4" thickBot="1" x14ac:dyDescent="0.35">
      <c r="B103" s="14" t="s">
        <v>6</v>
      </c>
      <c r="C103" s="15" t="s">
        <v>7</v>
      </c>
      <c r="D103" s="15" t="s">
        <v>8</v>
      </c>
      <c r="E103" s="16" t="s">
        <v>9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26" ht="15.6" x14ac:dyDescent="0.3">
      <c r="B104" s="17" t="s">
        <v>10</v>
      </c>
      <c r="C104" s="35">
        <v>0.1</v>
      </c>
      <c r="D104" s="36">
        <v>8.5000000000000006E-2</v>
      </c>
      <c r="E104" s="20">
        <v>1.67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5.6" x14ac:dyDescent="0.3">
      <c r="B105" s="21" t="s">
        <v>11</v>
      </c>
      <c r="C105" s="37">
        <v>0.1008</v>
      </c>
      <c r="D105" s="38">
        <v>0.112</v>
      </c>
      <c r="E105" s="24">
        <v>3.21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2:26" ht="15.6" x14ac:dyDescent="0.3">
      <c r="B106" s="21" t="s">
        <v>12</v>
      </c>
      <c r="C106" s="37"/>
      <c r="D106" s="38">
        <v>8.6999999999999994E-2</v>
      </c>
      <c r="E106" s="24">
        <v>2.14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2:26" ht="15.6" x14ac:dyDescent="0.3">
      <c r="B107" s="21" t="s">
        <v>13</v>
      </c>
      <c r="C107" s="37">
        <v>9.7000000000000003E-2</v>
      </c>
      <c r="D107" s="38">
        <v>9.2999999999999999E-2</v>
      </c>
      <c r="E107" s="24">
        <v>2.16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2:26" ht="15.6" x14ac:dyDescent="0.3">
      <c r="B108" s="21" t="s">
        <v>14</v>
      </c>
      <c r="C108" s="37">
        <v>0.127</v>
      </c>
      <c r="D108" s="38">
        <v>7.4999999999999997E-2</v>
      </c>
      <c r="E108" s="24">
        <v>2.0699999999999998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2:26" ht="15.6" x14ac:dyDescent="0.3">
      <c r="B109" s="21" t="s">
        <v>15</v>
      </c>
      <c r="C109" s="37">
        <v>0.1004</v>
      </c>
      <c r="D109" s="38">
        <v>8.5999999999999993E-2</v>
      </c>
      <c r="E109" s="24">
        <v>0.94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6" ht="15.6" x14ac:dyDescent="0.3">
      <c r="B110" s="21" t="s">
        <v>16</v>
      </c>
      <c r="C110" s="37">
        <v>0.1</v>
      </c>
      <c r="D110" s="38">
        <v>0.01</v>
      </c>
      <c r="E110" s="24">
        <v>2.0499999999999998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2:26" ht="15.6" x14ac:dyDescent="0.3">
      <c r="B111" s="21" t="s">
        <v>17</v>
      </c>
      <c r="C111" s="37">
        <v>9.9000000000000005E-2</v>
      </c>
      <c r="D111" s="38">
        <v>0.106</v>
      </c>
      <c r="E111" s="24">
        <v>1.79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2:26" ht="15.6" x14ac:dyDescent="0.3">
      <c r="B112" s="21" t="s">
        <v>18</v>
      </c>
      <c r="C112" s="37">
        <v>9.8400000000000001E-2</v>
      </c>
      <c r="D112" s="39">
        <v>4.3999999999999997E-2</v>
      </c>
      <c r="E112" s="26">
        <v>1.53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26" ht="16.2" thickBot="1" x14ac:dyDescent="0.35">
      <c r="B113" s="27" t="s">
        <v>19</v>
      </c>
      <c r="C113" s="40"/>
      <c r="D113" s="41">
        <v>0.11600000000000001</v>
      </c>
      <c r="E113" s="30">
        <f>0.116*26.3</f>
        <v>3.0508000000000002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26" ht="16.2" thickBot="1" x14ac:dyDescent="0.35">
      <c r="B114" s="31" t="s">
        <v>20</v>
      </c>
      <c r="C114" s="42">
        <f>AVERAGE(C104:C113)</f>
        <v>0.102825</v>
      </c>
      <c r="D114" s="43">
        <f>AVERAGE(D104:D113)</f>
        <v>8.14E-2</v>
      </c>
      <c r="E114" s="34">
        <f>AVERAGE(E104:E113)</f>
        <v>2.0610799999999996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26" ht="16.2" thickBot="1" x14ac:dyDescent="0.35">
      <c r="B115" s="31" t="s">
        <v>23</v>
      </c>
      <c r="C115" s="42">
        <f>MEDIAN(C103:C113)</f>
        <v>0.1</v>
      </c>
      <c r="D115" s="42">
        <f>MEDIAN(D103:D113)</f>
        <v>8.6499999999999994E-2</v>
      </c>
      <c r="E115" s="51">
        <f>MEDIAN(E103:E113)</f>
        <v>2.0599999999999996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26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26" ht="16.2" thickBot="1" x14ac:dyDescent="0.35">
      <c r="B117" s="13">
        <v>2004</v>
      </c>
      <c r="C117" s="12"/>
      <c r="D117" s="12"/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26" ht="47.4" thickBot="1" x14ac:dyDescent="0.35">
      <c r="B118" s="14" t="s">
        <v>6</v>
      </c>
      <c r="C118" s="15" t="s">
        <v>7</v>
      </c>
      <c r="D118" s="15" t="s">
        <v>8</v>
      </c>
      <c r="E118" s="16" t="s">
        <v>9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2:26" ht="15.6" x14ac:dyDescent="0.3">
      <c r="B119" s="17" t="s">
        <v>10</v>
      </c>
      <c r="C119" s="35">
        <v>0.1</v>
      </c>
      <c r="D119" s="36">
        <v>6.6000000000000003E-2</v>
      </c>
      <c r="E119" s="20">
        <v>1.76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26" ht="15.6" x14ac:dyDescent="0.3">
      <c r="B120" s="21" t="s">
        <v>11</v>
      </c>
      <c r="C120" s="37">
        <v>0.10150000000000001</v>
      </c>
      <c r="D120" s="38">
        <v>0.107</v>
      </c>
      <c r="E120" s="24">
        <v>2.8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2:26" ht="15.6" x14ac:dyDescent="0.3">
      <c r="B121" s="21" t="s">
        <v>12</v>
      </c>
      <c r="C121" s="37">
        <v>0.105</v>
      </c>
      <c r="D121" s="38">
        <v>0.08</v>
      </c>
      <c r="E121" s="24">
        <v>2.0699999999999998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2:26" ht="15.6" x14ac:dyDescent="0.3">
      <c r="B122" s="21" t="s">
        <v>13</v>
      </c>
      <c r="C122" s="37">
        <v>9.7000000000000003E-2</v>
      </c>
      <c r="D122" s="38">
        <v>0.09</v>
      </c>
      <c r="E122" s="24">
        <v>1.89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2:26" ht="15.6" x14ac:dyDescent="0.3">
      <c r="B123" s="21" t="s">
        <v>14</v>
      </c>
      <c r="C123" s="37">
        <v>0.127</v>
      </c>
      <c r="D123" s="38">
        <v>0.106</v>
      </c>
      <c r="E123" s="24">
        <v>2.66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5.6" x14ac:dyDescent="0.3">
      <c r="B124" s="21" t="s">
        <v>15</v>
      </c>
      <c r="C124" s="37">
        <v>0.1038</v>
      </c>
      <c r="D124" s="38">
        <v>0.09</v>
      </c>
      <c r="E124" s="24">
        <v>2.65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5.6" x14ac:dyDescent="0.3">
      <c r="B125" s="21" t="s">
        <v>16</v>
      </c>
      <c r="C125" s="37">
        <v>0.1033</v>
      </c>
      <c r="D125" s="38">
        <v>6.4000000000000001E-2</v>
      </c>
      <c r="E125" s="24">
        <v>2.69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5.6" x14ac:dyDescent="0.3">
      <c r="B126" s="21" t="s">
        <v>17</v>
      </c>
      <c r="C126" s="37">
        <v>9.9500000000000005E-2</v>
      </c>
      <c r="D126" s="38">
        <v>8.6999999999999994E-2</v>
      </c>
      <c r="E126" s="24">
        <v>1.93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5.6" x14ac:dyDescent="0.3">
      <c r="B127" s="21" t="s">
        <v>18</v>
      </c>
      <c r="C127" s="37">
        <v>9.8400000000000001E-2</v>
      </c>
      <c r="D127" s="39">
        <v>0.10199999999999999</v>
      </c>
      <c r="E127" s="26">
        <v>2.5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6.2" thickBot="1" x14ac:dyDescent="0.35">
      <c r="B128" s="27" t="s">
        <v>19</v>
      </c>
      <c r="C128" s="40"/>
      <c r="D128" s="41">
        <v>0.1</v>
      </c>
      <c r="E128" s="30">
        <f>0.1*22.5</f>
        <v>2.25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6.2" thickBot="1" x14ac:dyDescent="0.35">
      <c r="B129" s="31" t="s">
        <v>20</v>
      </c>
      <c r="C129" s="42">
        <f>AVERAGE(C119:C128)</f>
        <v>0.10394444444444445</v>
      </c>
      <c r="D129" s="43">
        <f>AVERAGE(D119:D128)</f>
        <v>8.9199999999999988E-2</v>
      </c>
      <c r="E129" s="34">
        <f>AVERAGE(E119:E128)</f>
        <v>2.3199999999999998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6.2" thickBot="1" x14ac:dyDescent="0.35">
      <c r="B130" s="31" t="s">
        <v>23</v>
      </c>
      <c r="C130" s="42">
        <f>MEDIAN(C118:C128)</f>
        <v>0.10150000000000001</v>
      </c>
      <c r="D130" s="42">
        <f>MEDIAN(D118:D128)</f>
        <v>0.09</v>
      </c>
      <c r="E130" s="51">
        <f>MEDIAN(E118:E128)</f>
        <v>2.375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5.6" x14ac:dyDescent="0.3">
      <c r="B131" s="44"/>
      <c r="C131" s="45"/>
      <c r="D131" s="45"/>
      <c r="E131" s="5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6.2" thickBot="1" x14ac:dyDescent="0.35">
      <c r="B132" s="13">
        <v>2003</v>
      </c>
      <c r="C132" s="12"/>
      <c r="D132" s="12"/>
      <c r="E132" s="1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47.4" thickBot="1" x14ac:dyDescent="0.35">
      <c r="B133" s="14" t="s">
        <v>6</v>
      </c>
      <c r="C133" s="15" t="s">
        <v>7</v>
      </c>
      <c r="D133" s="15" t="s">
        <v>8</v>
      </c>
      <c r="E133" s="16" t="s">
        <v>9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5.6" x14ac:dyDescent="0.3">
      <c r="B134" s="17" t="s">
        <v>10</v>
      </c>
      <c r="C134" s="35">
        <v>0.1</v>
      </c>
      <c r="D134" s="36">
        <v>5.6000000000000001E-2</v>
      </c>
      <c r="E134" s="20">
        <v>1.76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5.6" x14ac:dyDescent="0.3">
      <c r="B135" s="21" t="s">
        <v>11</v>
      </c>
      <c r="C135" s="37">
        <v>0.1032</v>
      </c>
      <c r="D135" s="38">
        <v>0.10199999999999999</v>
      </c>
      <c r="E135" s="24">
        <v>3.04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5.6" x14ac:dyDescent="0.3">
      <c r="B136" s="21" t="s">
        <v>12</v>
      </c>
      <c r="C136" s="37">
        <v>0.105</v>
      </c>
      <c r="D136" s="38">
        <v>7.3999999999999996E-2</v>
      </c>
      <c r="E136" s="24">
        <v>1.59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5.6" x14ac:dyDescent="0.3">
      <c r="B137" s="21" t="s">
        <v>13</v>
      </c>
      <c r="C137" s="37">
        <v>0.1048</v>
      </c>
      <c r="D137" s="38">
        <v>7.9000000000000001E-2</v>
      </c>
      <c r="E137" s="24">
        <v>1.99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5.6" x14ac:dyDescent="0.3">
      <c r="B138" s="21" t="s">
        <v>14</v>
      </c>
      <c r="C138" s="37">
        <v>0.127</v>
      </c>
      <c r="D138" s="38">
        <v>0.109</v>
      </c>
      <c r="E138" s="24">
        <v>2.75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5.6" x14ac:dyDescent="0.3">
      <c r="B139" s="21" t="s">
        <v>15</v>
      </c>
      <c r="C139" s="37">
        <v>0.10249999999999999</v>
      </c>
      <c r="D139" s="38">
        <v>0.08</v>
      </c>
      <c r="E139" s="24">
        <v>2.25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5.6" x14ac:dyDescent="0.3">
      <c r="B140" s="21" t="s">
        <v>16</v>
      </c>
      <c r="C140" s="37">
        <v>0.1033</v>
      </c>
      <c r="D140" s="38">
        <v>6.5000000000000002E-2</v>
      </c>
      <c r="E140" s="24">
        <v>1.72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5.6" x14ac:dyDescent="0.3">
      <c r="B141" s="21" t="s">
        <v>17</v>
      </c>
      <c r="C141" s="37">
        <v>9.9500000000000005E-2</v>
      </c>
      <c r="D141" s="38">
        <v>0.1</v>
      </c>
      <c r="E141" s="24">
        <v>1.55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5.6" x14ac:dyDescent="0.3">
      <c r="B142" s="21" t="s">
        <v>18</v>
      </c>
      <c r="C142" s="37">
        <v>0.1</v>
      </c>
      <c r="D142" s="39">
        <v>0.121</v>
      </c>
      <c r="E142" s="26">
        <v>2.02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6.2" thickBot="1" x14ac:dyDescent="0.35">
      <c r="B143" s="27" t="s">
        <v>19</v>
      </c>
      <c r="C143" s="40"/>
      <c r="D143" s="41">
        <v>0.114</v>
      </c>
      <c r="E143" s="30">
        <f>0.114*24.5</f>
        <v>2.7930000000000001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6.2" thickBot="1" x14ac:dyDescent="0.35">
      <c r="B144" s="31" t="s">
        <v>20</v>
      </c>
      <c r="C144" s="42">
        <f>AVERAGE(C134:C143)</f>
        <v>0.10503333333333334</v>
      </c>
      <c r="D144" s="43">
        <f>AVERAGE(D134:D143)</f>
        <v>0.09</v>
      </c>
      <c r="E144" s="34">
        <f>AVERAGE(E134:E143)</f>
        <v>2.1462999999999997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6.2" thickBot="1" x14ac:dyDescent="0.35">
      <c r="B145" s="31" t="s">
        <v>23</v>
      </c>
      <c r="C145" s="42">
        <f>MEDIAN(C133:C143)</f>
        <v>0.1032</v>
      </c>
      <c r="D145" s="42">
        <f>MEDIAN(D133:D143)</f>
        <v>0.09</v>
      </c>
      <c r="E145" s="51">
        <f>MEDIAN(E133:E143)</f>
        <v>2.0049999999999999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5.6" x14ac:dyDescent="0.3">
      <c r="B146" s="44"/>
      <c r="C146" s="45"/>
      <c r="D146" s="45"/>
      <c r="E146" s="4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6.2" thickBot="1" x14ac:dyDescent="0.35">
      <c r="B147" s="13">
        <v>2002</v>
      </c>
      <c r="C147" s="47"/>
      <c r="D147" s="47"/>
      <c r="E147" s="4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47.4" thickBot="1" x14ac:dyDescent="0.35">
      <c r="B148" s="14" t="s">
        <v>6</v>
      </c>
      <c r="C148" s="15" t="s">
        <v>7</v>
      </c>
      <c r="D148" s="15" t="s">
        <v>8</v>
      </c>
      <c r="E148" s="16" t="s">
        <v>9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6.2" thickBot="1" x14ac:dyDescent="0.35">
      <c r="B149" s="17" t="s">
        <v>10</v>
      </c>
      <c r="C149" s="35">
        <v>0.1</v>
      </c>
      <c r="D149" s="36">
        <v>9.5000000000000001E-2</v>
      </c>
      <c r="E149" s="20">
        <v>1.82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5.6" x14ac:dyDescent="0.3">
      <c r="B150" s="17" t="s">
        <v>22</v>
      </c>
      <c r="C150" s="48">
        <v>0.11020000000000001</v>
      </c>
      <c r="D150" s="49">
        <v>9.7000000000000003E-2</v>
      </c>
      <c r="E150" s="50">
        <v>2.48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5.6" x14ac:dyDescent="0.3">
      <c r="B151" s="21" t="s">
        <v>11</v>
      </c>
      <c r="C151" s="37">
        <v>0.1032</v>
      </c>
      <c r="D151" s="38">
        <v>0.127</v>
      </c>
      <c r="E151" s="24">
        <v>3.65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5.6" x14ac:dyDescent="0.3">
      <c r="B152" s="21" t="s">
        <v>12</v>
      </c>
      <c r="C152" s="37">
        <v>0.105</v>
      </c>
      <c r="D152" s="38">
        <v>9.4E-2</v>
      </c>
      <c r="E152" s="24">
        <v>1.83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15.6" x14ac:dyDescent="0.3">
      <c r="B153" s="21" t="s">
        <v>13</v>
      </c>
      <c r="C153" s="37">
        <v>0.1048</v>
      </c>
      <c r="D153" s="38">
        <v>9.5000000000000001E-2</v>
      </c>
      <c r="E153" s="24">
        <v>2.0099999999999998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5.6" x14ac:dyDescent="0.3">
      <c r="B154" s="21" t="s">
        <v>14</v>
      </c>
      <c r="C154" s="37">
        <v>0.127</v>
      </c>
      <c r="D154" s="38">
        <v>0.13300000000000001</v>
      </c>
      <c r="E154" s="24">
        <v>3.04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5.6" x14ac:dyDescent="0.3">
      <c r="B155" s="21" t="s">
        <v>15</v>
      </c>
      <c r="C155" s="37">
        <v>0.10249999999999999</v>
      </c>
      <c r="D155" s="38">
        <v>0.09</v>
      </c>
      <c r="E155" s="24">
        <v>2.48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5.6" x14ac:dyDescent="0.3">
      <c r="B156" s="21" t="s">
        <v>16</v>
      </c>
      <c r="C156" s="37">
        <v>0.1045</v>
      </c>
      <c r="D156" s="38">
        <v>0.13600000000000001</v>
      </c>
      <c r="E156" s="24">
        <v>2.0099999999999998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5.6" x14ac:dyDescent="0.3">
      <c r="B157" s="21" t="s">
        <v>17</v>
      </c>
      <c r="C157" s="37">
        <v>9.9500000000000005E-2</v>
      </c>
      <c r="D157" s="38">
        <v>9.2999999999999999E-2</v>
      </c>
      <c r="E157" s="24">
        <v>1.62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5.6" x14ac:dyDescent="0.3">
      <c r="B158" s="21" t="s">
        <v>18</v>
      </c>
      <c r="C158" s="37">
        <v>0.1</v>
      </c>
      <c r="D158" s="39">
        <v>0.12</v>
      </c>
      <c r="E158" s="26">
        <v>2.4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6.2" thickBot="1" x14ac:dyDescent="0.35">
      <c r="B159" s="27" t="s">
        <v>19</v>
      </c>
      <c r="C159" s="40"/>
      <c r="D159" s="41"/>
      <c r="E159" s="3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6.2" thickBot="1" x14ac:dyDescent="0.35">
      <c r="B160" s="31" t="s">
        <v>20</v>
      </c>
      <c r="C160" s="42">
        <f>AVERAGE(C149:C159)</f>
        <v>0.10567000000000001</v>
      </c>
      <c r="D160" s="43">
        <f>AVERAGE(D149:D159)</f>
        <v>0.10800000000000001</v>
      </c>
      <c r="E160" s="34">
        <f>AVERAGE(E149:E159)</f>
        <v>2.3340000000000001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6.2" thickBot="1" x14ac:dyDescent="0.35">
      <c r="B161" s="31" t="s">
        <v>23</v>
      </c>
      <c r="C161" s="42">
        <f>MEDIAN(C149:C159)</f>
        <v>0.10385</v>
      </c>
      <c r="D161" s="42">
        <f>MEDIAN(D149:D159)</f>
        <v>9.6000000000000002E-2</v>
      </c>
      <c r="E161" s="51">
        <f>MEDIAN(E149:E159)</f>
        <v>2.2050000000000001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2:26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2:26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2:26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26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2:26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2:26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2:26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2:26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26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26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2:26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2:26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2:26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2:26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2:26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26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2:26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2:26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2:26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26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26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2:26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2:26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2:26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2:26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2:26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26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26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26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26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26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6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26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26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26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26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26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26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26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26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26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</sheetData>
  <pageMargins left="0.34" right="0.34" top="0.26" bottom="0.3" header="0.3" footer="0.3"/>
  <pageSetup scale="5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5"/>
  <sheetViews>
    <sheetView topLeftCell="A112" zoomScale="75" zoomScaleNormal="75" workbookViewId="0">
      <selection activeCell="G42" sqref="G42"/>
    </sheetView>
  </sheetViews>
  <sheetFormatPr defaultRowHeight="13.2" x14ac:dyDescent="0.25"/>
  <cols>
    <col min="2" max="2" width="45.6640625" customWidth="1"/>
    <col min="3" max="3" width="13.109375" customWidth="1"/>
    <col min="4" max="4" width="11.44140625" customWidth="1"/>
    <col min="5" max="5" width="11" customWidth="1"/>
  </cols>
  <sheetData>
    <row r="1" spans="2:26" ht="15.6" x14ac:dyDescent="0.3">
      <c r="E1" s="1" t="s">
        <v>0</v>
      </c>
    </row>
    <row r="2" spans="2:26" ht="18.75" customHeight="1" x14ac:dyDescent="0.3">
      <c r="B2" s="2"/>
      <c r="C2" s="2"/>
      <c r="D2" s="2"/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8.75" customHeight="1" x14ac:dyDescent="0.3">
      <c r="B3" s="2"/>
      <c r="C3" s="2"/>
      <c r="D3" s="2"/>
      <c r="E3" s="5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.75" customHeight="1" x14ac:dyDescent="0.3">
      <c r="B4" s="2"/>
      <c r="C4" s="2"/>
      <c r="D4" s="2"/>
      <c r="E4" s="6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8.75" customHeight="1" x14ac:dyDescent="0.3">
      <c r="B5" s="2"/>
      <c r="C5" s="2"/>
      <c r="D5" s="2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2.8" x14ac:dyDescent="0.4">
      <c r="B6" s="7" t="s">
        <v>1</v>
      </c>
      <c r="C6" s="8"/>
      <c r="D6" s="8"/>
      <c r="E6" s="9"/>
      <c r="F6" s="4"/>
      <c r="G6" s="4"/>
      <c r="H6" s="4"/>
      <c r="I6" s="4"/>
      <c r="J6" s="4"/>
      <c r="K6" s="4"/>
      <c r="L6" s="10" t="s">
        <v>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6.5" customHeight="1" x14ac:dyDescent="0.3">
      <c r="B7" s="11" t="s">
        <v>5</v>
      </c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6.5" customHeight="1" x14ac:dyDescent="0.3">
      <c r="B8" s="13" t="s">
        <v>2</v>
      </c>
      <c r="C8" s="12"/>
      <c r="D8" s="12"/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6.5" customHeight="1" thickBot="1" x14ac:dyDescent="0.35">
      <c r="B9" s="13">
        <v>2011</v>
      </c>
      <c r="C9" s="12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6.5" customHeight="1" thickBot="1" x14ac:dyDescent="0.35">
      <c r="B10" s="14" t="s">
        <v>6</v>
      </c>
      <c r="C10" s="15" t="s">
        <v>7</v>
      </c>
      <c r="D10" s="15" t="s">
        <v>8</v>
      </c>
      <c r="E10" s="16" t="s">
        <v>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6.5" customHeight="1" x14ac:dyDescent="0.3">
      <c r="B11" s="17" t="s">
        <v>10</v>
      </c>
      <c r="C11" s="18">
        <v>9.9900000000000003E-2</v>
      </c>
      <c r="D11" s="19">
        <v>0.10299999999999999</v>
      </c>
      <c r="E11" s="20">
        <v>1.7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6.5" customHeight="1" x14ac:dyDescent="0.3">
      <c r="B12" s="67" t="s">
        <v>31</v>
      </c>
      <c r="C12" s="68">
        <v>9.6100000000000005E-2</v>
      </c>
      <c r="D12" s="69">
        <v>7.1999999999999995E-2</v>
      </c>
      <c r="E12" s="50">
        <v>1.4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6.5" customHeight="1" x14ac:dyDescent="0.3">
      <c r="B13" s="21" t="s">
        <v>11</v>
      </c>
      <c r="C13" s="22">
        <v>0.1033</v>
      </c>
      <c r="D13" s="23">
        <v>0.114</v>
      </c>
      <c r="E13" s="24">
        <v>2.4500000000000002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6.5" customHeight="1" thickBot="1" x14ac:dyDescent="0.35">
      <c r="B14" s="21" t="s">
        <v>12</v>
      </c>
      <c r="C14" s="22">
        <v>0.1</v>
      </c>
      <c r="D14" s="23">
        <v>0.06</v>
      </c>
      <c r="E14" s="24">
        <v>1.33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6.5" customHeight="1" x14ac:dyDescent="0.3">
      <c r="B15" s="21" t="s">
        <v>13</v>
      </c>
      <c r="C15" s="18">
        <v>9.9900000000000003E-2</v>
      </c>
      <c r="D15" s="23">
        <v>0.08</v>
      </c>
      <c r="E15" s="24">
        <v>1.69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6.5" customHeight="1" x14ac:dyDescent="0.3">
      <c r="B16" s="21" t="s">
        <v>14</v>
      </c>
      <c r="C16" s="22">
        <v>9.7500000000000003E-2</v>
      </c>
      <c r="D16" s="23">
        <v>8.3000000000000004E-2</v>
      </c>
      <c r="E16" s="24">
        <v>2.11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6.5" customHeight="1" x14ac:dyDescent="0.3">
      <c r="B17" s="21" t="s">
        <v>15</v>
      </c>
      <c r="C17" s="22">
        <v>0.10150000000000001</v>
      </c>
      <c r="D17" s="23">
        <v>7.5999999999999998E-2</v>
      </c>
      <c r="E17" s="24">
        <v>1.63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6.5" customHeight="1" x14ac:dyDescent="0.3">
      <c r="B18" s="21" t="s">
        <v>17</v>
      </c>
      <c r="C18" s="22">
        <v>9.9900000000000003E-2</v>
      </c>
      <c r="D18" s="23">
        <v>7.9000000000000001E-2</v>
      </c>
      <c r="E18" s="24">
        <v>1.71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6.5" customHeight="1" thickBot="1" x14ac:dyDescent="0.35">
      <c r="B19" s="27" t="s">
        <v>19</v>
      </c>
      <c r="C19" s="28"/>
      <c r="D19" s="29">
        <v>9.5000000000000001E-2</v>
      </c>
      <c r="E19" s="30">
        <v>2.3199999999999998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6.5" customHeight="1" thickBot="1" x14ac:dyDescent="0.35">
      <c r="B20" s="31" t="s">
        <v>20</v>
      </c>
      <c r="C20" s="32">
        <f>AVERAGE(C11:C19)</f>
        <v>9.9762500000000004E-2</v>
      </c>
      <c r="D20" s="33">
        <f>AVERAGE(D11:D19)</f>
        <v>8.4666666666666654E-2</v>
      </c>
      <c r="E20" s="34">
        <f>AVERAGE(E11:E19)</f>
        <v>1.8155555555555556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6.5" customHeight="1" thickBot="1" x14ac:dyDescent="0.35">
      <c r="B21" s="31" t="s">
        <v>23</v>
      </c>
      <c r="C21" s="42">
        <f>MEDIAN(C10:C19)</f>
        <v>9.9900000000000003E-2</v>
      </c>
      <c r="D21" s="42">
        <f>MEDIAN(D10:D19)</f>
        <v>0.08</v>
      </c>
      <c r="E21" s="51">
        <f>MEDIAN(E10:E19)</f>
        <v>1.7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6.5" customHeight="1" x14ac:dyDescent="0.3">
      <c r="B22" s="44"/>
      <c r="C22" s="45"/>
      <c r="D22" s="45"/>
      <c r="E22" s="5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6.2" thickBot="1" x14ac:dyDescent="0.35">
      <c r="B23" s="13">
        <v>2010</v>
      </c>
      <c r="C23" s="12"/>
      <c r="D23" s="12"/>
      <c r="E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47.4" thickBot="1" x14ac:dyDescent="0.35">
      <c r="B24" s="14" t="s">
        <v>6</v>
      </c>
      <c r="C24" s="15" t="s">
        <v>7</v>
      </c>
      <c r="D24" s="15" t="s">
        <v>8</v>
      </c>
      <c r="E24" s="16" t="s">
        <v>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5.6" x14ac:dyDescent="0.3">
      <c r="B25" s="17" t="s">
        <v>10</v>
      </c>
      <c r="C25" s="18">
        <v>0.10199999999999999</v>
      </c>
      <c r="D25" s="19">
        <v>0.11</v>
      </c>
      <c r="E25" s="20">
        <v>1.66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5.6" x14ac:dyDescent="0.3">
      <c r="B26" s="67" t="s">
        <v>31</v>
      </c>
      <c r="C26" s="68">
        <v>9.6299999999999997E-2</v>
      </c>
      <c r="D26" s="69">
        <v>6.5000000000000002E-2</v>
      </c>
      <c r="E26" s="50">
        <v>1.1599999999999999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5.6" x14ac:dyDescent="0.3">
      <c r="B27" s="21" t="s">
        <v>11</v>
      </c>
      <c r="C27" s="22">
        <v>0.1033</v>
      </c>
      <c r="D27" s="23">
        <v>0.106</v>
      </c>
      <c r="E27" s="24">
        <v>2.64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5.6" x14ac:dyDescent="0.3">
      <c r="B28" s="21" t="s">
        <v>12</v>
      </c>
      <c r="C28" s="22">
        <v>0.1</v>
      </c>
      <c r="D28" s="23">
        <v>0.08</v>
      </c>
      <c r="E28" s="24">
        <v>1.54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5.6" x14ac:dyDescent="0.3">
      <c r="B29" s="21" t="s">
        <v>13</v>
      </c>
      <c r="C29" s="22">
        <v>0.10199999999999999</v>
      </c>
      <c r="D29" s="23">
        <v>8.5999999999999993E-2</v>
      </c>
      <c r="E29" s="24">
        <v>1.72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5.6" x14ac:dyDescent="0.3">
      <c r="B30" s="21" t="s">
        <v>14</v>
      </c>
      <c r="C30" s="22">
        <v>9.7500000000000003E-2</v>
      </c>
      <c r="D30" s="23">
        <v>8.5999999999999993E-2</v>
      </c>
      <c r="E30" s="24">
        <v>1.93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5.6" x14ac:dyDescent="0.3">
      <c r="B31" s="21" t="s">
        <v>15</v>
      </c>
      <c r="C31" s="22">
        <v>0.10150000000000001</v>
      </c>
      <c r="D31" s="23">
        <v>8.2000000000000003E-2</v>
      </c>
      <c r="E31" s="24">
        <v>1.62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5.6" x14ac:dyDescent="0.3">
      <c r="B32" s="21" t="s">
        <v>16</v>
      </c>
      <c r="C32" s="22">
        <v>9.7500000000000003E-2</v>
      </c>
      <c r="D32" s="23">
        <v>6.7000000000000004E-2</v>
      </c>
      <c r="E32" s="24">
        <v>2.37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5.6" x14ac:dyDescent="0.3">
      <c r="B33" s="21" t="s">
        <v>17</v>
      </c>
      <c r="C33" s="22">
        <v>0.10199999999999999</v>
      </c>
      <c r="D33" s="23">
        <v>6.2E-2</v>
      </c>
      <c r="E33" s="24">
        <v>1.67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6.2" thickBot="1" x14ac:dyDescent="0.35">
      <c r="B34" s="27" t="s">
        <v>19</v>
      </c>
      <c r="C34" s="28"/>
      <c r="D34" s="29">
        <v>9.8000000000000004E-2</v>
      </c>
      <c r="E34" s="30">
        <v>2.34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6.2" thickBot="1" x14ac:dyDescent="0.35">
      <c r="B35" s="31" t="s">
        <v>20</v>
      </c>
      <c r="C35" s="32">
        <f>AVERAGE(C25:C34)</f>
        <v>0.10023333333333334</v>
      </c>
      <c r="D35" s="33">
        <f>AVERAGE(D25:D34)</f>
        <v>8.4199999999999997E-2</v>
      </c>
      <c r="E35" s="34">
        <f>AVERAGE(E25:E34)</f>
        <v>1.8650000000000002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6.2" thickBot="1" x14ac:dyDescent="0.35">
      <c r="B36" s="31" t="s">
        <v>23</v>
      </c>
      <c r="C36" s="42">
        <f>MEDIAN(C24:C34)</f>
        <v>0.10150000000000001</v>
      </c>
      <c r="D36" s="42">
        <f>MEDIAN(D24:D34)</f>
        <v>8.3999999999999991E-2</v>
      </c>
      <c r="E36" s="51">
        <f>MEDIAN(E24:E34)</f>
        <v>1.6949999999999998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6.2" thickBot="1" x14ac:dyDescent="0.35">
      <c r="B39" s="13">
        <v>2009</v>
      </c>
      <c r="C39" s="12"/>
      <c r="D39" s="12"/>
      <c r="E39" s="1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47.4" thickBot="1" x14ac:dyDescent="0.35">
      <c r="B40" s="14" t="s">
        <v>6</v>
      </c>
      <c r="C40" s="15" t="s">
        <v>7</v>
      </c>
      <c r="D40" s="15" t="s">
        <v>8</v>
      </c>
      <c r="E40" s="16" t="s">
        <v>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5.6" x14ac:dyDescent="0.3">
      <c r="B41" s="17" t="s">
        <v>10</v>
      </c>
      <c r="C41" s="18">
        <v>0.10100000000000001</v>
      </c>
      <c r="D41" s="19">
        <v>8.2000000000000003E-2</v>
      </c>
      <c r="E41" s="20">
        <v>2.1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5.6" x14ac:dyDescent="0.3">
      <c r="B42" s="67" t="s">
        <v>31</v>
      </c>
      <c r="C42" s="68">
        <v>9.7000000000000003E-2</v>
      </c>
      <c r="D42" s="69">
        <v>5.1999999999999998E-2</v>
      </c>
      <c r="E42" s="50">
        <f>0.052*15.6</f>
        <v>0.81119999999999992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6.5" customHeight="1" x14ac:dyDescent="0.3">
      <c r="B43" s="21" t="s">
        <v>11</v>
      </c>
      <c r="C43" s="22">
        <v>0.1018</v>
      </c>
      <c r="D43" s="23">
        <v>9.4E-2</v>
      </c>
      <c r="E43" s="24">
        <v>2.38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5.6" x14ac:dyDescent="0.3">
      <c r="B44" s="21" t="s">
        <v>12</v>
      </c>
      <c r="C44" s="22">
        <v>0.10249999999999999</v>
      </c>
      <c r="D44" s="23">
        <v>0.08</v>
      </c>
      <c r="E44" s="24">
        <v>1.17</v>
      </c>
      <c r="F44" s="4"/>
      <c r="G44" s="4"/>
      <c r="H44" s="4"/>
      <c r="I44" s="4"/>
      <c r="J44" s="53"/>
      <c r="K44" s="53"/>
      <c r="L44" s="53"/>
      <c r="M44" s="5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5.6" x14ac:dyDescent="0.3">
      <c r="B45" s="21" t="s">
        <v>13</v>
      </c>
      <c r="C45" s="22">
        <v>0.10199999999999999</v>
      </c>
      <c r="D45" s="23">
        <v>9.6000000000000002E-2</v>
      </c>
      <c r="E45" s="24">
        <v>2.2200000000000002</v>
      </c>
      <c r="F45" s="4"/>
      <c r="G45" s="4"/>
      <c r="H45" s="4"/>
      <c r="I45" s="4"/>
      <c r="J45" s="53">
        <v>2002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5.6" x14ac:dyDescent="0.3">
      <c r="B46" s="21" t="s">
        <v>14</v>
      </c>
      <c r="C46" s="22">
        <v>0.1013</v>
      </c>
      <c r="D46" s="23">
        <v>9.2999999999999999E-2</v>
      </c>
      <c r="E46" s="24">
        <v>1.73</v>
      </c>
      <c r="F46" s="4"/>
      <c r="G46" s="4"/>
      <c r="H46" s="4"/>
      <c r="I46" s="4"/>
      <c r="J46" s="53">
        <v>2003</v>
      </c>
      <c r="K46" s="56"/>
      <c r="L46" s="56"/>
      <c r="M46" s="5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5.6" x14ac:dyDescent="0.3">
      <c r="B47" s="21" t="s">
        <v>15</v>
      </c>
      <c r="C47" s="22">
        <v>0.1</v>
      </c>
      <c r="D47" s="23">
        <v>7.0000000000000007E-2</v>
      </c>
      <c r="E47" s="24">
        <v>1.41</v>
      </c>
      <c r="F47" s="4"/>
      <c r="G47" s="4"/>
      <c r="H47" s="4"/>
      <c r="I47" s="4"/>
      <c r="J47" s="53">
        <v>2004</v>
      </c>
      <c r="K47" s="56"/>
      <c r="L47" s="56"/>
      <c r="M47" s="5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5.6" x14ac:dyDescent="0.3">
      <c r="B48" s="21" t="s">
        <v>16</v>
      </c>
      <c r="C48" s="22">
        <v>9.7500000000000003E-2</v>
      </c>
      <c r="D48" s="23">
        <v>4.2999999999999997E-2</v>
      </c>
      <c r="E48" s="24">
        <v>1.81</v>
      </c>
      <c r="F48" s="4"/>
      <c r="G48" s="4"/>
      <c r="H48" s="4"/>
      <c r="I48" s="4"/>
      <c r="J48" s="53">
        <v>2005</v>
      </c>
      <c r="K48" s="56"/>
      <c r="L48" s="56"/>
      <c r="M48" s="5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5.6" x14ac:dyDescent="0.3">
      <c r="B49" s="21" t="s">
        <v>17</v>
      </c>
      <c r="C49" s="22">
        <v>0.1013</v>
      </c>
      <c r="D49" s="23">
        <v>0.06</v>
      </c>
      <c r="E49" s="24">
        <v>1.75</v>
      </c>
      <c r="F49" s="4"/>
      <c r="G49" s="4"/>
      <c r="H49" s="4"/>
      <c r="I49" s="4"/>
      <c r="J49" s="53">
        <v>2006</v>
      </c>
      <c r="K49" s="56"/>
      <c r="L49" s="56"/>
      <c r="M49" s="5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6.2" thickBot="1" x14ac:dyDescent="0.35">
      <c r="B50" s="27" t="s">
        <v>19</v>
      </c>
      <c r="C50" s="28"/>
      <c r="D50" s="29">
        <v>8.5999999999999993E-2</v>
      </c>
      <c r="E50" s="30">
        <v>1.9</v>
      </c>
      <c r="F50" s="4"/>
      <c r="G50" s="4"/>
      <c r="H50" s="4"/>
      <c r="I50" s="4"/>
      <c r="J50" s="53">
        <v>2008</v>
      </c>
      <c r="K50" s="56"/>
      <c r="L50" s="56"/>
      <c r="M50" s="5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6.2" thickBot="1" x14ac:dyDescent="0.35">
      <c r="B51" s="31" t="s">
        <v>20</v>
      </c>
      <c r="C51" s="32">
        <f>AVERAGE(C41:C50)</f>
        <v>0.10048888888888888</v>
      </c>
      <c r="D51" s="33">
        <f>AVERAGE(D41:D50)</f>
        <v>7.5599999999999987E-2</v>
      </c>
      <c r="E51" s="34">
        <f>AVERAGE(E41:E50)</f>
        <v>1.7281200000000001</v>
      </c>
      <c r="F51" s="4"/>
      <c r="G51" s="4"/>
      <c r="H51" s="4"/>
      <c r="I51" s="4"/>
      <c r="J51" s="53">
        <v>2009</v>
      </c>
      <c r="K51" s="56">
        <f>C51</f>
        <v>0.10048888888888888</v>
      </c>
      <c r="L51" s="56">
        <f>D51</f>
        <v>7.5599999999999987E-2</v>
      </c>
      <c r="M51" s="55">
        <f>E51</f>
        <v>1.7281200000000001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6.2" thickBot="1" x14ac:dyDescent="0.35">
      <c r="B52" s="31" t="s">
        <v>23</v>
      </c>
      <c r="C52" s="42">
        <f>MEDIAN(C40:C50)</f>
        <v>0.1013</v>
      </c>
      <c r="D52" s="42">
        <f>MEDIAN(D40:D50)</f>
        <v>8.1000000000000003E-2</v>
      </c>
      <c r="E52" s="51">
        <f>MEDIAN(E40:E50)</f>
        <v>1.78</v>
      </c>
      <c r="F52" s="4"/>
      <c r="G52" s="4"/>
      <c r="H52" s="4"/>
      <c r="I52" s="4"/>
      <c r="J52" s="53"/>
      <c r="K52" s="53"/>
      <c r="L52" s="53"/>
      <c r="M52" s="5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5.6" x14ac:dyDescent="0.3">
      <c r="C53" s="12"/>
      <c r="D53" s="12"/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16.2" thickBot="1" x14ac:dyDescent="0.35">
      <c r="B54" s="13">
        <v>2008</v>
      </c>
      <c r="C54" s="12"/>
      <c r="D54" s="12"/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47.4" thickBot="1" x14ac:dyDescent="0.35">
      <c r="B55" s="14" t="s">
        <v>6</v>
      </c>
      <c r="C55" s="15" t="s">
        <v>7</v>
      </c>
      <c r="D55" s="15" t="s">
        <v>8</v>
      </c>
      <c r="E55" s="16" t="s">
        <v>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5.6" x14ac:dyDescent="0.3">
      <c r="B56" s="17" t="s">
        <v>10</v>
      </c>
      <c r="C56" s="35">
        <v>0.10100000000000001</v>
      </c>
      <c r="D56" s="36">
        <v>8.5999999999999993E-2</v>
      </c>
      <c r="E56" s="20">
        <v>2.19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5.6" x14ac:dyDescent="0.3">
      <c r="B57" s="67" t="s">
        <v>31</v>
      </c>
      <c r="C57" s="48">
        <v>9.9000000000000005E-2</v>
      </c>
      <c r="D57" s="49">
        <v>4.5999999999999999E-2</v>
      </c>
      <c r="E57" s="50">
        <f>0.046*18.9</f>
        <v>0.86939999999999995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5.6" x14ac:dyDescent="0.3">
      <c r="B58" s="21" t="s">
        <v>11</v>
      </c>
      <c r="C58" s="37">
        <v>0.10100000000000001</v>
      </c>
      <c r="D58" s="38">
        <v>9.2999999999999999E-2</v>
      </c>
      <c r="E58" s="24">
        <v>2.59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5.6" x14ac:dyDescent="0.3">
      <c r="B59" s="21" t="s">
        <v>12</v>
      </c>
      <c r="C59" s="37">
        <v>0.10249999999999999</v>
      </c>
      <c r="D59" s="38">
        <v>7.2999999999999995E-2</v>
      </c>
      <c r="E59" s="24">
        <v>1.5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5.6" x14ac:dyDescent="0.3">
      <c r="B60" s="21" t="s">
        <v>13</v>
      </c>
      <c r="C60" s="37">
        <v>0.10199999999999999</v>
      </c>
      <c r="D60" s="38">
        <v>9.9000000000000005E-2</v>
      </c>
      <c r="E60" s="24">
        <v>2.19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5.6" x14ac:dyDescent="0.3">
      <c r="B61" s="21" t="s">
        <v>14</v>
      </c>
      <c r="C61" s="37">
        <v>0.1013</v>
      </c>
      <c r="D61" s="38">
        <v>0.09</v>
      </c>
      <c r="E61" s="24">
        <v>1.99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5.6" x14ac:dyDescent="0.3">
      <c r="B62" s="21" t="s">
        <v>15</v>
      </c>
      <c r="C62" s="37">
        <v>0.1</v>
      </c>
      <c r="D62" s="38">
        <v>8.8999999999999996E-2</v>
      </c>
      <c r="E62" s="24">
        <v>1.84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5.6" x14ac:dyDescent="0.3">
      <c r="B63" s="21" t="s">
        <v>16</v>
      </c>
      <c r="C63" s="37">
        <v>9.7500000000000003E-2</v>
      </c>
      <c r="D63" s="38">
        <v>9.9000000000000005E-2</v>
      </c>
      <c r="E63" s="24">
        <v>2.19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5.6" x14ac:dyDescent="0.3">
      <c r="B64" s="21" t="s">
        <v>17</v>
      </c>
      <c r="C64" s="37">
        <v>0.1013</v>
      </c>
      <c r="D64" s="38">
        <v>0.08</v>
      </c>
      <c r="E64" s="24">
        <v>2.36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6.2" thickBot="1" x14ac:dyDescent="0.35">
      <c r="B65" s="27" t="s">
        <v>19</v>
      </c>
      <c r="C65" s="40"/>
      <c r="D65" s="41">
        <v>9.1999999999999998E-2</v>
      </c>
      <c r="E65" s="30">
        <v>2.66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6.2" thickBot="1" x14ac:dyDescent="0.35">
      <c r="B66" s="31" t="s">
        <v>20</v>
      </c>
      <c r="C66" s="42">
        <f>AVERAGE(C56:C65)</f>
        <v>0.10062222222222222</v>
      </c>
      <c r="D66" s="43">
        <f>AVERAGE(D56:D65)</f>
        <v>8.4699999999999984E-2</v>
      </c>
      <c r="E66" s="34">
        <f>AVERAGE(E56:E65)</f>
        <v>2.0379399999999999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6.2" thickBot="1" x14ac:dyDescent="0.35">
      <c r="B67" s="31" t="s">
        <v>23</v>
      </c>
      <c r="C67" s="42">
        <f>MEDIAN(C55:C65)</f>
        <v>0.10100000000000001</v>
      </c>
      <c r="D67" s="42">
        <f>MEDIAN(D55:D65)</f>
        <v>8.9499999999999996E-2</v>
      </c>
      <c r="E67" s="51">
        <f>MEDIAN(E55:E65)</f>
        <v>2.19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6.2" thickBot="1" x14ac:dyDescent="0.35">
      <c r="B69" s="13">
        <v>2007</v>
      </c>
      <c r="C69" s="12"/>
      <c r="D69" s="12"/>
      <c r="E69" s="1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47.4" thickBot="1" x14ac:dyDescent="0.35">
      <c r="B70" s="14" t="s">
        <v>6</v>
      </c>
      <c r="C70" s="15" t="s">
        <v>7</v>
      </c>
      <c r="D70" s="15" t="s">
        <v>8</v>
      </c>
      <c r="E70" s="16" t="s">
        <v>9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5.6" x14ac:dyDescent="0.3">
      <c r="B71" s="17" t="s">
        <v>10</v>
      </c>
      <c r="C71" s="35">
        <v>9.8699999999999996E-2</v>
      </c>
      <c r="D71" s="36">
        <v>9.2999999999999999E-2</v>
      </c>
      <c r="E71" s="20">
        <v>2.2999999999999998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.6" x14ac:dyDescent="0.3">
      <c r="B72" s="21" t="s">
        <v>11</v>
      </c>
      <c r="C72" s="37">
        <v>0.1008</v>
      </c>
      <c r="D72" s="38">
        <v>9.7000000000000003E-2</v>
      </c>
      <c r="E72" s="24">
        <v>3.12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5.6" x14ac:dyDescent="0.3">
      <c r="B73" s="21" t="s">
        <v>12</v>
      </c>
      <c r="C73" s="37">
        <v>0.10249999999999999</v>
      </c>
      <c r="D73" s="38">
        <v>7.3999999999999996E-2</v>
      </c>
      <c r="E73" s="24">
        <v>1.97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5.6" x14ac:dyDescent="0.3">
      <c r="B74" s="21" t="s">
        <v>13</v>
      </c>
      <c r="C74" s="37">
        <v>0.10100000000000001</v>
      </c>
      <c r="D74" s="38">
        <v>8.1000000000000003E-2</v>
      </c>
      <c r="E74" s="24">
        <v>2.35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5.6" x14ac:dyDescent="0.3">
      <c r="B75" s="21" t="s">
        <v>14</v>
      </c>
      <c r="C75" s="37">
        <v>0.127</v>
      </c>
      <c r="D75" s="38">
        <v>8.6999999999999994E-2</v>
      </c>
      <c r="E75" s="24">
        <v>2.0699999999999998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5.6" x14ac:dyDescent="0.3">
      <c r="B76" s="21" t="s">
        <v>15</v>
      </c>
      <c r="C76" s="37">
        <v>0.1004</v>
      </c>
      <c r="D76" s="38">
        <v>8.6999999999999994E-2</v>
      </c>
      <c r="E76" s="24">
        <v>2.1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5.6" x14ac:dyDescent="0.3">
      <c r="B77" s="21" t="s">
        <v>16</v>
      </c>
      <c r="C77" s="37">
        <v>0.1</v>
      </c>
      <c r="D77" s="38">
        <v>7.9000000000000001E-2</v>
      </c>
      <c r="E77" s="24">
        <v>2.27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5.6" x14ac:dyDescent="0.3">
      <c r="B78" s="21" t="s">
        <v>17</v>
      </c>
      <c r="C78" s="37">
        <v>0.10100000000000001</v>
      </c>
      <c r="D78" s="38">
        <v>8.2000000000000003E-2</v>
      </c>
      <c r="E78" s="24">
        <v>2.93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6.2" thickBot="1" x14ac:dyDescent="0.35">
      <c r="B79" s="27" t="s">
        <v>19</v>
      </c>
      <c r="C79" s="40"/>
      <c r="D79" s="41">
        <v>9.5000000000000001E-2</v>
      </c>
      <c r="E79" s="30">
        <f>0.095*30.3</f>
        <v>2.8785000000000003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6.2" thickBot="1" x14ac:dyDescent="0.35">
      <c r="B80" s="31" t="s">
        <v>20</v>
      </c>
      <c r="C80" s="42">
        <f>AVERAGE(C71:C79)</f>
        <v>0.103925</v>
      </c>
      <c r="D80" s="43">
        <f>AVERAGE(D71:D79)</f>
        <v>8.6111111111111097E-2</v>
      </c>
      <c r="E80" s="34">
        <f>AVERAGE(E71:E79)</f>
        <v>2.4431666666666665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6.2" thickBot="1" x14ac:dyDescent="0.35">
      <c r="B81" s="31" t="s">
        <v>23</v>
      </c>
      <c r="C81" s="42">
        <f>MEDIAN(C71:C79)</f>
        <v>0.1009</v>
      </c>
      <c r="D81" s="42">
        <f>MEDIAN(D71:D79)</f>
        <v>8.6999999999999994E-2</v>
      </c>
      <c r="E81" s="51">
        <f>MEDIAN(E71:E79)</f>
        <v>2.2999999999999998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6.2" thickBot="1" x14ac:dyDescent="0.35">
      <c r="B83" s="13">
        <v>2006</v>
      </c>
      <c r="C83" s="12"/>
      <c r="D83" s="12"/>
      <c r="E83" s="1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26" ht="47.4" thickBot="1" x14ac:dyDescent="0.35">
      <c r="B84" s="14" t="s">
        <v>6</v>
      </c>
      <c r="C84" s="15" t="s">
        <v>7</v>
      </c>
      <c r="D84" s="15" t="s">
        <v>8</v>
      </c>
      <c r="E84" s="16" t="s">
        <v>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5.6" x14ac:dyDescent="0.3">
      <c r="B85" s="17" t="s">
        <v>10</v>
      </c>
      <c r="C85" s="35">
        <v>0.1</v>
      </c>
      <c r="D85" s="36">
        <v>8.1000000000000003E-2</v>
      </c>
      <c r="E85" s="20">
        <v>2.2999999999999998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ht="15.6" x14ac:dyDescent="0.3">
      <c r="B86" s="21" t="s">
        <v>11</v>
      </c>
      <c r="C86" s="37">
        <v>0.1008</v>
      </c>
      <c r="D86" s="38">
        <v>0.1</v>
      </c>
      <c r="E86" s="24">
        <v>4.3600000000000003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5.6" x14ac:dyDescent="0.3">
      <c r="B87" s="21" t="s">
        <v>12</v>
      </c>
      <c r="C87" s="37"/>
      <c r="D87" s="38">
        <v>9.8000000000000004E-2</v>
      </c>
      <c r="E87" s="24">
        <v>2.15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2:26" ht="15.6" x14ac:dyDescent="0.3">
      <c r="B88" s="21" t="s">
        <v>13</v>
      </c>
      <c r="C88" s="37">
        <v>0.10100000000000001</v>
      </c>
      <c r="D88" s="38">
        <v>6.8000000000000005E-2</v>
      </c>
      <c r="E88" s="24">
        <v>2.64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5.6" x14ac:dyDescent="0.3">
      <c r="B89" s="21" t="s">
        <v>14</v>
      </c>
      <c r="C89" s="37">
        <v>0.127</v>
      </c>
      <c r="D89" s="38">
        <v>6.9000000000000006E-2</v>
      </c>
      <c r="E89" s="24">
        <v>2.16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5.6" x14ac:dyDescent="0.3">
      <c r="B90" s="21" t="s">
        <v>15</v>
      </c>
      <c r="C90" s="37">
        <v>0.1004</v>
      </c>
      <c r="D90" s="38">
        <v>7.8E-2</v>
      </c>
      <c r="E90" s="24">
        <v>2.14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5.6" x14ac:dyDescent="0.3">
      <c r="B91" s="21" t="s">
        <v>16</v>
      </c>
      <c r="C91" s="37">
        <v>0.1</v>
      </c>
      <c r="D91" s="38">
        <v>1.2999999999999999E-2</v>
      </c>
      <c r="E91" s="24">
        <v>2.16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6" ht="15.6" x14ac:dyDescent="0.3">
      <c r="B92" s="21" t="s">
        <v>17</v>
      </c>
      <c r="C92" s="37">
        <v>9.9000000000000005E-2</v>
      </c>
      <c r="D92" s="38">
        <v>9.7000000000000003E-2</v>
      </c>
      <c r="E92" s="24">
        <v>2.4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2:26" ht="16.2" thickBot="1" x14ac:dyDescent="0.35">
      <c r="B93" s="27" t="s">
        <v>19</v>
      </c>
      <c r="C93" s="40"/>
      <c r="D93" s="41">
        <v>9.2999999999999999E-2</v>
      </c>
      <c r="E93" s="30">
        <f>0.093*28.7</f>
        <v>2.6690999999999998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2:26" ht="16.2" thickBot="1" x14ac:dyDescent="0.35">
      <c r="B94" s="31" t="s">
        <v>20</v>
      </c>
      <c r="C94" s="42">
        <f>AVERAGE(C85:C93)</f>
        <v>0.10402857142857143</v>
      </c>
      <c r="D94" s="43">
        <f>AVERAGE(D85:D93)</f>
        <v>7.7444444444444441E-2</v>
      </c>
      <c r="E94" s="34">
        <f>AVERAGE(E85:E93)</f>
        <v>2.5532333333333335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2:26" ht="16.2" thickBot="1" x14ac:dyDescent="0.35">
      <c r="B95" s="31" t="s">
        <v>23</v>
      </c>
      <c r="C95" s="42">
        <f>MEDIAN(C84:C93)</f>
        <v>0.1004</v>
      </c>
      <c r="D95" s="42">
        <f>MEDIAN(D84:D93)</f>
        <v>8.1000000000000003E-2</v>
      </c>
      <c r="E95" s="51">
        <f>MEDIAN(E84:E93)</f>
        <v>2.2999999999999998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2:26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16.2" thickBot="1" x14ac:dyDescent="0.35">
      <c r="B97" s="13">
        <v>2005</v>
      </c>
      <c r="C97" s="12"/>
      <c r="D97" s="12"/>
      <c r="E97" s="1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26" ht="47.4" thickBot="1" x14ac:dyDescent="0.35">
      <c r="B98" s="14" t="s">
        <v>6</v>
      </c>
      <c r="C98" s="15" t="s">
        <v>7</v>
      </c>
      <c r="D98" s="15" t="s">
        <v>8</v>
      </c>
      <c r="E98" s="16" t="s">
        <v>9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5.6" x14ac:dyDescent="0.3">
      <c r="B99" s="17" t="s">
        <v>10</v>
      </c>
      <c r="C99" s="35">
        <v>0.1</v>
      </c>
      <c r="D99" s="36">
        <v>8.5000000000000006E-2</v>
      </c>
      <c r="E99" s="20">
        <v>1.67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26" ht="15.6" x14ac:dyDescent="0.3">
      <c r="B100" s="21" t="s">
        <v>11</v>
      </c>
      <c r="C100" s="37">
        <v>0.1008</v>
      </c>
      <c r="D100" s="38">
        <v>0.112</v>
      </c>
      <c r="E100" s="24">
        <v>3.21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26" ht="15.6" x14ac:dyDescent="0.3">
      <c r="B101" s="21" t="s">
        <v>12</v>
      </c>
      <c r="C101" s="37"/>
      <c r="D101" s="38">
        <v>8.6999999999999994E-2</v>
      </c>
      <c r="E101" s="24">
        <v>2.14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26" ht="15.6" x14ac:dyDescent="0.3">
      <c r="B102" s="21" t="s">
        <v>13</v>
      </c>
      <c r="C102" s="37">
        <v>9.7000000000000003E-2</v>
      </c>
      <c r="D102" s="38">
        <v>9.2999999999999999E-2</v>
      </c>
      <c r="E102" s="24">
        <v>2.16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2:26" ht="15.6" x14ac:dyDescent="0.3">
      <c r="B103" s="21" t="s">
        <v>14</v>
      </c>
      <c r="C103" s="37">
        <v>0.127</v>
      </c>
      <c r="D103" s="38">
        <v>7.4999999999999997E-2</v>
      </c>
      <c r="E103" s="24">
        <v>2.0699999999999998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26" ht="15.6" x14ac:dyDescent="0.3">
      <c r="B104" s="21" t="s">
        <v>15</v>
      </c>
      <c r="C104" s="37">
        <v>0.1004</v>
      </c>
      <c r="D104" s="38">
        <v>8.5999999999999993E-2</v>
      </c>
      <c r="E104" s="24">
        <v>0.94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5.6" x14ac:dyDescent="0.3">
      <c r="B105" s="21" t="s">
        <v>16</v>
      </c>
      <c r="C105" s="37">
        <v>0.1</v>
      </c>
      <c r="D105" s="38">
        <v>0.01</v>
      </c>
      <c r="E105" s="24">
        <v>2.0499999999999998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2:26" ht="15.6" x14ac:dyDescent="0.3">
      <c r="B106" s="21" t="s">
        <v>17</v>
      </c>
      <c r="C106" s="37">
        <v>9.9000000000000005E-2</v>
      </c>
      <c r="D106" s="38">
        <v>0.106</v>
      </c>
      <c r="E106" s="24">
        <v>1.79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2:26" ht="16.2" thickBot="1" x14ac:dyDescent="0.35">
      <c r="B107" s="27" t="s">
        <v>19</v>
      </c>
      <c r="C107" s="40"/>
      <c r="D107" s="41">
        <v>0.11600000000000001</v>
      </c>
      <c r="E107" s="30">
        <f>0.116*26.3</f>
        <v>3.0508000000000002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2:26" ht="16.2" thickBot="1" x14ac:dyDescent="0.35">
      <c r="B108" s="31" t="s">
        <v>20</v>
      </c>
      <c r="C108" s="42">
        <f>AVERAGE(C99:C107)</f>
        <v>0.10345714285714284</v>
      </c>
      <c r="D108" s="43">
        <f>AVERAGE(D99:D107)</f>
        <v>8.5555555555555551E-2</v>
      </c>
      <c r="E108" s="34">
        <f>AVERAGE(E99:E107)</f>
        <v>2.1200888888888887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2:26" ht="16.2" thickBot="1" x14ac:dyDescent="0.35">
      <c r="B109" s="31" t="s">
        <v>23</v>
      </c>
      <c r="C109" s="42">
        <f>MEDIAN(C98:C107)</f>
        <v>0.1</v>
      </c>
      <c r="D109" s="42">
        <f>MEDIAN(D98:D107)</f>
        <v>8.6999999999999994E-2</v>
      </c>
      <c r="E109" s="51">
        <f>MEDIAN(E98:E107)</f>
        <v>2.0699999999999998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6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2:26" ht="16.2" thickBot="1" x14ac:dyDescent="0.35">
      <c r="B111" s="13">
        <v>2004</v>
      </c>
      <c r="C111" s="12"/>
      <c r="D111" s="12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2:26" ht="47.4" thickBot="1" x14ac:dyDescent="0.35">
      <c r="B112" s="14" t="s">
        <v>6</v>
      </c>
      <c r="C112" s="15" t="s">
        <v>7</v>
      </c>
      <c r="D112" s="15" t="s">
        <v>8</v>
      </c>
      <c r="E112" s="16" t="s">
        <v>9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26" ht="15.6" x14ac:dyDescent="0.3">
      <c r="B113" s="17" t="s">
        <v>10</v>
      </c>
      <c r="C113" s="35">
        <v>0.1</v>
      </c>
      <c r="D113" s="36">
        <v>6.6000000000000003E-2</v>
      </c>
      <c r="E113" s="20">
        <v>1.76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26" ht="15.6" x14ac:dyDescent="0.3">
      <c r="B114" s="21" t="s">
        <v>11</v>
      </c>
      <c r="C114" s="37">
        <v>0.10150000000000001</v>
      </c>
      <c r="D114" s="38">
        <v>0.107</v>
      </c>
      <c r="E114" s="24">
        <v>2.8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26" ht="15.6" x14ac:dyDescent="0.3">
      <c r="B115" s="21" t="s">
        <v>12</v>
      </c>
      <c r="C115" s="37">
        <v>0.105</v>
      </c>
      <c r="D115" s="38">
        <v>0.08</v>
      </c>
      <c r="E115" s="24">
        <v>2.0699999999999998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26" ht="15.6" x14ac:dyDescent="0.3">
      <c r="B116" s="21" t="s">
        <v>13</v>
      </c>
      <c r="C116" s="37">
        <v>9.7000000000000003E-2</v>
      </c>
      <c r="D116" s="38">
        <v>0.09</v>
      </c>
      <c r="E116" s="24">
        <v>1.89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26" ht="15.6" x14ac:dyDescent="0.3">
      <c r="B117" s="21" t="s">
        <v>14</v>
      </c>
      <c r="C117" s="37">
        <v>0.127</v>
      </c>
      <c r="D117" s="38">
        <v>0.106</v>
      </c>
      <c r="E117" s="24">
        <v>2.66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26" ht="15.6" x14ac:dyDescent="0.3">
      <c r="B118" s="21" t="s">
        <v>15</v>
      </c>
      <c r="C118" s="37">
        <v>0.1038</v>
      </c>
      <c r="D118" s="38">
        <v>0.09</v>
      </c>
      <c r="E118" s="24">
        <v>2.65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2:26" ht="15.6" x14ac:dyDescent="0.3">
      <c r="B119" s="21" t="s">
        <v>16</v>
      </c>
      <c r="C119" s="37">
        <v>0.1033</v>
      </c>
      <c r="D119" s="38">
        <v>6.4000000000000001E-2</v>
      </c>
      <c r="E119" s="24">
        <v>2.69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26" ht="15.6" x14ac:dyDescent="0.3">
      <c r="B120" s="21" t="s">
        <v>17</v>
      </c>
      <c r="C120" s="37">
        <v>9.9500000000000005E-2</v>
      </c>
      <c r="D120" s="38">
        <v>8.6999999999999994E-2</v>
      </c>
      <c r="E120" s="24">
        <v>1.93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2:26" ht="16.2" thickBot="1" x14ac:dyDescent="0.35">
      <c r="B121" s="27" t="s">
        <v>19</v>
      </c>
      <c r="C121" s="40"/>
      <c r="D121" s="41">
        <v>0.1</v>
      </c>
      <c r="E121" s="30">
        <f>0.1*22.5</f>
        <v>2.25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2:26" ht="16.2" thickBot="1" x14ac:dyDescent="0.35">
      <c r="B122" s="31" t="s">
        <v>20</v>
      </c>
      <c r="C122" s="42">
        <f>AVERAGE(C113:C121)</f>
        <v>0.10463750000000001</v>
      </c>
      <c r="D122" s="43">
        <f>AVERAGE(D113:D121)</f>
        <v>8.7777777777777774E-2</v>
      </c>
      <c r="E122" s="34">
        <f>AVERAGE(E113:E121)</f>
        <v>2.2999999999999998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2:26" ht="16.2" thickBot="1" x14ac:dyDescent="0.35">
      <c r="B123" s="31" t="s">
        <v>23</v>
      </c>
      <c r="C123" s="42">
        <f>MEDIAN(C112:C121)</f>
        <v>0.1024</v>
      </c>
      <c r="D123" s="42">
        <f>MEDIAN(D112:D121)</f>
        <v>0.09</v>
      </c>
      <c r="E123" s="51">
        <f>MEDIAN(E112:E121)</f>
        <v>2.25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5.6" x14ac:dyDescent="0.3">
      <c r="B124" s="44"/>
      <c r="C124" s="45"/>
      <c r="D124" s="45"/>
      <c r="E124" s="5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6.2" thickBot="1" x14ac:dyDescent="0.35">
      <c r="B125" s="13">
        <v>2003</v>
      </c>
      <c r="C125" s="12"/>
      <c r="D125" s="12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47.4" thickBot="1" x14ac:dyDescent="0.35">
      <c r="B126" s="14" t="s">
        <v>6</v>
      </c>
      <c r="C126" s="15" t="s">
        <v>7</v>
      </c>
      <c r="D126" s="15" t="s">
        <v>8</v>
      </c>
      <c r="E126" s="16" t="s">
        <v>9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5.6" x14ac:dyDescent="0.3">
      <c r="B127" s="17" t="s">
        <v>10</v>
      </c>
      <c r="C127" s="35">
        <v>0.1</v>
      </c>
      <c r="D127" s="36">
        <v>5.6000000000000001E-2</v>
      </c>
      <c r="E127" s="20">
        <v>1.76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5.6" x14ac:dyDescent="0.3">
      <c r="B128" s="21" t="s">
        <v>11</v>
      </c>
      <c r="C128" s="37">
        <v>0.1032</v>
      </c>
      <c r="D128" s="38">
        <v>0.10199999999999999</v>
      </c>
      <c r="E128" s="24">
        <v>3.04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5.6" x14ac:dyDescent="0.3">
      <c r="B129" s="21" t="s">
        <v>12</v>
      </c>
      <c r="C129" s="37">
        <v>0.105</v>
      </c>
      <c r="D129" s="38">
        <v>7.3999999999999996E-2</v>
      </c>
      <c r="E129" s="24">
        <v>1.59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5.6" x14ac:dyDescent="0.3">
      <c r="B130" s="21" t="s">
        <v>13</v>
      </c>
      <c r="C130" s="37">
        <v>0.1048</v>
      </c>
      <c r="D130" s="38">
        <v>7.9000000000000001E-2</v>
      </c>
      <c r="E130" s="24">
        <v>1.99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5.6" x14ac:dyDescent="0.3">
      <c r="B131" s="21" t="s">
        <v>14</v>
      </c>
      <c r="C131" s="37">
        <v>0.127</v>
      </c>
      <c r="D131" s="38">
        <v>0.109</v>
      </c>
      <c r="E131" s="24">
        <v>2.75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5.6" x14ac:dyDescent="0.3">
      <c r="B132" s="21" t="s">
        <v>15</v>
      </c>
      <c r="C132" s="37">
        <v>0.10249999999999999</v>
      </c>
      <c r="D132" s="38">
        <v>0.08</v>
      </c>
      <c r="E132" s="24">
        <v>2.25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5.6" x14ac:dyDescent="0.3">
      <c r="B133" s="21" t="s">
        <v>16</v>
      </c>
      <c r="C133" s="37">
        <v>0.1033</v>
      </c>
      <c r="D133" s="38">
        <v>6.5000000000000002E-2</v>
      </c>
      <c r="E133" s="24">
        <v>1.72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5.6" x14ac:dyDescent="0.3">
      <c r="B134" s="21" t="s">
        <v>17</v>
      </c>
      <c r="C134" s="37">
        <v>9.9500000000000005E-2</v>
      </c>
      <c r="D134" s="38">
        <v>0.1</v>
      </c>
      <c r="E134" s="24">
        <v>1.55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6.2" thickBot="1" x14ac:dyDescent="0.35">
      <c r="B135" s="27" t="s">
        <v>19</v>
      </c>
      <c r="C135" s="40"/>
      <c r="D135" s="41">
        <v>0.114</v>
      </c>
      <c r="E135" s="30">
        <f>0.114*24.5</f>
        <v>2.7930000000000001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6.2" thickBot="1" x14ac:dyDescent="0.35">
      <c r="B136" s="31" t="s">
        <v>20</v>
      </c>
      <c r="C136" s="42">
        <f>AVERAGE(C127:C135)</f>
        <v>0.10566250000000001</v>
      </c>
      <c r="D136" s="43">
        <f>AVERAGE(D127:D135)</f>
        <v>8.6555555555555552E-2</v>
      </c>
      <c r="E136" s="34">
        <f>AVERAGE(E127:E135)</f>
        <v>2.160333333333333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6.2" thickBot="1" x14ac:dyDescent="0.35">
      <c r="B137" s="31" t="s">
        <v>23</v>
      </c>
      <c r="C137" s="42">
        <f>MEDIAN(C126:C135)</f>
        <v>0.10325000000000001</v>
      </c>
      <c r="D137" s="42">
        <f>MEDIAN(D126:D135)</f>
        <v>0.08</v>
      </c>
      <c r="E137" s="51">
        <f>MEDIAN(E126:E135)</f>
        <v>1.99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5.6" x14ac:dyDescent="0.3">
      <c r="B138" s="44"/>
      <c r="C138" s="45"/>
      <c r="D138" s="45"/>
      <c r="E138" s="4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6.2" thickBot="1" x14ac:dyDescent="0.35">
      <c r="B139" s="13">
        <v>2002</v>
      </c>
      <c r="C139" s="47"/>
      <c r="D139" s="47"/>
      <c r="E139" s="4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47.4" thickBot="1" x14ac:dyDescent="0.35">
      <c r="B140" s="14" t="s">
        <v>6</v>
      </c>
      <c r="C140" s="15" t="s">
        <v>7</v>
      </c>
      <c r="D140" s="15" t="s">
        <v>8</v>
      </c>
      <c r="E140" s="16" t="s">
        <v>9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6.2" thickBot="1" x14ac:dyDescent="0.35">
      <c r="B141" s="17" t="s">
        <v>10</v>
      </c>
      <c r="C141" s="35">
        <v>0.1</v>
      </c>
      <c r="D141" s="36">
        <v>9.5000000000000001E-2</v>
      </c>
      <c r="E141" s="20">
        <v>1.82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5.6" x14ac:dyDescent="0.3">
      <c r="B142" s="17" t="s">
        <v>22</v>
      </c>
      <c r="C142" s="48">
        <v>0.11020000000000001</v>
      </c>
      <c r="D142" s="49">
        <v>9.7000000000000003E-2</v>
      </c>
      <c r="E142" s="50">
        <v>2.48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5.6" x14ac:dyDescent="0.3">
      <c r="B143" s="21" t="s">
        <v>11</v>
      </c>
      <c r="C143" s="37">
        <v>0.1032</v>
      </c>
      <c r="D143" s="38">
        <v>0.127</v>
      </c>
      <c r="E143" s="24">
        <v>3.65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5.6" x14ac:dyDescent="0.3">
      <c r="B144" s="21" t="s">
        <v>12</v>
      </c>
      <c r="C144" s="37">
        <v>0.105</v>
      </c>
      <c r="D144" s="38">
        <v>9.4E-2</v>
      </c>
      <c r="E144" s="24">
        <v>1.83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5.6" x14ac:dyDescent="0.3">
      <c r="B145" s="21" t="s">
        <v>13</v>
      </c>
      <c r="C145" s="37">
        <v>0.1048</v>
      </c>
      <c r="D145" s="38">
        <v>9.5000000000000001E-2</v>
      </c>
      <c r="E145" s="24">
        <v>2.0099999999999998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5.6" x14ac:dyDescent="0.3">
      <c r="B146" s="21" t="s">
        <v>14</v>
      </c>
      <c r="C146" s="37">
        <v>0.127</v>
      </c>
      <c r="D146" s="38">
        <v>0.13300000000000001</v>
      </c>
      <c r="E146" s="24">
        <v>3.04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5.6" x14ac:dyDescent="0.3">
      <c r="B147" s="21" t="s">
        <v>15</v>
      </c>
      <c r="C147" s="37">
        <v>0.10249999999999999</v>
      </c>
      <c r="D147" s="38">
        <v>0.09</v>
      </c>
      <c r="E147" s="24">
        <v>2.48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5.6" x14ac:dyDescent="0.3">
      <c r="B148" s="21" t="s">
        <v>16</v>
      </c>
      <c r="C148" s="37">
        <v>0.1045</v>
      </c>
      <c r="D148" s="38">
        <v>0.13600000000000001</v>
      </c>
      <c r="E148" s="24">
        <v>2.0099999999999998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5.6" x14ac:dyDescent="0.3">
      <c r="B149" s="21" t="s">
        <v>18</v>
      </c>
      <c r="C149" s="37">
        <v>0.1</v>
      </c>
      <c r="D149" s="39">
        <v>0.12</v>
      </c>
      <c r="E149" s="26">
        <v>2.4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6.2" thickBot="1" x14ac:dyDescent="0.35">
      <c r="B150" s="27" t="s">
        <v>19</v>
      </c>
      <c r="C150" s="40"/>
      <c r="D150" s="41"/>
      <c r="E150" s="3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6.2" thickBot="1" x14ac:dyDescent="0.35">
      <c r="B151" s="31" t="s">
        <v>20</v>
      </c>
      <c r="C151" s="42">
        <f>AVERAGE(C141:C150)</f>
        <v>0.10635555555555556</v>
      </c>
      <c r="D151" s="43">
        <f>AVERAGE(D141:D150)</f>
        <v>0.10966666666666666</v>
      </c>
      <c r="E151" s="34">
        <f>AVERAGE(E141:E150)</f>
        <v>2.4133333333333331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6.2" thickBot="1" x14ac:dyDescent="0.35">
      <c r="B152" s="31" t="s">
        <v>23</v>
      </c>
      <c r="C152" s="42">
        <f>MEDIAN(C141:C150)</f>
        <v>0.1045</v>
      </c>
      <c r="D152" s="42">
        <f>MEDIAN(D141:D150)</f>
        <v>9.7000000000000003E-2</v>
      </c>
      <c r="E152" s="51">
        <f>MEDIAN(E141:E150)</f>
        <v>2.4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2:26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2:26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2:26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26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2:26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2:26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2:26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2:26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26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26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2:26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2:26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2:26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2:26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2:26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26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2:26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2:26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2:26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26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26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2:26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2:26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2:26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2:26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2:26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26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26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26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26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26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6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</sheetData>
  <pageMargins left="0.34" right="0.34" top="0.26" bottom="0.3" header="0.3" footer="0.3"/>
  <pageSetup scale="5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91"/>
  <sheetViews>
    <sheetView zoomScale="75" zoomScaleNormal="75" workbookViewId="0">
      <selection activeCell="E35" sqref="E35"/>
    </sheetView>
  </sheetViews>
  <sheetFormatPr defaultRowHeight="13.2" x14ac:dyDescent="0.25"/>
  <cols>
    <col min="2" max="2" width="45.6640625" customWidth="1"/>
    <col min="3" max="3" width="13.109375" customWidth="1"/>
    <col min="4" max="4" width="11.44140625" customWidth="1"/>
    <col min="5" max="5" width="11" customWidth="1"/>
    <col min="11" max="11" width="9.6640625" bestFit="1" customWidth="1"/>
    <col min="12" max="12" width="11" customWidth="1"/>
    <col min="13" max="13" width="13.109375" customWidth="1"/>
  </cols>
  <sheetData>
    <row r="1" spans="2:26" ht="15.6" x14ac:dyDescent="0.3">
      <c r="E1" s="1" t="s">
        <v>0</v>
      </c>
    </row>
    <row r="2" spans="2:26" ht="18.75" customHeight="1" x14ac:dyDescent="0.3">
      <c r="B2" s="2"/>
      <c r="C2" s="2"/>
      <c r="D2" s="2"/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8.75" customHeight="1" x14ac:dyDescent="0.3">
      <c r="B3" s="2"/>
      <c r="C3" s="2"/>
      <c r="D3" s="2"/>
      <c r="E3" s="5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.75" customHeight="1" x14ac:dyDescent="0.3">
      <c r="B4" s="2"/>
      <c r="C4" s="2"/>
      <c r="D4" s="2"/>
      <c r="E4" s="6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8.75" customHeight="1" x14ac:dyDescent="0.3">
      <c r="B5" s="2"/>
      <c r="C5" s="2"/>
      <c r="D5" s="2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2.8" x14ac:dyDescent="0.4">
      <c r="B6" s="7" t="s">
        <v>1</v>
      </c>
      <c r="C6" s="8"/>
      <c r="D6" s="8"/>
      <c r="E6" s="9"/>
      <c r="F6" s="4"/>
      <c r="G6" s="4"/>
      <c r="H6" s="4"/>
      <c r="I6" s="4"/>
      <c r="J6" s="4"/>
      <c r="K6" s="4"/>
      <c r="L6" s="10" t="s">
        <v>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6.5" customHeight="1" x14ac:dyDescent="0.3">
      <c r="B7" s="11" t="s">
        <v>5</v>
      </c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6.5" customHeight="1" x14ac:dyDescent="0.3">
      <c r="B8" s="13" t="s">
        <v>2</v>
      </c>
      <c r="C8" s="12"/>
      <c r="D8" s="12"/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6.5" customHeight="1" x14ac:dyDescent="0.3">
      <c r="B9" s="13"/>
      <c r="C9" s="12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6.5" customHeight="1" thickBot="1" x14ac:dyDescent="0.35">
      <c r="B10" s="13">
        <v>2015</v>
      </c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6.5" customHeight="1" thickBot="1" x14ac:dyDescent="0.35">
      <c r="B11" s="14" t="s">
        <v>6</v>
      </c>
      <c r="C11" s="15" t="s">
        <v>7</v>
      </c>
      <c r="D11" s="15" t="s">
        <v>8</v>
      </c>
      <c r="E11" s="16" t="s">
        <v>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6.5" customHeight="1" x14ac:dyDescent="0.3">
      <c r="B12" s="17" t="s">
        <v>10</v>
      </c>
      <c r="C12" s="18">
        <v>9.4299999999999995E-2</v>
      </c>
      <c r="D12" s="19">
        <v>0.13</v>
      </c>
      <c r="E12" s="20">
        <v>3.13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6.5" customHeight="1" x14ac:dyDescent="0.3">
      <c r="B13" s="67" t="s">
        <v>31</v>
      </c>
      <c r="C13" s="68">
        <v>9.7500000000000003E-2</v>
      </c>
      <c r="D13" s="69">
        <v>9.4E-2</v>
      </c>
      <c r="E13" s="50">
        <v>2.12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6.5" customHeight="1" x14ac:dyDescent="0.3">
      <c r="B14" s="21" t="s">
        <v>11</v>
      </c>
      <c r="C14" s="22">
        <v>9.7900000000000001E-2</v>
      </c>
      <c r="D14" s="23">
        <v>0.11700000000000001</v>
      </c>
      <c r="E14" s="24">
        <v>2.96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6.5" customHeight="1" thickBot="1" x14ac:dyDescent="0.35">
      <c r="B15" s="21" t="s">
        <v>12</v>
      </c>
      <c r="C15" s="22">
        <v>0.1</v>
      </c>
      <c r="D15" s="23">
        <v>8.5000000000000006E-2</v>
      </c>
      <c r="E15" s="24">
        <v>1.68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6.5" customHeight="1" x14ac:dyDescent="0.3">
      <c r="B16" s="21" t="s">
        <v>13</v>
      </c>
      <c r="C16" s="18">
        <v>9.4299999999999995E-2</v>
      </c>
      <c r="D16" s="23">
        <v>7.0000000000000007E-2</v>
      </c>
      <c r="E16" s="24">
        <v>1.72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6.5" customHeight="1" x14ac:dyDescent="0.3">
      <c r="B17" s="21" t="s">
        <v>14</v>
      </c>
      <c r="C17" s="22">
        <v>9.6299999999999997E-2</v>
      </c>
      <c r="D17" s="23">
        <v>0.10100000000000001</v>
      </c>
      <c r="E17" s="24">
        <v>1.97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6.5" customHeight="1" x14ac:dyDescent="0.3">
      <c r="B18" s="21" t="s">
        <v>15</v>
      </c>
      <c r="C18" s="22">
        <v>9.7500000000000003E-2</v>
      </c>
      <c r="D18" s="23">
        <v>9.6000000000000002E-2</v>
      </c>
      <c r="E18" s="24">
        <v>2.0299999999999998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6.5" customHeight="1" x14ac:dyDescent="0.3">
      <c r="B19" s="21" t="s">
        <v>17</v>
      </c>
      <c r="C19" s="22">
        <v>9.4299999999999995E-2</v>
      </c>
      <c r="D19" s="23">
        <v>9.9000000000000005E-2</v>
      </c>
      <c r="E19" s="24">
        <v>1.61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6.5" customHeight="1" thickBot="1" x14ac:dyDescent="0.35">
      <c r="B20" s="27" t="s">
        <v>19</v>
      </c>
      <c r="C20" s="28"/>
      <c r="D20" s="29">
        <v>0.115</v>
      </c>
      <c r="E20" s="30">
        <v>2.93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6.5" customHeight="1" thickBot="1" x14ac:dyDescent="0.35">
      <c r="B21" s="31" t="s">
        <v>20</v>
      </c>
      <c r="C21" s="32">
        <f>AVERAGE(C12:C20)</f>
        <v>9.6512500000000001E-2</v>
      </c>
      <c r="D21" s="33">
        <f>AVERAGE(D12:D20)</f>
        <v>0.10077777777777779</v>
      </c>
      <c r="E21" s="34">
        <f>AVERAGE(E12:E20)</f>
        <v>2.2388888888888889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6.5" customHeight="1" thickBot="1" x14ac:dyDescent="0.35">
      <c r="B22" s="31" t="s">
        <v>23</v>
      </c>
      <c r="C22" s="42">
        <f>MEDIAN(C11:C20)</f>
        <v>9.69E-2</v>
      </c>
      <c r="D22" s="42">
        <f>MEDIAN(D11:D20)</f>
        <v>9.9000000000000005E-2</v>
      </c>
      <c r="E22" s="51">
        <f>MEDIAN(E11:E20)</f>
        <v>2.0299999999999998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6.5" customHeight="1" x14ac:dyDescent="0.3">
      <c r="B23" s="13"/>
      <c r="C23" s="12"/>
      <c r="D23" s="12"/>
      <c r="E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6.5" customHeight="1" thickBot="1" x14ac:dyDescent="0.35">
      <c r="B24" s="13">
        <v>2014</v>
      </c>
      <c r="C24" s="12"/>
      <c r="D24" s="12"/>
      <c r="E24" s="1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6.5" customHeight="1" thickBot="1" x14ac:dyDescent="0.35">
      <c r="B25" s="14" t="s">
        <v>6</v>
      </c>
      <c r="C25" s="15" t="s">
        <v>7</v>
      </c>
      <c r="D25" s="15" t="s">
        <v>8</v>
      </c>
      <c r="E25" s="16" t="s">
        <v>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6.5" customHeight="1" x14ac:dyDescent="0.3">
      <c r="B26" s="17" t="s">
        <v>10</v>
      </c>
      <c r="C26" s="18">
        <v>9.9900000000000003E-2</v>
      </c>
      <c r="D26" s="19">
        <v>0.12</v>
      </c>
      <c r="E26" s="20">
        <v>1.88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6.5" customHeight="1" x14ac:dyDescent="0.3">
      <c r="B27" s="67" t="s">
        <v>31</v>
      </c>
      <c r="C27" s="68">
        <v>9.7500000000000003E-2</v>
      </c>
      <c r="D27" s="69">
        <v>8.6999999999999994E-2</v>
      </c>
      <c r="E27" s="50">
        <v>2.0299999999999998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6.5" customHeight="1" x14ac:dyDescent="0.3">
      <c r="B28" s="21" t="s">
        <v>11</v>
      </c>
      <c r="C28" s="22">
        <v>9.8299999999999998E-2</v>
      </c>
      <c r="D28" s="23">
        <v>0.129</v>
      </c>
      <c r="E28" s="24">
        <v>2.97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6.5" customHeight="1" thickBot="1" x14ac:dyDescent="0.35">
      <c r="B29" s="21" t="s">
        <v>12</v>
      </c>
      <c r="C29" s="22">
        <v>0.1</v>
      </c>
      <c r="D29" s="23">
        <v>7.5999999999999998E-2</v>
      </c>
      <c r="E29" s="24">
        <v>1.48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6.5" customHeight="1" x14ac:dyDescent="0.3">
      <c r="B30" s="21" t="s">
        <v>13</v>
      </c>
      <c r="C30" s="18">
        <v>9.9900000000000003E-2</v>
      </c>
      <c r="D30" s="23">
        <v>9.0999999999999998E-2</v>
      </c>
      <c r="E30" s="24">
        <v>1.93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6.5" customHeight="1" x14ac:dyDescent="0.3">
      <c r="B31" s="21" t="s">
        <v>14</v>
      </c>
      <c r="C31" s="22">
        <v>9.6299999999999997E-2</v>
      </c>
      <c r="D31" s="23">
        <v>0.10199999999999999</v>
      </c>
      <c r="E31" s="24">
        <v>1.91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6.5" customHeight="1" x14ac:dyDescent="0.3">
      <c r="B32" s="21" t="s">
        <v>15</v>
      </c>
      <c r="C32" s="22">
        <v>9.7500000000000003E-2</v>
      </c>
      <c r="D32" s="23">
        <v>9.2999999999999999E-2</v>
      </c>
      <c r="E32" s="24">
        <v>1.82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6.5" customHeight="1" x14ac:dyDescent="0.3">
      <c r="B33" s="21" t="s">
        <v>17</v>
      </c>
      <c r="C33" s="22">
        <v>9.9900000000000003E-2</v>
      </c>
      <c r="D33" s="23">
        <v>0.14399999999999999</v>
      </c>
      <c r="E33" s="24">
        <v>1.9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6.5" customHeight="1" thickBot="1" x14ac:dyDescent="0.35">
      <c r="B34" s="27" t="s">
        <v>19</v>
      </c>
      <c r="C34" s="28"/>
      <c r="D34" s="29">
        <v>0.11</v>
      </c>
      <c r="E34" s="30">
        <v>2.99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6.5" customHeight="1" thickBot="1" x14ac:dyDescent="0.35">
      <c r="B35" s="31" t="s">
        <v>20</v>
      </c>
      <c r="C35" s="32">
        <f>AVERAGE(C26:C34)</f>
        <v>9.8662500000000014E-2</v>
      </c>
      <c r="D35" s="33">
        <f>AVERAGE(D26:D34)</f>
        <v>0.10577777777777778</v>
      </c>
      <c r="E35" s="34">
        <f>AVERAGE(E26:E34)</f>
        <v>2.1011111111111109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6.5" customHeight="1" thickBot="1" x14ac:dyDescent="0.35">
      <c r="B36" s="31" t="s">
        <v>23</v>
      </c>
      <c r="C36" s="42">
        <f>MEDIAN(C25:C34)</f>
        <v>9.9099999999999994E-2</v>
      </c>
      <c r="D36" s="42">
        <f>MEDIAN(D25:D34)</f>
        <v>0.10199999999999999</v>
      </c>
      <c r="E36" s="51">
        <f>MEDIAN(E25:E34)</f>
        <v>1.91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6.5" customHeight="1" x14ac:dyDescent="0.3">
      <c r="B37" s="44"/>
      <c r="C37" s="45"/>
      <c r="D37" s="45"/>
      <c r="E37" s="5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5" customHeight="1" thickBot="1" x14ac:dyDescent="0.35">
      <c r="B38" s="13">
        <v>2013</v>
      </c>
      <c r="C38" s="12"/>
      <c r="D38" s="12"/>
      <c r="E38" s="1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6.5" hidden="1" customHeight="1" thickBot="1" x14ac:dyDescent="0.35">
      <c r="B39" s="13">
        <v>2012</v>
      </c>
      <c r="C39" s="12"/>
      <c r="D39" s="12"/>
      <c r="E39" s="1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6.5" customHeight="1" thickBot="1" x14ac:dyDescent="0.35">
      <c r="B40" s="14" t="s">
        <v>6</v>
      </c>
      <c r="C40" s="15" t="s">
        <v>7</v>
      </c>
      <c r="D40" s="15" t="s">
        <v>8</v>
      </c>
      <c r="E40" s="16" t="s">
        <v>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6.5" customHeight="1" x14ac:dyDescent="0.3">
      <c r="B41" s="17" t="s">
        <v>10</v>
      </c>
      <c r="C41" s="18">
        <v>9.9900000000000003E-2</v>
      </c>
      <c r="D41" s="19">
        <v>0.127</v>
      </c>
      <c r="E41" s="20">
        <v>2.17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6.5" customHeight="1" x14ac:dyDescent="0.3">
      <c r="B42" s="67" t="s">
        <v>31</v>
      </c>
      <c r="C42" s="68">
        <v>9.6199999999999994E-2</v>
      </c>
      <c r="D42" s="69">
        <v>7.8E-2</v>
      </c>
      <c r="E42" s="50">
        <v>1.5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6.5" customHeight="1" x14ac:dyDescent="0.3">
      <c r="B43" s="21" t="s">
        <v>11</v>
      </c>
      <c r="C43" s="22">
        <v>0.10290000000000001</v>
      </c>
      <c r="D43" s="23">
        <v>0.13400000000000001</v>
      </c>
      <c r="E43" s="24">
        <v>2.83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6.5" customHeight="1" thickBot="1" x14ac:dyDescent="0.35">
      <c r="B44" s="21" t="s">
        <v>12</v>
      </c>
      <c r="C44" s="22">
        <v>0.1</v>
      </c>
      <c r="D44" s="23">
        <v>6.8000000000000005E-2</v>
      </c>
      <c r="E44" s="24">
        <v>1.53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6.5" customHeight="1" x14ac:dyDescent="0.3">
      <c r="B45" s="21" t="s">
        <v>13</v>
      </c>
      <c r="C45" s="18">
        <v>9.9900000000000003E-2</v>
      </c>
      <c r="D45" s="23">
        <v>7.9000000000000001E-2</v>
      </c>
      <c r="E45" s="24">
        <v>1.69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6.5" customHeight="1" x14ac:dyDescent="0.3">
      <c r="B46" s="21" t="s">
        <v>14</v>
      </c>
      <c r="C46" s="22">
        <v>9.7500000000000003E-2</v>
      </c>
      <c r="D46" s="23">
        <v>9.1999999999999998E-2</v>
      </c>
      <c r="E46" s="24">
        <v>2.0699999999999998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6.5" customHeight="1" x14ac:dyDescent="0.3">
      <c r="B47" s="21" t="s">
        <v>15</v>
      </c>
      <c r="C47" s="22">
        <v>0.10150000000000001</v>
      </c>
      <c r="D47" s="23">
        <v>8.6999999999999994E-2</v>
      </c>
      <c r="E47" s="24">
        <v>1.67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6.5" customHeight="1" x14ac:dyDescent="0.3">
      <c r="B48" s="21" t="s">
        <v>17</v>
      </c>
      <c r="C48" s="22">
        <v>9.9900000000000003E-2</v>
      </c>
      <c r="D48" s="23">
        <v>7.2999999999999995E-2</v>
      </c>
      <c r="E48" s="24">
        <v>1.8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6.5" customHeight="1" thickBot="1" x14ac:dyDescent="0.35">
      <c r="B49" s="27" t="s">
        <v>19</v>
      </c>
      <c r="C49" s="28"/>
      <c r="D49" s="29">
        <v>9.2999999999999999E-2</v>
      </c>
      <c r="E49" s="30">
        <v>2.39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6.5" customHeight="1" thickBot="1" x14ac:dyDescent="0.35">
      <c r="B50" s="31" t="s">
        <v>20</v>
      </c>
      <c r="C50" s="32">
        <f>AVERAGE(C41:C49)</f>
        <v>9.9725000000000008E-2</v>
      </c>
      <c r="D50" s="33">
        <f>AVERAGE(D41:D49)</f>
        <v>9.2333333333333323E-2</v>
      </c>
      <c r="E50" s="34">
        <f>AVERAGE(E41:E49)</f>
        <v>1.961111111111111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6.5" customHeight="1" thickBot="1" x14ac:dyDescent="0.35">
      <c r="B51" s="31" t="s">
        <v>23</v>
      </c>
      <c r="C51" s="42">
        <f>MEDIAN(C40:C49)</f>
        <v>9.9900000000000003E-2</v>
      </c>
      <c r="D51" s="42">
        <f>MEDIAN(D40:D49)</f>
        <v>8.6999999999999994E-2</v>
      </c>
      <c r="E51" s="51">
        <f>MEDIAN(E40:E49)</f>
        <v>1.8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6.5" customHeight="1" x14ac:dyDescent="0.3">
      <c r="B52" s="13"/>
      <c r="C52" s="12"/>
      <c r="D52" s="12"/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5" customHeight="1" thickBot="1" x14ac:dyDescent="0.35">
      <c r="B53" s="13">
        <v>2012</v>
      </c>
      <c r="C53" s="12"/>
      <c r="D53" s="12"/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36.75" customHeight="1" thickBot="1" x14ac:dyDescent="0.35">
      <c r="B54" s="14" t="s">
        <v>6</v>
      </c>
      <c r="C54" s="15" t="s">
        <v>7</v>
      </c>
      <c r="D54" s="15" t="s">
        <v>8</v>
      </c>
      <c r="E54" s="16" t="s">
        <v>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6.5" customHeight="1" x14ac:dyDescent="0.3">
      <c r="B55" s="17" t="s">
        <v>10</v>
      </c>
      <c r="C55" s="18">
        <v>9.9900000000000003E-2</v>
      </c>
      <c r="D55" s="19">
        <v>0.11899999999999999</v>
      </c>
      <c r="E55" s="20">
        <v>2.17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6.5" customHeight="1" x14ac:dyDescent="0.3">
      <c r="B56" s="67" t="s">
        <v>31</v>
      </c>
      <c r="C56" s="68">
        <v>9.6100000000000005E-2</v>
      </c>
      <c r="D56" s="69">
        <v>8.4000000000000005E-2</v>
      </c>
      <c r="E56" s="50">
        <v>1.5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6.5" customHeight="1" x14ac:dyDescent="0.3">
      <c r="B57" s="21" t="s">
        <v>11</v>
      </c>
      <c r="C57" s="22">
        <v>0.1033</v>
      </c>
      <c r="D57" s="23">
        <v>0.11</v>
      </c>
      <c r="E57" s="24">
        <v>2.83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6.5" customHeight="1" thickBot="1" x14ac:dyDescent="0.35">
      <c r="B58" s="21" t="s">
        <v>12</v>
      </c>
      <c r="C58" s="22">
        <v>0.1</v>
      </c>
      <c r="D58" s="23">
        <v>8.3000000000000004E-2</v>
      </c>
      <c r="E58" s="24">
        <v>1.53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6.5" customHeight="1" x14ac:dyDescent="0.3">
      <c r="B59" s="21" t="s">
        <v>13</v>
      </c>
      <c r="C59" s="18">
        <v>9.9900000000000003E-2</v>
      </c>
      <c r="D59" s="23">
        <v>0.09</v>
      </c>
      <c r="E59" s="24">
        <v>1.69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6.5" customHeight="1" x14ac:dyDescent="0.3">
      <c r="B60" s="21" t="s">
        <v>14</v>
      </c>
      <c r="C60" s="22">
        <v>9.7500000000000003E-2</v>
      </c>
      <c r="D60" s="23">
        <v>7.2999999999999995E-2</v>
      </c>
      <c r="E60" s="24">
        <v>2.0699999999999998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6.5" customHeight="1" x14ac:dyDescent="0.3">
      <c r="B61" s="21" t="s">
        <v>15</v>
      </c>
      <c r="C61" s="22">
        <v>0.10150000000000001</v>
      </c>
      <c r="D61" s="23">
        <v>7.8E-2</v>
      </c>
      <c r="E61" s="24">
        <v>1.67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6.5" customHeight="1" x14ac:dyDescent="0.3">
      <c r="B62" s="21" t="s">
        <v>17</v>
      </c>
      <c r="C62" s="22">
        <v>9.9900000000000003E-2</v>
      </c>
      <c r="D62" s="23">
        <v>8.1000000000000003E-2</v>
      </c>
      <c r="E62" s="24">
        <v>1.8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6.5" customHeight="1" thickBot="1" x14ac:dyDescent="0.35">
      <c r="B63" s="27" t="s">
        <v>19</v>
      </c>
      <c r="C63" s="28"/>
      <c r="D63" s="29">
        <v>9.2999999999999999E-2</v>
      </c>
      <c r="E63" s="30">
        <v>2.39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6.5" customHeight="1" thickBot="1" x14ac:dyDescent="0.35">
      <c r="B64" s="31" t="s">
        <v>20</v>
      </c>
      <c r="C64" s="32">
        <f>AVERAGE(C55:C63)</f>
        <v>9.9762500000000004E-2</v>
      </c>
      <c r="D64" s="33">
        <f>AVERAGE(D55:D63)</f>
        <v>9.0111111111111086E-2</v>
      </c>
      <c r="E64" s="34">
        <f>AVERAGE(E55:E63)</f>
        <v>1.961111111111111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6.5" customHeight="1" thickBot="1" x14ac:dyDescent="0.35">
      <c r="B65" s="31" t="s">
        <v>23</v>
      </c>
      <c r="C65" s="42">
        <f>MEDIAN(C54:C63)</f>
        <v>9.9900000000000003E-2</v>
      </c>
      <c r="D65" s="42">
        <f>MEDIAN(D54:D63)</f>
        <v>8.4000000000000005E-2</v>
      </c>
      <c r="E65" s="51">
        <f>MEDIAN(E54:E63)</f>
        <v>1.8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6.5" customHeight="1" x14ac:dyDescent="0.3">
      <c r="B66" s="13"/>
      <c r="C66" s="12"/>
      <c r="D66" s="12"/>
      <c r="E66" s="1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6.5" customHeight="1" thickBot="1" x14ac:dyDescent="0.35">
      <c r="B67" s="13">
        <v>2011</v>
      </c>
      <c r="C67" s="12"/>
      <c r="D67" s="12"/>
      <c r="E67" s="1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6.5" customHeight="1" thickBot="1" x14ac:dyDescent="0.35">
      <c r="B68" s="14" t="s">
        <v>6</v>
      </c>
      <c r="C68" s="15" t="s">
        <v>7</v>
      </c>
      <c r="D68" s="15" t="s">
        <v>8</v>
      </c>
      <c r="E68" s="16" t="s">
        <v>9</v>
      </c>
      <c r="F68" s="4"/>
      <c r="G68" s="4"/>
      <c r="H68" s="4"/>
      <c r="I68" s="4"/>
      <c r="J68" s="53" t="s">
        <v>20</v>
      </c>
      <c r="K68" s="53"/>
      <c r="L68" s="53"/>
      <c r="M68" s="5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6.5" customHeight="1" x14ac:dyDescent="0.3">
      <c r="B69" s="17" t="s">
        <v>10</v>
      </c>
      <c r="C69" s="18">
        <v>9.9900000000000003E-2</v>
      </c>
      <c r="D69" s="19">
        <v>0.10299999999999999</v>
      </c>
      <c r="E69" s="20">
        <v>1.7</v>
      </c>
      <c r="F69" s="4"/>
      <c r="G69" s="4"/>
      <c r="H69" s="4"/>
      <c r="I69" s="4"/>
      <c r="J69" s="53">
        <v>2002</v>
      </c>
      <c r="K69" s="57">
        <f>C207</f>
        <v>0.10630000000000001</v>
      </c>
      <c r="L69" s="57">
        <f>D207</f>
        <v>0.10722222222222222</v>
      </c>
      <c r="M69" s="58">
        <f>E207</f>
        <v>2.3266666666666667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6.5" customHeight="1" x14ac:dyDescent="0.3">
      <c r="B70" s="67" t="s">
        <v>31</v>
      </c>
      <c r="C70" s="68">
        <v>9.6100000000000005E-2</v>
      </c>
      <c r="D70" s="69">
        <v>7.1999999999999995E-2</v>
      </c>
      <c r="E70" s="50">
        <v>1.4</v>
      </c>
      <c r="F70" s="4"/>
      <c r="G70" s="4"/>
      <c r="H70" s="4"/>
      <c r="I70" s="4"/>
      <c r="J70" s="53">
        <v>2003</v>
      </c>
      <c r="K70" s="56">
        <f>C192</f>
        <v>0.10503333333333334</v>
      </c>
      <c r="L70" s="56">
        <f>D192</f>
        <v>0.10444444444444444</v>
      </c>
      <c r="M70" s="55">
        <f>E192</f>
        <v>2.0744444444444441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6.5" customHeight="1" x14ac:dyDescent="0.3">
      <c r="B71" s="21" t="s">
        <v>11</v>
      </c>
      <c r="C71" s="22">
        <v>0.1033</v>
      </c>
      <c r="D71" s="23">
        <v>0.114</v>
      </c>
      <c r="E71" s="24">
        <v>2.4500000000000002</v>
      </c>
      <c r="F71" s="4"/>
      <c r="G71" s="4"/>
      <c r="H71" s="4"/>
      <c r="I71" s="4"/>
      <c r="J71" s="53">
        <v>2004</v>
      </c>
      <c r="K71" s="56">
        <f>C177</f>
        <v>0.10463750000000001</v>
      </c>
      <c r="L71" s="56">
        <f>D177</f>
        <v>8.9749999999999983E-2</v>
      </c>
      <c r="M71" s="55">
        <f>E177</f>
        <v>2.3062499999999999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6.5" customHeight="1" thickBot="1" x14ac:dyDescent="0.35">
      <c r="B72" s="21" t="s">
        <v>12</v>
      </c>
      <c r="C72" s="22">
        <v>0.1</v>
      </c>
      <c r="D72" s="23">
        <v>0.06</v>
      </c>
      <c r="E72" s="24">
        <v>1.33</v>
      </c>
      <c r="F72" s="4"/>
      <c r="G72" s="4"/>
      <c r="H72" s="4"/>
      <c r="I72" s="4"/>
      <c r="J72" s="53">
        <v>2005</v>
      </c>
      <c r="K72" s="56">
        <f>C163</f>
        <v>0.10345714285714284</v>
      </c>
      <c r="L72" s="56">
        <f>D163</f>
        <v>0.09</v>
      </c>
      <c r="M72" s="55">
        <f>E163</f>
        <v>1.9842857142857138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6.5" customHeight="1" x14ac:dyDescent="0.3">
      <c r="B73" s="21" t="s">
        <v>13</v>
      </c>
      <c r="C73" s="18">
        <v>9.9900000000000003E-2</v>
      </c>
      <c r="D73" s="23">
        <v>0.08</v>
      </c>
      <c r="E73" s="24">
        <v>1.69</v>
      </c>
      <c r="F73" s="4"/>
      <c r="G73" s="4"/>
      <c r="H73" s="4"/>
      <c r="I73" s="4"/>
      <c r="J73" s="53">
        <v>2006</v>
      </c>
      <c r="K73" s="56">
        <f>C149</f>
        <v>0.10402857142857143</v>
      </c>
      <c r="L73" s="56">
        <f>D149</f>
        <v>9.5714285714285724E-2</v>
      </c>
      <c r="M73" s="55">
        <f>E149</f>
        <v>2.5942857142857143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6.5" customHeight="1" x14ac:dyDescent="0.3">
      <c r="B74" s="21" t="s">
        <v>14</v>
      </c>
      <c r="C74" s="22">
        <v>9.7500000000000003E-2</v>
      </c>
      <c r="D74" s="23">
        <v>8.3000000000000004E-2</v>
      </c>
      <c r="E74" s="24">
        <v>2.11</v>
      </c>
      <c r="F74" s="4"/>
      <c r="G74" s="4"/>
      <c r="H74" s="4"/>
      <c r="I74" s="4"/>
      <c r="J74" s="53">
        <v>2007</v>
      </c>
      <c r="K74" s="56">
        <f>C135</f>
        <v>0.103925</v>
      </c>
      <c r="L74" s="56">
        <f>D135</f>
        <v>8.8625000000000009E-2</v>
      </c>
      <c r="M74" s="55">
        <f>E135</f>
        <v>2.3887499999999999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6.5" customHeight="1" x14ac:dyDescent="0.3">
      <c r="B75" s="21" t="s">
        <v>15</v>
      </c>
      <c r="C75" s="22">
        <v>0.10150000000000001</v>
      </c>
      <c r="D75" s="23">
        <v>7.5999999999999998E-2</v>
      </c>
      <c r="E75" s="24">
        <v>1.63</v>
      </c>
      <c r="F75" s="4"/>
      <c r="G75" s="4"/>
      <c r="H75" s="4"/>
      <c r="I75" s="4"/>
      <c r="J75" s="53">
        <v>2008</v>
      </c>
      <c r="K75" s="56">
        <f>C121</f>
        <v>0.100825</v>
      </c>
      <c r="L75" s="56">
        <f>D121</f>
        <v>8.3249999999999991E-2</v>
      </c>
      <c r="M75" s="55">
        <f>E121</f>
        <v>2.1062499999999997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6.5" customHeight="1" thickBot="1" x14ac:dyDescent="0.35">
      <c r="B76" s="21" t="s">
        <v>17</v>
      </c>
      <c r="C76" s="22">
        <v>9.9900000000000003E-2</v>
      </c>
      <c r="D76" s="23">
        <v>7.9000000000000001E-2</v>
      </c>
      <c r="E76" s="24">
        <v>1.71</v>
      </c>
      <c r="F76" s="4"/>
      <c r="G76" s="4"/>
      <c r="H76" s="4"/>
      <c r="I76" s="4"/>
      <c r="J76" s="53">
        <v>2009</v>
      </c>
      <c r="K76" s="56">
        <f>C107</f>
        <v>0.10092499999999999</v>
      </c>
      <c r="L76" s="56">
        <f>D107</f>
        <v>9.1999999999999985E-2</v>
      </c>
      <c r="M76" s="55">
        <f>E107</f>
        <v>1.8212500000000003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6.5" customHeight="1" thickBot="1" x14ac:dyDescent="0.35">
      <c r="B77" s="27" t="s">
        <v>19</v>
      </c>
      <c r="C77" s="28"/>
      <c r="D77" s="29">
        <v>9.5000000000000001E-2</v>
      </c>
      <c r="E77" s="30">
        <v>2.3199999999999998</v>
      </c>
      <c r="F77" s="4"/>
      <c r="G77" s="4"/>
      <c r="H77" s="4"/>
      <c r="I77" s="4"/>
      <c r="J77" s="53">
        <v>2010</v>
      </c>
      <c r="K77" s="32">
        <v>0.10023333333333334</v>
      </c>
      <c r="L77" s="33">
        <v>8.8899999999999979E-2</v>
      </c>
      <c r="M77" s="34">
        <v>1.8650000000000002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6.5" customHeight="1" thickBot="1" x14ac:dyDescent="0.35">
      <c r="B78" s="31" t="s">
        <v>20</v>
      </c>
      <c r="C78" s="32">
        <f>AVERAGE(C69:C77)</f>
        <v>9.9762500000000004E-2</v>
      </c>
      <c r="D78" s="33">
        <f>AVERAGE(D69:D77)</f>
        <v>8.4666666666666654E-2</v>
      </c>
      <c r="E78" s="34">
        <f>AVERAGE(E69:E77)</f>
        <v>1.8155555555555556</v>
      </c>
      <c r="F78" s="4"/>
      <c r="G78" s="4"/>
      <c r="H78" s="4"/>
      <c r="I78" s="4"/>
      <c r="J78" s="53">
        <v>2011</v>
      </c>
      <c r="K78" s="73">
        <f>C78</f>
        <v>9.9762500000000004E-2</v>
      </c>
      <c r="L78" s="73">
        <f>D78</f>
        <v>8.4666666666666654E-2</v>
      </c>
      <c r="M78" s="55">
        <f>E78</f>
        <v>1.8155555555555556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6.5" customHeight="1" thickBot="1" x14ac:dyDescent="0.35">
      <c r="B79" s="31" t="s">
        <v>23</v>
      </c>
      <c r="C79" s="42">
        <f>MEDIAN(C68:C77)</f>
        <v>9.9900000000000003E-2</v>
      </c>
      <c r="D79" s="42">
        <f>MEDIAN(D68:D77)</f>
        <v>0.08</v>
      </c>
      <c r="E79" s="51">
        <f>MEDIAN(E68:E77)</f>
        <v>1.7</v>
      </c>
      <c r="F79" s="4"/>
      <c r="G79" s="4"/>
      <c r="H79" s="4"/>
      <c r="I79" s="4"/>
      <c r="J79" s="44">
        <v>2012</v>
      </c>
      <c r="K79" s="73">
        <f>C64</f>
        <v>9.9762500000000004E-2</v>
      </c>
      <c r="L79" s="73">
        <f>D64</f>
        <v>9.0111111111111086E-2</v>
      </c>
      <c r="M79" s="75">
        <f>E64</f>
        <v>1.961111111111111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6.5" customHeight="1" x14ac:dyDescent="0.3">
      <c r="B80" s="13"/>
      <c r="C80" s="12"/>
      <c r="D80" s="12"/>
      <c r="E80" s="12"/>
      <c r="F80" s="4"/>
      <c r="G80" s="4"/>
      <c r="H80" s="4"/>
      <c r="I80" s="4"/>
      <c r="J80" s="53"/>
      <c r="K80" s="60">
        <f>AVERAGE(K69:K76)</f>
        <v>0.10364144345238097</v>
      </c>
      <c r="L80" s="60">
        <f>AVERAGE(L69:L76)</f>
        <v>9.3875744047619045E-2</v>
      </c>
      <c r="M80" s="5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6.2" thickBot="1" x14ac:dyDescent="0.35">
      <c r="B81" s="13">
        <v>2010</v>
      </c>
      <c r="C81" s="12"/>
      <c r="D81" s="12"/>
      <c r="E81" s="12"/>
      <c r="F81" s="4"/>
      <c r="G81" s="4"/>
      <c r="H81" s="4"/>
      <c r="I81" s="4"/>
      <c r="J81" s="53" t="s">
        <v>23</v>
      </c>
      <c r="K81" s="54">
        <f>AVERAGE(K72:K76)</f>
        <v>0.10263214285714284</v>
      </c>
      <c r="L81" s="54">
        <f>AVERAGE(L72:L76)</f>
        <v>8.9917857142857133E-2</v>
      </c>
      <c r="M81" s="5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47.4" thickBot="1" x14ac:dyDescent="0.35">
      <c r="B82" s="14" t="s">
        <v>6</v>
      </c>
      <c r="C82" s="15" t="s">
        <v>7</v>
      </c>
      <c r="D82" s="15" t="s">
        <v>8</v>
      </c>
      <c r="E82" s="16" t="s">
        <v>9</v>
      </c>
      <c r="F82" s="4"/>
      <c r="G82" s="4"/>
      <c r="H82" s="4"/>
      <c r="I82" s="4"/>
      <c r="J82" s="53">
        <v>2002</v>
      </c>
      <c r="K82" s="57">
        <f>C208</f>
        <v>0.1045</v>
      </c>
      <c r="L82" s="57">
        <f>D208</f>
        <v>9.7000000000000003E-2</v>
      </c>
      <c r="M82" s="58">
        <f>E208</f>
        <v>2.0099999999999998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5.6" x14ac:dyDescent="0.3">
      <c r="B83" s="17" t="s">
        <v>10</v>
      </c>
      <c r="C83" s="18">
        <v>0.10199999999999999</v>
      </c>
      <c r="D83" s="19">
        <v>0.11</v>
      </c>
      <c r="E83" s="20">
        <v>1.66</v>
      </c>
      <c r="F83" s="4"/>
      <c r="G83" s="4"/>
      <c r="H83" s="4"/>
      <c r="I83" s="4"/>
      <c r="J83" s="53">
        <v>2003</v>
      </c>
      <c r="K83" s="74">
        <f>C193</f>
        <v>0.1032</v>
      </c>
      <c r="L83" s="74">
        <f>D193</f>
        <v>9.6000000000000002E-2</v>
      </c>
      <c r="M83" s="75">
        <f>E193</f>
        <v>1.99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26" ht="15.6" x14ac:dyDescent="0.3">
      <c r="B84" s="67" t="s">
        <v>31</v>
      </c>
      <c r="C84" s="68">
        <v>9.6299999999999997E-2</v>
      </c>
      <c r="D84" s="69">
        <v>6.5000000000000002E-2</v>
      </c>
      <c r="E84" s="50">
        <v>1.1599999999999999</v>
      </c>
      <c r="F84" s="4"/>
      <c r="G84" s="4"/>
      <c r="H84" s="4"/>
      <c r="I84" s="4"/>
      <c r="J84" s="53">
        <v>2004</v>
      </c>
      <c r="K84" s="56">
        <f>C178</f>
        <v>0.1024</v>
      </c>
      <c r="L84" s="56">
        <f>D178</f>
        <v>8.6499999999999994E-2</v>
      </c>
      <c r="M84" s="59">
        <f>E178</f>
        <v>2.36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5.6" x14ac:dyDescent="0.3">
      <c r="B85" s="21" t="s">
        <v>11</v>
      </c>
      <c r="C85" s="22">
        <v>0.1033</v>
      </c>
      <c r="D85" s="23">
        <v>0.106</v>
      </c>
      <c r="E85" s="24">
        <v>2.64</v>
      </c>
      <c r="F85" s="4"/>
      <c r="G85" s="4"/>
      <c r="H85" s="4"/>
      <c r="I85" s="4"/>
      <c r="J85" s="53">
        <v>2005</v>
      </c>
      <c r="K85" s="56">
        <f>C164</f>
        <v>0.1</v>
      </c>
      <c r="L85" s="56">
        <f>D164</f>
        <v>9.8000000000000004E-2</v>
      </c>
      <c r="M85" s="59">
        <f>E164</f>
        <v>2.0499999999999998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ht="15.6" x14ac:dyDescent="0.3">
      <c r="B86" s="21" t="s">
        <v>12</v>
      </c>
      <c r="C86" s="22">
        <v>0.1</v>
      </c>
      <c r="D86" s="23">
        <v>0.08</v>
      </c>
      <c r="E86" s="24">
        <v>1.54</v>
      </c>
      <c r="F86" s="4"/>
      <c r="G86" s="4"/>
      <c r="H86" s="4"/>
      <c r="I86" s="4"/>
      <c r="J86" s="53">
        <v>2006</v>
      </c>
      <c r="K86" s="56">
        <f>C150</f>
        <v>0.1004</v>
      </c>
      <c r="L86" s="56">
        <f>D150</f>
        <v>0.104</v>
      </c>
      <c r="M86" s="59">
        <f>E150</f>
        <v>2.2999999999999998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5.6" x14ac:dyDescent="0.3">
      <c r="B87" s="21" t="s">
        <v>13</v>
      </c>
      <c r="C87" s="22">
        <v>0.10199999999999999</v>
      </c>
      <c r="D87" s="23">
        <v>8.5999999999999993E-2</v>
      </c>
      <c r="E87" s="24">
        <v>1.72</v>
      </c>
      <c r="F87" s="4"/>
      <c r="G87" s="4"/>
      <c r="H87" s="4"/>
      <c r="I87" s="4"/>
      <c r="J87" s="53">
        <v>2007</v>
      </c>
      <c r="K87" s="56">
        <f>C136</f>
        <v>0.1009</v>
      </c>
      <c r="L87" s="56">
        <f>D136</f>
        <v>9.1999999999999998E-2</v>
      </c>
      <c r="M87" s="59">
        <f>E136</f>
        <v>2.2850000000000001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2:26" ht="15.6" x14ac:dyDescent="0.3">
      <c r="B88" s="21" t="s">
        <v>14</v>
      </c>
      <c r="C88" s="22">
        <v>9.7500000000000003E-2</v>
      </c>
      <c r="D88" s="23">
        <v>8.5999999999999993E-2</v>
      </c>
      <c r="E88" s="24">
        <v>1.93</v>
      </c>
      <c r="F88" s="4"/>
      <c r="G88" s="4"/>
      <c r="H88" s="4"/>
      <c r="I88" s="4"/>
      <c r="J88" s="53">
        <v>2008</v>
      </c>
      <c r="K88" s="56">
        <f>C122</f>
        <v>0.10115</v>
      </c>
      <c r="L88" s="56">
        <f>D122</f>
        <v>8.6499999999999994E-2</v>
      </c>
      <c r="M88" s="59">
        <f>E122</f>
        <v>2.19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5.6" x14ac:dyDescent="0.3">
      <c r="B89" s="21" t="s">
        <v>15</v>
      </c>
      <c r="C89" s="22">
        <v>0.10150000000000001</v>
      </c>
      <c r="D89" s="23">
        <v>8.2000000000000003E-2</v>
      </c>
      <c r="E89" s="24">
        <v>1.62</v>
      </c>
      <c r="F89" s="4"/>
      <c r="G89" s="4"/>
      <c r="H89" s="4"/>
      <c r="I89" s="4"/>
      <c r="J89" s="53">
        <v>2009</v>
      </c>
      <c r="K89" s="56">
        <f>C108</f>
        <v>0.1013</v>
      </c>
      <c r="L89" s="56">
        <f>D108</f>
        <v>9.4E-2</v>
      </c>
      <c r="M89" s="59">
        <f>E108</f>
        <v>1.78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5.6" x14ac:dyDescent="0.3">
      <c r="B90" s="21" t="s">
        <v>16</v>
      </c>
      <c r="C90" s="22">
        <v>9.7500000000000003E-2</v>
      </c>
      <c r="D90" s="23">
        <v>6.7000000000000004E-2</v>
      </c>
      <c r="E90" s="24">
        <v>2.37</v>
      </c>
      <c r="F90" s="4"/>
      <c r="G90" s="4"/>
      <c r="H90" s="4"/>
      <c r="I90" s="4"/>
      <c r="J90" s="53">
        <v>2010</v>
      </c>
      <c r="K90">
        <v>0.10150000000000001</v>
      </c>
      <c r="L90">
        <v>8.8999999999999996E-2</v>
      </c>
      <c r="M90">
        <v>1.6949999999999998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5.6" x14ac:dyDescent="0.3">
      <c r="B91" s="21" t="s">
        <v>17</v>
      </c>
      <c r="C91" s="22">
        <v>0.10199999999999999</v>
      </c>
      <c r="D91" s="23">
        <v>6.2E-2</v>
      </c>
      <c r="E91" s="24">
        <v>1.67</v>
      </c>
      <c r="F91" s="4"/>
      <c r="G91" s="4"/>
      <c r="H91" s="4"/>
      <c r="I91" s="4"/>
      <c r="J91" s="53">
        <v>2011</v>
      </c>
      <c r="K91" s="74">
        <f>C79</f>
        <v>9.9900000000000003E-2</v>
      </c>
      <c r="L91" s="74">
        <f>D79</f>
        <v>0.08</v>
      </c>
      <c r="M91" s="75">
        <f>E79</f>
        <v>1.7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6" ht="16.2" thickBot="1" x14ac:dyDescent="0.35">
      <c r="B92" s="27" t="s">
        <v>19</v>
      </c>
      <c r="C92" s="28"/>
      <c r="D92" s="29">
        <v>9.8000000000000004E-2</v>
      </c>
      <c r="E92" s="30">
        <v>2.34</v>
      </c>
      <c r="F92" s="4"/>
      <c r="G92" s="4"/>
      <c r="H92" s="4"/>
      <c r="I92" s="4"/>
      <c r="J92" s="44">
        <v>2012</v>
      </c>
      <c r="K92" s="74">
        <f>C65</f>
        <v>9.9900000000000003E-2</v>
      </c>
      <c r="L92" s="74">
        <f>D65</f>
        <v>8.4000000000000005E-2</v>
      </c>
      <c r="M92" s="75">
        <f>E65</f>
        <v>1.8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2:26" ht="16.2" thickBot="1" x14ac:dyDescent="0.35">
      <c r="B93" s="31" t="s">
        <v>20</v>
      </c>
      <c r="C93" s="32">
        <f>AVERAGE(C83:C92)</f>
        <v>0.10023333333333334</v>
      </c>
      <c r="D93" s="33">
        <f>AVERAGE(D83:D92)</f>
        <v>8.4199999999999997E-2</v>
      </c>
      <c r="E93" s="34">
        <f>AVERAGE(E83:E92)</f>
        <v>1.8650000000000002</v>
      </c>
      <c r="F93" s="4"/>
      <c r="G93" s="4"/>
      <c r="H93" s="4"/>
      <c r="I93" s="4"/>
      <c r="J93" s="53"/>
      <c r="K93" s="60">
        <f>AVERAGE(K82:K89)</f>
        <v>0.10173125</v>
      </c>
      <c r="L93" s="60">
        <f>AVERAGE(L82:L89)</f>
        <v>9.4249999999999987E-2</v>
      </c>
      <c r="M93" s="55">
        <f>AVERAGE(M82:M89)</f>
        <v>2.120625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2:26" ht="16.2" thickBot="1" x14ac:dyDescent="0.35">
      <c r="B94" s="31" t="s">
        <v>23</v>
      </c>
      <c r="C94" s="42">
        <f>MEDIAN(C82:C92)</f>
        <v>0.10150000000000001</v>
      </c>
      <c r="D94" s="42">
        <f>MEDIAN(D82:D92)</f>
        <v>8.3999999999999991E-2</v>
      </c>
      <c r="E94" s="51">
        <f>MEDIAN(E82:E92)</f>
        <v>1.6949999999999998</v>
      </c>
      <c r="F94" s="4"/>
      <c r="G94" s="4"/>
      <c r="H94" s="4"/>
      <c r="I94" s="4"/>
      <c r="J94" s="53"/>
      <c r="K94" s="53"/>
      <c r="L94" s="53"/>
      <c r="M94" s="5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2:26" ht="15.6" x14ac:dyDescent="0.3">
      <c r="B95" s="4"/>
      <c r="C95" s="4"/>
      <c r="D95" s="4"/>
      <c r="E95" s="4"/>
      <c r="F95" s="4"/>
      <c r="G95" s="4"/>
      <c r="H95" s="4"/>
      <c r="I95" s="4"/>
      <c r="J95" s="4"/>
      <c r="K95" s="54">
        <f>AVERAGE(K85:K89)</f>
        <v>0.10075000000000001</v>
      </c>
      <c r="L95" s="54">
        <f>AVERAGE(L85:L89)</f>
        <v>9.4900000000000012E-2</v>
      </c>
      <c r="M95" s="5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2:26" ht="16.2" thickBot="1" x14ac:dyDescent="0.35">
      <c r="B96" s="13">
        <v>2009</v>
      </c>
      <c r="C96" s="12"/>
      <c r="D96" s="12"/>
      <c r="E96" s="1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47.4" thickBot="1" x14ac:dyDescent="0.35">
      <c r="B97" s="14" t="s">
        <v>6</v>
      </c>
      <c r="C97" s="15" t="s">
        <v>7</v>
      </c>
      <c r="D97" s="15" t="s">
        <v>8</v>
      </c>
      <c r="E97" s="16" t="s">
        <v>9</v>
      </c>
      <c r="F97" s="4"/>
      <c r="G97" s="4"/>
      <c r="H97" s="4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4"/>
      <c r="U97" s="4"/>
      <c r="V97" s="4"/>
      <c r="W97" s="4"/>
      <c r="X97" s="4"/>
      <c r="Y97" s="4"/>
      <c r="Z97" s="4"/>
    </row>
    <row r="98" spans="2:26" ht="15.6" x14ac:dyDescent="0.3">
      <c r="B98" s="17" t="s">
        <v>10</v>
      </c>
      <c r="C98" s="18">
        <v>0.10100000000000001</v>
      </c>
      <c r="D98" s="19">
        <v>7.1999999999999995E-2</v>
      </c>
      <c r="E98" s="20">
        <v>2.1</v>
      </c>
      <c r="F98" s="4"/>
      <c r="G98" s="4"/>
      <c r="H98" s="4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4"/>
      <c r="U98" s="4"/>
      <c r="V98" s="4"/>
      <c r="W98" s="4"/>
      <c r="X98" s="4"/>
      <c r="Y98" s="4"/>
      <c r="Z98" s="4"/>
    </row>
    <row r="99" spans="2:26" ht="18.75" customHeight="1" x14ac:dyDescent="0.3">
      <c r="B99" s="21" t="s">
        <v>11</v>
      </c>
      <c r="C99" s="22">
        <v>0.1018</v>
      </c>
      <c r="D99" s="23">
        <v>9.6000000000000002E-2</v>
      </c>
      <c r="E99" s="24">
        <v>2.38</v>
      </c>
      <c r="F99" s="4"/>
      <c r="G99" s="4"/>
      <c r="H99" s="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4"/>
      <c r="U99" s="4"/>
      <c r="V99" s="4"/>
      <c r="W99" s="4"/>
      <c r="X99" s="4"/>
      <c r="Y99" s="4"/>
      <c r="Z99" s="4"/>
    </row>
    <row r="100" spans="2:26" ht="15.6" x14ac:dyDescent="0.3">
      <c r="B100" s="21" t="s">
        <v>12</v>
      </c>
      <c r="C100" s="22">
        <v>0.10249999999999999</v>
      </c>
      <c r="D100" s="23">
        <v>7.3999999999999996E-2</v>
      </c>
      <c r="E100" s="24">
        <v>1.17</v>
      </c>
      <c r="F100" s="4"/>
      <c r="G100" s="4"/>
      <c r="H100" s="4"/>
      <c r="I100" s="53"/>
      <c r="N100" s="53"/>
      <c r="O100" s="53"/>
      <c r="P100" s="53"/>
      <c r="Q100" s="53"/>
      <c r="R100" s="53"/>
      <c r="S100" s="53"/>
      <c r="T100" s="4"/>
      <c r="U100" s="4"/>
      <c r="V100" s="4"/>
      <c r="W100" s="4"/>
      <c r="X100" s="4"/>
      <c r="Y100" s="4"/>
      <c r="Z100" s="4"/>
    </row>
    <row r="101" spans="2:26" ht="15.6" x14ac:dyDescent="0.3">
      <c r="B101" s="21" t="s">
        <v>13</v>
      </c>
      <c r="C101" s="22">
        <v>0.10199999999999999</v>
      </c>
      <c r="D101" s="23">
        <v>0.10100000000000001</v>
      </c>
      <c r="E101" s="24">
        <v>2.2200000000000002</v>
      </c>
      <c r="F101" s="4"/>
      <c r="G101" s="4"/>
      <c r="H101" s="4"/>
      <c r="I101" s="53"/>
      <c r="N101" s="53"/>
      <c r="O101" s="53"/>
      <c r="P101" s="53"/>
      <c r="Q101" s="53"/>
      <c r="R101" s="53"/>
      <c r="S101" s="53"/>
      <c r="T101" s="4"/>
      <c r="U101" s="4"/>
      <c r="V101" s="4"/>
      <c r="W101" s="4"/>
      <c r="X101" s="4"/>
      <c r="Y101" s="4"/>
      <c r="Z101" s="4"/>
    </row>
    <row r="102" spans="2:26" ht="15.6" x14ac:dyDescent="0.3">
      <c r="B102" s="21" t="s">
        <v>14</v>
      </c>
      <c r="C102" s="22">
        <v>0.1013</v>
      </c>
      <c r="D102" s="23">
        <v>9.1999999999999998E-2</v>
      </c>
      <c r="E102" s="24">
        <v>1.73</v>
      </c>
      <c r="F102" s="4"/>
      <c r="G102" s="4"/>
      <c r="H102" s="4"/>
      <c r="I102" s="53"/>
      <c r="N102" s="53"/>
      <c r="O102" s="53"/>
      <c r="P102" s="53"/>
      <c r="Q102" s="53"/>
      <c r="R102" s="53"/>
      <c r="S102" s="53"/>
      <c r="T102" s="4"/>
      <c r="U102" s="4"/>
      <c r="V102" s="4"/>
      <c r="W102" s="4"/>
      <c r="X102" s="4"/>
      <c r="Y102" s="4"/>
      <c r="Z102" s="4"/>
    </row>
    <row r="103" spans="2:26" ht="15.6" x14ac:dyDescent="0.3">
      <c r="B103" s="21" t="s">
        <v>15</v>
      </c>
      <c r="C103" s="22">
        <v>0.1</v>
      </c>
      <c r="D103" s="23">
        <v>8.7999999999999995E-2</v>
      </c>
      <c r="E103" s="24">
        <v>1.41</v>
      </c>
      <c r="F103" s="4"/>
      <c r="G103" s="4"/>
      <c r="H103" s="4"/>
      <c r="I103" s="53"/>
      <c r="N103" s="53"/>
      <c r="O103" s="53"/>
      <c r="P103" s="53"/>
      <c r="Q103" s="53"/>
      <c r="R103" s="53"/>
      <c r="S103" s="53"/>
      <c r="T103" s="4"/>
      <c r="U103" s="4"/>
      <c r="V103" s="4"/>
      <c r="W103" s="4"/>
      <c r="X103" s="4"/>
      <c r="Y103" s="4"/>
      <c r="Z103" s="4"/>
    </row>
    <row r="104" spans="2:26" ht="15.6" x14ac:dyDescent="0.3">
      <c r="B104" s="21" t="s">
        <v>16</v>
      </c>
      <c r="C104" s="22">
        <v>9.7500000000000003E-2</v>
      </c>
      <c r="D104" s="23">
        <v>0.10100000000000001</v>
      </c>
      <c r="E104" s="24">
        <v>1.81</v>
      </c>
      <c r="F104" s="4"/>
      <c r="G104" s="4"/>
      <c r="H104" s="4"/>
      <c r="I104" s="53"/>
      <c r="N104" s="53"/>
      <c r="O104" s="53"/>
      <c r="P104" s="53"/>
      <c r="Q104" s="53"/>
      <c r="R104" s="53"/>
      <c r="S104" s="53"/>
      <c r="T104" s="4"/>
      <c r="U104" s="4"/>
      <c r="V104" s="4"/>
      <c r="W104" s="4"/>
      <c r="X104" s="4"/>
      <c r="Y104" s="4"/>
      <c r="Z104" s="4"/>
    </row>
    <row r="105" spans="2:26" ht="15.6" x14ac:dyDescent="0.3">
      <c r="B105" s="21" t="s">
        <v>17</v>
      </c>
      <c r="C105" s="22">
        <v>0.1013</v>
      </c>
      <c r="D105" s="23">
        <v>0.112</v>
      </c>
      <c r="E105" s="24">
        <v>1.75</v>
      </c>
      <c r="F105" s="4"/>
      <c r="G105" s="4"/>
      <c r="H105" s="4"/>
      <c r="I105" s="53"/>
      <c r="N105" s="53"/>
      <c r="O105" s="53"/>
      <c r="P105" s="53"/>
      <c r="Q105" s="53"/>
      <c r="R105" s="53"/>
      <c r="S105" s="53"/>
      <c r="T105" s="4"/>
      <c r="U105" s="4"/>
      <c r="V105" s="4"/>
      <c r="W105" s="4"/>
      <c r="X105" s="4"/>
      <c r="Y105" s="4"/>
      <c r="Z105" s="4"/>
    </row>
    <row r="106" spans="2:26" ht="16.2" thickBot="1" x14ac:dyDescent="0.35">
      <c r="B106" s="27" t="s">
        <v>19</v>
      </c>
      <c r="C106" s="28"/>
      <c r="D106" s="29"/>
      <c r="E106" s="30"/>
      <c r="F106" s="4"/>
      <c r="G106" s="4"/>
      <c r="H106" s="4"/>
      <c r="I106" s="53"/>
      <c r="N106" s="53"/>
      <c r="O106" s="53"/>
      <c r="P106" s="53"/>
      <c r="Q106" s="53"/>
      <c r="R106" s="53"/>
      <c r="S106" s="53"/>
      <c r="T106" s="4"/>
      <c r="U106" s="4"/>
      <c r="V106" s="4"/>
      <c r="W106" s="4"/>
      <c r="X106" s="4"/>
      <c r="Y106" s="4"/>
      <c r="Z106" s="4"/>
    </row>
    <row r="107" spans="2:26" ht="16.2" thickBot="1" x14ac:dyDescent="0.35">
      <c r="B107" s="31" t="s">
        <v>20</v>
      </c>
      <c r="C107" s="32">
        <f>AVERAGE(C98:C106)</f>
        <v>0.10092499999999999</v>
      </c>
      <c r="D107" s="33">
        <f>AVERAGE(D98:D106)</f>
        <v>9.1999999999999985E-2</v>
      </c>
      <c r="E107" s="34">
        <f>AVERAGE(E98:E106)</f>
        <v>1.8212500000000003</v>
      </c>
      <c r="F107" s="4"/>
      <c r="G107" s="4"/>
      <c r="H107" s="4"/>
      <c r="I107" s="53"/>
      <c r="N107" s="53"/>
      <c r="O107" s="53"/>
      <c r="P107" s="53"/>
      <c r="Q107" s="53"/>
      <c r="R107" s="53"/>
      <c r="S107" s="53"/>
      <c r="T107" s="4"/>
      <c r="U107" s="4"/>
      <c r="V107" s="4"/>
      <c r="W107" s="4"/>
      <c r="X107" s="4"/>
      <c r="Y107" s="4"/>
      <c r="Z107" s="4"/>
    </row>
    <row r="108" spans="2:26" ht="16.2" thickBot="1" x14ac:dyDescent="0.35">
      <c r="B108" s="31" t="s">
        <v>23</v>
      </c>
      <c r="C108" s="42">
        <f>MEDIAN(C97:C106)</f>
        <v>0.1013</v>
      </c>
      <c r="D108" s="42">
        <f>MEDIAN(D97:D106)</f>
        <v>9.4E-2</v>
      </c>
      <c r="E108" s="51">
        <f>MEDIAN(E97:E106)</f>
        <v>1.78</v>
      </c>
      <c r="F108" s="4"/>
      <c r="G108" s="4"/>
      <c r="H108" s="4"/>
      <c r="I108" s="53"/>
      <c r="N108" s="53"/>
      <c r="O108" s="53"/>
      <c r="P108" s="53"/>
      <c r="Q108" s="53"/>
      <c r="R108" s="53"/>
      <c r="S108" s="53"/>
      <c r="T108" s="4"/>
      <c r="U108" s="4"/>
      <c r="V108" s="4"/>
      <c r="W108" s="4"/>
      <c r="X108" s="4"/>
      <c r="Y108" s="4"/>
      <c r="Z108" s="4"/>
    </row>
    <row r="109" spans="2:26" ht="15.6" x14ac:dyDescent="0.3">
      <c r="C109" s="12"/>
      <c r="D109" s="12"/>
      <c r="E109" s="12"/>
      <c r="F109" s="4"/>
      <c r="G109" s="4"/>
      <c r="H109" s="4"/>
      <c r="I109" s="53"/>
      <c r="N109" s="53"/>
      <c r="O109" s="53"/>
      <c r="P109" s="53"/>
      <c r="Q109" s="53"/>
      <c r="R109" s="53"/>
      <c r="S109" s="53"/>
      <c r="T109" s="4"/>
      <c r="U109" s="4"/>
      <c r="V109" s="4"/>
      <c r="W109" s="4"/>
      <c r="X109" s="4"/>
      <c r="Y109" s="4"/>
      <c r="Z109" s="4"/>
    </row>
    <row r="110" spans="2:26" ht="16.2" thickBot="1" x14ac:dyDescent="0.35">
      <c r="B110" s="13">
        <v>2008</v>
      </c>
      <c r="C110" s="12"/>
      <c r="D110" s="12"/>
      <c r="E110" s="12"/>
      <c r="F110" s="4"/>
      <c r="G110" s="4"/>
      <c r="H110" s="4"/>
      <c r="I110" s="53"/>
      <c r="N110" s="53"/>
      <c r="O110" s="53"/>
      <c r="P110" s="53"/>
      <c r="Q110" s="53"/>
      <c r="R110" s="53"/>
      <c r="S110" s="53"/>
      <c r="T110" s="4"/>
      <c r="U110" s="4"/>
      <c r="V110" s="4"/>
      <c r="W110" s="4"/>
      <c r="X110" s="4"/>
      <c r="Y110" s="4"/>
      <c r="Z110" s="4"/>
    </row>
    <row r="111" spans="2:26" ht="47.4" thickBot="1" x14ac:dyDescent="0.35">
      <c r="B111" s="14" t="s">
        <v>6</v>
      </c>
      <c r="C111" s="15" t="s">
        <v>7</v>
      </c>
      <c r="D111" s="15" t="s">
        <v>8</v>
      </c>
      <c r="E111" s="16" t="s">
        <v>9</v>
      </c>
      <c r="F111" s="4"/>
      <c r="G111" s="4"/>
      <c r="H111" s="4"/>
      <c r="I111" s="53"/>
      <c r="N111" s="53"/>
      <c r="O111" s="53"/>
      <c r="P111" s="53"/>
      <c r="Q111" s="53"/>
      <c r="R111" s="53"/>
      <c r="S111" s="53"/>
      <c r="T111" s="4"/>
      <c r="U111" s="4"/>
      <c r="V111" s="4"/>
      <c r="W111" s="4"/>
      <c r="X111" s="4"/>
      <c r="Y111" s="4"/>
      <c r="Z111" s="4"/>
    </row>
    <row r="112" spans="2:26" ht="15.6" x14ac:dyDescent="0.3">
      <c r="B112" s="17" t="s">
        <v>10</v>
      </c>
      <c r="C112" s="35">
        <v>0.10100000000000001</v>
      </c>
      <c r="D112" s="36">
        <v>9.2999999999999999E-2</v>
      </c>
      <c r="E112" s="20">
        <v>2.19</v>
      </c>
      <c r="F112" s="4"/>
      <c r="G112" s="4"/>
      <c r="H112" s="4"/>
      <c r="I112" s="53"/>
      <c r="N112" s="53"/>
      <c r="O112" s="53"/>
      <c r="P112" s="53"/>
      <c r="Q112" s="53"/>
      <c r="R112" s="53"/>
      <c r="S112" s="53"/>
      <c r="T112" s="4"/>
      <c r="U112" s="4"/>
      <c r="V112" s="4"/>
      <c r="W112" s="4"/>
      <c r="X112" s="4"/>
      <c r="Y112" s="4"/>
      <c r="Z112" s="4"/>
    </row>
    <row r="113" spans="2:26" ht="15.6" x14ac:dyDescent="0.3">
      <c r="B113" s="21" t="s">
        <v>11</v>
      </c>
      <c r="C113" s="37">
        <v>0.10100000000000001</v>
      </c>
      <c r="D113" s="38">
        <v>0.1</v>
      </c>
      <c r="E113" s="24">
        <v>2.59</v>
      </c>
      <c r="F113" s="4"/>
      <c r="G113" s="4"/>
      <c r="H113" s="4"/>
      <c r="I113" s="53"/>
      <c r="N113" s="53"/>
      <c r="O113" s="53"/>
      <c r="P113" s="53"/>
      <c r="Q113" s="53"/>
      <c r="R113" s="53"/>
      <c r="S113" s="53"/>
      <c r="T113" s="4"/>
      <c r="U113" s="4"/>
      <c r="V113" s="4"/>
      <c r="W113" s="4"/>
      <c r="X113" s="4"/>
      <c r="Y113" s="4"/>
      <c r="Z113" s="4"/>
    </row>
    <row r="114" spans="2:26" ht="15.6" x14ac:dyDescent="0.3">
      <c r="B114" s="21" t="s">
        <v>12</v>
      </c>
      <c r="C114" s="37">
        <v>0.10249999999999999</v>
      </c>
      <c r="D114" s="38">
        <v>8.5000000000000006E-2</v>
      </c>
      <c r="E114" s="24">
        <v>1.5</v>
      </c>
      <c r="F114" s="4"/>
      <c r="G114" s="4"/>
      <c r="H114" s="4"/>
      <c r="I114" s="53"/>
      <c r="N114" s="53"/>
      <c r="O114" s="53"/>
      <c r="P114" s="53"/>
      <c r="Q114" s="53"/>
      <c r="R114" s="53"/>
      <c r="S114" s="53"/>
      <c r="T114" s="4"/>
      <c r="U114" s="4"/>
      <c r="V114" s="4"/>
      <c r="W114" s="4"/>
      <c r="X114" s="4"/>
      <c r="Y114" s="4"/>
      <c r="Z114" s="4"/>
    </row>
    <row r="115" spans="2:26" ht="15.6" x14ac:dyDescent="0.3">
      <c r="B115" s="21" t="s">
        <v>13</v>
      </c>
      <c r="C115" s="37">
        <v>0.10199999999999999</v>
      </c>
      <c r="D115" s="38">
        <v>4.9000000000000002E-2</v>
      </c>
      <c r="E115" s="24">
        <v>2.19</v>
      </c>
      <c r="F115" s="4"/>
      <c r="G115" s="4"/>
      <c r="H115" s="4"/>
      <c r="I115" s="53"/>
      <c r="N115" s="53"/>
      <c r="O115" s="53"/>
      <c r="P115" s="53"/>
      <c r="Q115" s="53"/>
      <c r="R115" s="53"/>
      <c r="S115" s="53"/>
      <c r="T115" s="4"/>
      <c r="U115" s="4"/>
      <c r="V115" s="4"/>
      <c r="W115" s="4"/>
      <c r="X115" s="4"/>
      <c r="Y115" s="4"/>
      <c r="Z115" s="4"/>
    </row>
    <row r="116" spans="2:26" ht="15.6" x14ac:dyDescent="0.3">
      <c r="B116" s="21" t="s">
        <v>14</v>
      </c>
      <c r="C116" s="37">
        <v>0.1013</v>
      </c>
      <c r="D116" s="38">
        <v>8.8999999999999996E-2</v>
      </c>
      <c r="E116" s="24">
        <v>1.99</v>
      </c>
      <c r="F116" s="4"/>
      <c r="G116" s="4"/>
      <c r="H116" s="4"/>
      <c r="I116" s="53"/>
      <c r="N116" s="53"/>
      <c r="O116" s="53"/>
      <c r="P116" s="53"/>
      <c r="Q116" s="53"/>
      <c r="R116" s="53"/>
      <c r="S116" s="53"/>
      <c r="T116" s="4"/>
      <c r="U116" s="4"/>
      <c r="V116" s="4"/>
      <c r="W116" s="4"/>
      <c r="X116" s="4"/>
      <c r="Y116" s="4"/>
      <c r="Z116" s="4"/>
    </row>
    <row r="117" spans="2:26" ht="15.6" x14ac:dyDescent="0.3">
      <c r="B117" s="21" t="s">
        <v>15</v>
      </c>
      <c r="C117" s="37">
        <v>0.1</v>
      </c>
      <c r="D117" s="38">
        <v>8.7999999999999995E-2</v>
      </c>
      <c r="E117" s="24">
        <v>1.84</v>
      </c>
      <c r="F117" s="4"/>
      <c r="G117" s="4"/>
      <c r="H117" s="4"/>
      <c r="I117" s="53"/>
      <c r="N117" s="53"/>
      <c r="O117" s="53"/>
      <c r="P117" s="53"/>
      <c r="Q117" s="53"/>
      <c r="R117" s="53"/>
      <c r="S117" s="53"/>
      <c r="T117" s="4"/>
      <c r="U117" s="4"/>
      <c r="V117" s="4"/>
      <c r="W117" s="4"/>
      <c r="X117" s="4"/>
      <c r="Y117" s="4"/>
      <c r="Z117" s="4"/>
    </row>
    <row r="118" spans="2:26" ht="15.6" x14ac:dyDescent="0.3">
      <c r="B118" s="21" t="s">
        <v>16</v>
      </c>
      <c r="C118" s="37">
        <v>9.7500000000000003E-2</v>
      </c>
      <c r="D118" s="38">
        <v>7.9000000000000001E-2</v>
      </c>
      <c r="E118" s="24">
        <v>2.19</v>
      </c>
      <c r="F118" s="4"/>
      <c r="G118" s="4"/>
      <c r="H118" s="4"/>
      <c r="I118" s="53"/>
      <c r="N118" s="53"/>
      <c r="O118" s="53"/>
      <c r="P118" s="53"/>
      <c r="Q118" s="53"/>
      <c r="R118" s="53"/>
      <c r="S118" s="53"/>
      <c r="T118" s="4"/>
      <c r="U118" s="4"/>
      <c r="V118" s="4"/>
      <c r="W118" s="4"/>
      <c r="X118" s="4"/>
      <c r="Y118" s="4"/>
      <c r="Z118" s="4"/>
    </row>
    <row r="119" spans="2:26" ht="15.6" x14ac:dyDescent="0.3">
      <c r="B119" s="21" t="s">
        <v>17</v>
      </c>
      <c r="C119" s="37">
        <v>0.1013</v>
      </c>
      <c r="D119" s="38">
        <v>8.3000000000000004E-2</v>
      </c>
      <c r="E119" s="24">
        <v>2.36</v>
      </c>
      <c r="F119" s="4"/>
      <c r="G119" s="4"/>
      <c r="H119" s="4"/>
      <c r="I119" s="53"/>
      <c r="N119" s="53"/>
      <c r="O119" s="53"/>
      <c r="P119" s="53"/>
      <c r="Q119" s="53"/>
      <c r="R119" s="53"/>
      <c r="S119" s="53"/>
      <c r="T119" s="4"/>
      <c r="U119" s="4"/>
      <c r="V119" s="4"/>
      <c r="W119" s="4"/>
      <c r="X119" s="4"/>
      <c r="Y119" s="4"/>
      <c r="Z119" s="4"/>
    </row>
    <row r="120" spans="2:26" ht="16.2" thickBot="1" x14ac:dyDescent="0.35">
      <c r="B120" s="27" t="s">
        <v>19</v>
      </c>
      <c r="C120" s="40"/>
      <c r="D120" s="41"/>
      <c r="E120" s="30"/>
      <c r="F120" s="4"/>
      <c r="G120" s="4"/>
      <c r="H120" s="4"/>
      <c r="I120" s="53"/>
      <c r="N120" s="53"/>
      <c r="O120" s="53"/>
      <c r="P120" s="53"/>
      <c r="Q120" s="53"/>
      <c r="R120" s="53"/>
      <c r="S120" s="53"/>
      <c r="T120" s="4"/>
      <c r="U120" s="4"/>
      <c r="V120" s="4"/>
      <c r="W120" s="4"/>
      <c r="X120" s="4"/>
      <c r="Y120" s="4"/>
      <c r="Z120" s="4"/>
    </row>
    <row r="121" spans="2:26" ht="16.2" thickBot="1" x14ac:dyDescent="0.35">
      <c r="B121" s="31" t="s">
        <v>20</v>
      </c>
      <c r="C121" s="42">
        <f>AVERAGE(C112:C120)</f>
        <v>0.100825</v>
      </c>
      <c r="D121" s="43">
        <f>AVERAGE(D112:D120)</f>
        <v>8.3249999999999991E-2</v>
      </c>
      <c r="E121" s="34">
        <f>AVERAGE(E112:E120)</f>
        <v>2.1062499999999997</v>
      </c>
      <c r="F121" s="4"/>
      <c r="G121" s="4"/>
      <c r="H121" s="4"/>
      <c r="I121" s="53"/>
      <c r="N121" s="53"/>
      <c r="O121" s="53"/>
      <c r="P121" s="53"/>
      <c r="Q121" s="53"/>
      <c r="R121" s="53"/>
      <c r="S121" s="53"/>
      <c r="T121" s="4"/>
      <c r="U121" s="4"/>
      <c r="V121" s="4"/>
      <c r="W121" s="4"/>
      <c r="X121" s="4"/>
      <c r="Y121" s="4"/>
      <c r="Z121" s="4"/>
    </row>
    <row r="122" spans="2:26" ht="16.2" thickBot="1" x14ac:dyDescent="0.35">
      <c r="B122" s="31" t="s">
        <v>23</v>
      </c>
      <c r="C122" s="42">
        <f>MEDIAN(C111:C120)</f>
        <v>0.10115</v>
      </c>
      <c r="D122" s="42">
        <f>MEDIAN(D111:D120)</f>
        <v>8.6499999999999994E-2</v>
      </c>
      <c r="E122" s="51">
        <f>MEDIAN(E111:E120)</f>
        <v>2.19</v>
      </c>
      <c r="F122" s="4"/>
      <c r="G122" s="4"/>
      <c r="H122" s="4"/>
      <c r="I122" s="53"/>
      <c r="N122" s="53"/>
      <c r="O122" s="53"/>
      <c r="P122" s="53"/>
      <c r="Q122" s="53"/>
      <c r="R122" s="53"/>
      <c r="S122" s="53"/>
      <c r="T122" s="4"/>
      <c r="U122" s="4"/>
      <c r="V122" s="4"/>
      <c r="W122" s="4"/>
      <c r="X122" s="4"/>
      <c r="Y122" s="4"/>
      <c r="Z122" s="4"/>
    </row>
    <row r="123" spans="2:26" ht="15.6" x14ac:dyDescent="0.3">
      <c r="B123" s="4"/>
      <c r="C123" s="4"/>
      <c r="D123" s="4"/>
      <c r="E123" s="4"/>
      <c r="F123" s="4"/>
      <c r="G123" s="4"/>
      <c r="H123" s="4"/>
      <c r="I123" s="53"/>
      <c r="N123" s="53"/>
      <c r="O123" s="53"/>
      <c r="P123" s="53"/>
      <c r="Q123" s="53"/>
      <c r="R123" s="53"/>
      <c r="S123" s="53"/>
      <c r="T123" s="4"/>
      <c r="U123" s="4"/>
      <c r="V123" s="4"/>
      <c r="W123" s="4"/>
      <c r="X123" s="4"/>
      <c r="Y123" s="4"/>
      <c r="Z123" s="4"/>
    </row>
    <row r="124" spans="2:26" ht="16.2" thickBot="1" x14ac:dyDescent="0.35">
      <c r="B124" s="13">
        <v>2007</v>
      </c>
      <c r="C124" s="12"/>
      <c r="D124" s="12"/>
      <c r="E124" s="12"/>
      <c r="F124" s="4"/>
      <c r="G124" s="4"/>
      <c r="H124" s="4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4"/>
      <c r="U124" s="4"/>
      <c r="V124" s="4"/>
      <c r="W124" s="4"/>
      <c r="X124" s="4"/>
      <c r="Y124" s="4"/>
      <c r="Z124" s="4"/>
    </row>
    <row r="125" spans="2:26" ht="47.4" thickBot="1" x14ac:dyDescent="0.35">
      <c r="B125" s="14" t="s">
        <v>6</v>
      </c>
      <c r="C125" s="15" t="s">
        <v>7</v>
      </c>
      <c r="D125" s="15" t="s">
        <v>8</v>
      </c>
      <c r="E125" s="16" t="s">
        <v>9</v>
      </c>
      <c r="F125" s="4"/>
      <c r="G125" s="4"/>
      <c r="H125" s="4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4"/>
      <c r="U125" s="4"/>
      <c r="V125" s="4"/>
      <c r="W125" s="4"/>
      <c r="X125" s="4"/>
      <c r="Y125" s="4"/>
      <c r="Z125" s="4"/>
    </row>
    <row r="126" spans="2:26" ht="15.6" x14ac:dyDescent="0.3">
      <c r="B126" s="17" t="s">
        <v>10</v>
      </c>
      <c r="C126" s="35">
        <v>9.8699999999999996E-2</v>
      </c>
      <c r="D126" s="36">
        <v>8.4000000000000005E-2</v>
      </c>
      <c r="E126" s="20">
        <v>2.2999999999999998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5.6" x14ac:dyDescent="0.3">
      <c r="B127" s="21" t="s">
        <v>11</v>
      </c>
      <c r="C127" s="37">
        <v>0.1008</v>
      </c>
      <c r="D127" s="38">
        <v>0.11</v>
      </c>
      <c r="E127" s="24">
        <v>3.12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5.6" x14ac:dyDescent="0.3">
      <c r="B128" s="21" t="s">
        <v>12</v>
      </c>
      <c r="C128" s="37">
        <v>0.10249999999999999</v>
      </c>
      <c r="D128" s="38">
        <v>0.104</v>
      </c>
      <c r="E128" s="24">
        <v>1.97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5.6" x14ac:dyDescent="0.3">
      <c r="B129" s="21" t="s">
        <v>13</v>
      </c>
      <c r="C129" s="37">
        <v>0.10100000000000001</v>
      </c>
      <c r="D129" s="38">
        <v>8.4000000000000005E-2</v>
      </c>
      <c r="E129" s="24">
        <v>2.35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5.6" x14ac:dyDescent="0.3">
      <c r="B130" s="21" t="s">
        <v>14</v>
      </c>
      <c r="C130" s="37">
        <v>0.127</v>
      </c>
      <c r="D130" s="38">
        <v>4.2000000000000003E-2</v>
      </c>
      <c r="E130" s="24">
        <v>2.0699999999999998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5.6" x14ac:dyDescent="0.3">
      <c r="B131" s="21" t="s">
        <v>15</v>
      </c>
      <c r="C131" s="37">
        <v>0.1004</v>
      </c>
      <c r="D131" s="38">
        <v>0.1</v>
      </c>
      <c r="E131" s="24">
        <v>2.1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5.6" x14ac:dyDescent="0.3">
      <c r="B132" s="21" t="s">
        <v>16</v>
      </c>
      <c r="C132" s="37">
        <v>0.1</v>
      </c>
      <c r="D132" s="38">
        <v>3.0000000000000001E-3</v>
      </c>
      <c r="E132" s="24">
        <v>2.27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5.6" x14ac:dyDescent="0.3">
      <c r="B133" s="21" t="s">
        <v>17</v>
      </c>
      <c r="C133" s="37">
        <v>0.10100000000000001</v>
      </c>
      <c r="D133" s="38">
        <v>0.182</v>
      </c>
      <c r="E133" s="24">
        <v>2.93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6.2" thickBot="1" x14ac:dyDescent="0.35">
      <c r="B134" s="27" t="s">
        <v>19</v>
      </c>
      <c r="C134" s="40"/>
      <c r="D134" s="41"/>
      <c r="E134" s="3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6.2" thickBot="1" x14ac:dyDescent="0.35">
      <c r="B135" s="31" t="s">
        <v>20</v>
      </c>
      <c r="C135" s="42">
        <f>AVERAGE(C126:C134)</f>
        <v>0.103925</v>
      </c>
      <c r="D135" s="43">
        <f>AVERAGE(D126:D134)</f>
        <v>8.8625000000000009E-2</v>
      </c>
      <c r="E135" s="34">
        <f>AVERAGE(E126:E134)</f>
        <v>2.3887499999999999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6.2" thickBot="1" x14ac:dyDescent="0.35">
      <c r="B136" s="31" t="s">
        <v>23</v>
      </c>
      <c r="C136" s="42">
        <f>MEDIAN(C126:C134)</f>
        <v>0.1009</v>
      </c>
      <c r="D136" s="42">
        <f>MEDIAN(D126:D134)</f>
        <v>9.1999999999999998E-2</v>
      </c>
      <c r="E136" s="51">
        <f>MEDIAN(E126:E134)</f>
        <v>2.2850000000000001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6.2" thickBot="1" x14ac:dyDescent="0.35">
      <c r="B138" s="13">
        <v>2006</v>
      </c>
      <c r="C138" s="12"/>
      <c r="D138" s="12"/>
      <c r="E138" s="1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47.4" thickBot="1" x14ac:dyDescent="0.35">
      <c r="B139" s="14" t="s">
        <v>6</v>
      </c>
      <c r="C139" s="15" t="s">
        <v>7</v>
      </c>
      <c r="D139" s="15" t="s">
        <v>8</v>
      </c>
      <c r="E139" s="16" t="s">
        <v>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5.6" x14ac:dyDescent="0.3">
      <c r="B140" s="17" t="s">
        <v>10</v>
      </c>
      <c r="C140" s="35">
        <v>0.1</v>
      </c>
      <c r="D140" s="36">
        <v>0.104</v>
      </c>
      <c r="E140" s="20">
        <v>2.2999999999999998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5.6" x14ac:dyDescent="0.3">
      <c r="B141" s="21" t="s">
        <v>11</v>
      </c>
      <c r="C141" s="37">
        <v>0.1008</v>
      </c>
      <c r="D141" s="38">
        <v>0.115</v>
      </c>
      <c r="E141" s="24">
        <v>4.3600000000000003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5.6" x14ac:dyDescent="0.3">
      <c r="B142" s="21" t="s">
        <v>12</v>
      </c>
      <c r="C142" s="37"/>
      <c r="D142" s="38"/>
      <c r="E142" s="2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5.6" x14ac:dyDescent="0.3">
      <c r="B143" s="21" t="s">
        <v>13</v>
      </c>
      <c r="C143" s="37">
        <v>0.10100000000000001</v>
      </c>
      <c r="D143" s="38">
        <v>9.2999999999999999E-2</v>
      </c>
      <c r="E143" s="24">
        <v>2.64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5.6" x14ac:dyDescent="0.3">
      <c r="B144" s="21" t="s">
        <v>14</v>
      </c>
      <c r="C144" s="37">
        <v>0.127</v>
      </c>
      <c r="D144" s="38">
        <v>0.12</v>
      </c>
      <c r="E144" s="24">
        <v>2.16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5.6" x14ac:dyDescent="0.3">
      <c r="B145" s="21" t="s">
        <v>15</v>
      </c>
      <c r="C145" s="37">
        <v>0.1004</v>
      </c>
      <c r="D145" s="38">
        <v>8.4000000000000005E-2</v>
      </c>
      <c r="E145" s="24">
        <v>2.14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5.6" x14ac:dyDescent="0.3">
      <c r="B146" s="21" t="s">
        <v>16</v>
      </c>
      <c r="C146" s="37">
        <v>0.1</v>
      </c>
      <c r="D146" s="38">
        <v>3.9E-2</v>
      </c>
      <c r="E146" s="24">
        <v>2.16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5.6" x14ac:dyDescent="0.3">
      <c r="B147" s="21" t="s">
        <v>17</v>
      </c>
      <c r="C147" s="37">
        <v>9.9000000000000005E-2</v>
      </c>
      <c r="D147" s="38">
        <v>0.115</v>
      </c>
      <c r="E147" s="24">
        <v>2.4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6.2" thickBot="1" x14ac:dyDescent="0.35">
      <c r="B148" s="27" t="s">
        <v>19</v>
      </c>
      <c r="C148" s="40"/>
      <c r="D148" s="41"/>
      <c r="E148" s="3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6.2" thickBot="1" x14ac:dyDescent="0.35">
      <c r="B149" s="31" t="s">
        <v>20</v>
      </c>
      <c r="C149" s="42">
        <f>AVERAGE(C140:C148)</f>
        <v>0.10402857142857143</v>
      </c>
      <c r="D149" s="43">
        <f>AVERAGE(D140:D148)</f>
        <v>9.5714285714285724E-2</v>
      </c>
      <c r="E149" s="34">
        <f>AVERAGE(E140:E148)</f>
        <v>2.5942857142857143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6.2" thickBot="1" x14ac:dyDescent="0.35">
      <c r="B150" s="31" t="s">
        <v>23</v>
      </c>
      <c r="C150" s="42">
        <f>MEDIAN(C139:C148)</f>
        <v>0.1004</v>
      </c>
      <c r="D150" s="42">
        <f>MEDIAN(D139:D148)</f>
        <v>0.104</v>
      </c>
      <c r="E150" s="51">
        <f>MEDIAN(E139:E148)</f>
        <v>2.2999999999999998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6.2" thickBot="1" x14ac:dyDescent="0.35">
      <c r="B152" s="13">
        <v>2005</v>
      </c>
      <c r="C152" s="12"/>
      <c r="D152" s="12"/>
      <c r="E152" s="1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47.4" thickBot="1" x14ac:dyDescent="0.35">
      <c r="B153" s="14" t="s">
        <v>6</v>
      </c>
      <c r="C153" s="15" t="s">
        <v>7</v>
      </c>
      <c r="D153" s="15" t="s">
        <v>8</v>
      </c>
      <c r="E153" s="16" t="s">
        <v>9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5.6" x14ac:dyDescent="0.3">
      <c r="B154" s="17" t="s">
        <v>10</v>
      </c>
      <c r="C154" s="35">
        <v>0.1</v>
      </c>
      <c r="D154" s="36">
        <v>0.08</v>
      </c>
      <c r="E154" s="20">
        <v>1.67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5.6" x14ac:dyDescent="0.3">
      <c r="B155" s="21" t="s">
        <v>11</v>
      </c>
      <c r="C155" s="37">
        <v>0.1008</v>
      </c>
      <c r="D155" s="38">
        <v>0.114</v>
      </c>
      <c r="E155" s="24">
        <v>3.21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5.6" x14ac:dyDescent="0.3">
      <c r="B156" s="21" t="s">
        <v>12</v>
      </c>
      <c r="C156" s="37"/>
      <c r="D156" s="38"/>
      <c r="E156" s="2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5.6" x14ac:dyDescent="0.3">
      <c r="B157" s="21" t="s">
        <v>13</v>
      </c>
      <c r="C157" s="37">
        <v>9.7000000000000003E-2</v>
      </c>
      <c r="D157" s="38">
        <v>9.8000000000000004E-2</v>
      </c>
      <c r="E157" s="24">
        <v>2.16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5.6" x14ac:dyDescent="0.3">
      <c r="B158" s="21" t="s">
        <v>14</v>
      </c>
      <c r="C158" s="37">
        <v>0.127</v>
      </c>
      <c r="D158" s="38">
        <v>0.109</v>
      </c>
      <c r="E158" s="24">
        <v>2.0699999999999998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5.6" x14ac:dyDescent="0.3">
      <c r="B159" s="21" t="s">
        <v>15</v>
      </c>
      <c r="C159" s="37">
        <v>0.1004</v>
      </c>
      <c r="D159" s="38">
        <v>5.6000000000000001E-2</v>
      </c>
      <c r="E159" s="24">
        <v>0.94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5.6" x14ac:dyDescent="0.3">
      <c r="B160" s="21" t="s">
        <v>16</v>
      </c>
      <c r="C160" s="37">
        <v>0.1</v>
      </c>
      <c r="D160" s="38">
        <v>0.06</v>
      </c>
      <c r="E160" s="24">
        <v>2.0499999999999998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5.6" x14ac:dyDescent="0.3">
      <c r="B161" s="21" t="s">
        <v>17</v>
      </c>
      <c r="C161" s="37">
        <v>9.9000000000000005E-2</v>
      </c>
      <c r="D161" s="38">
        <v>0.113</v>
      </c>
      <c r="E161" s="24">
        <v>1.79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ht="16.2" thickBot="1" x14ac:dyDescent="0.35">
      <c r="B162" s="27" t="s">
        <v>19</v>
      </c>
      <c r="C162" s="40"/>
      <c r="D162" s="41"/>
      <c r="E162" s="3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ht="16.2" thickBot="1" x14ac:dyDescent="0.35">
      <c r="B163" s="31" t="s">
        <v>20</v>
      </c>
      <c r="C163" s="42">
        <f>AVERAGE(C154:C162)</f>
        <v>0.10345714285714284</v>
      </c>
      <c r="D163" s="43">
        <f>AVERAGE(D154:D162)</f>
        <v>0.09</v>
      </c>
      <c r="E163" s="34">
        <f>AVERAGE(E154:E162)</f>
        <v>1.9842857142857138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ht="16.2" thickBot="1" x14ac:dyDescent="0.35">
      <c r="B164" s="31" t="s">
        <v>23</v>
      </c>
      <c r="C164" s="42">
        <f>MEDIAN(C153:C162)</f>
        <v>0.1</v>
      </c>
      <c r="D164" s="42">
        <f>MEDIAN(D153:D162)</f>
        <v>9.8000000000000004E-2</v>
      </c>
      <c r="E164" s="51">
        <f>MEDIAN(E153:E162)</f>
        <v>2.0499999999999998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ht="16.2" thickBot="1" x14ac:dyDescent="0.35">
      <c r="B166" s="13">
        <v>2004</v>
      </c>
      <c r="C166" s="12"/>
      <c r="D166" s="12"/>
      <c r="E166" s="1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ht="47.4" thickBot="1" x14ac:dyDescent="0.35">
      <c r="B167" s="14" t="s">
        <v>6</v>
      </c>
      <c r="C167" s="15" t="s">
        <v>7</v>
      </c>
      <c r="D167" s="15" t="s">
        <v>8</v>
      </c>
      <c r="E167" s="16" t="s">
        <v>9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ht="15.6" x14ac:dyDescent="0.3">
      <c r="B168" s="17" t="s">
        <v>10</v>
      </c>
      <c r="C168" s="35">
        <v>0.1</v>
      </c>
      <c r="D168" s="36">
        <v>5.6000000000000001E-2</v>
      </c>
      <c r="E168" s="20">
        <v>1.76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ht="15.6" x14ac:dyDescent="0.3">
      <c r="B169" s="21" t="s">
        <v>11</v>
      </c>
      <c r="C169" s="37">
        <v>0.10150000000000001</v>
      </c>
      <c r="D169" s="38">
        <v>0.123</v>
      </c>
      <c r="E169" s="24">
        <v>2.8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ht="15.6" x14ac:dyDescent="0.3">
      <c r="B170" s="21" t="s">
        <v>12</v>
      </c>
      <c r="C170" s="37">
        <v>0.105</v>
      </c>
      <c r="D170" s="38">
        <v>7.3999999999999996E-2</v>
      </c>
      <c r="E170" s="24">
        <v>2.0699999999999998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ht="15.6" x14ac:dyDescent="0.3">
      <c r="B171" s="21" t="s">
        <v>13</v>
      </c>
      <c r="C171" s="37">
        <v>9.7000000000000003E-2</v>
      </c>
      <c r="D171" s="38">
        <v>8.6999999999999994E-2</v>
      </c>
      <c r="E171" s="24">
        <v>1.89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ht="15.6" x14ac:dyDescent="0.3">
      <c r="B172" s="21" t="s">
        <v>14</v>
      </c>
      <c r="C172" s="37">
        <v>0.127</v>
      </c>
      <c r="D172" s="38">
        <v>0.112</v>
      </c>
      <c r="E172" s="24">
        <v>2.66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ht="15.6" x14ac:dyDescent="0.3">
      <c r="B173" s="21" t="s">
        <v>15</v>
      </c>
      <c r="C173" s="37">
        <v>0.1038</v>
      </c>
      <c r="D173" s="38">
        <v>8.2000000000000003E-2</v>
      </c>
      <c r="E173" s="24">
        <v>2.65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ht="15.6" x14ac:dyDescent="0.3">
      <c r="B174" s="21" t="s">
        <v>16</v>
      </c>
      <c r="C174" s="37">
        <v>0.1033</v>
      </c>
      <c r="D174" s="38">
        <v>8.5999999999999993E-2</v>
      </c>
      <c r="E174" s="24">
        <v>2.69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ht="15.6" x14ac:dyDescent="0.3">
      <c r="B175" s="21" t="s">
        <v>17</v>
      </c>
      <c r="C175" s="37">
        <v>9.9500000000000005E-2</v>
      </c>
      <c r="D175" s="38">
        <v>9.8000000000000004E-2</v>
      </c>
      <c r="E175" s="24">
        <v>1.93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ht="16.2" thickBot="1" x14ac:dyDescent="0.35">
      <c r="B176" s="27" t="s">
        <v>19</v>
      </c>
      <c r="C176" s="40"/>
      <c r="D176" s="41"/>
      <c r="E176" s="3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ht="16.2" thickBot="1" x14ac:dyDescent="0.35">
      <c r="B177" s="31" t="s">
        <v>20</v>
      </c>
      <c r="C177" s="42">
        <f>AVERAGE(C168:C176)</f>
        <v>0.10463750000000001</v>
      </c>
      <c r="D177" s="43">
        <f>AVERAGE(D168:D176)</f>
        <v>8.9749999999999983E-2</v>
      </c>
      <c r="E177" s="34">
        <f>AVERAGE(E168:E176)</f>
        <v>2.3062499999999999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ht="16.2" thickBot="1" x14ac:dyDescent="0.35">
      <c r="B178" s="31" t="s">
        <v>23</v>
      </c>
      <c r="C178" s="42">
        <f>MEDIAN(C167:C176)</f>
        <v>0.1024</v>
      </c>
      <c r="D178" s="42">
        <f>MEDIAN(D167:D176)</f>
        <v>8.6499999999999994E-2</v>
      </c>
      <c r="E178" s="51">
        <f>MEDIAN(E167:E176)</f>
        <v>2.36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ht="15.6" x14ac:dyDescent="0.3">
      <c r="B179" s="44"/>
      <c r="C179" s="45"/>
      <c r="D179" s="45"/>
      <c r="E179" s="5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ht="16.2" thickBot="1" x14ac:dyDescent="0.35">
      <c r="B180" s="13">
        <v>2003</v>
      </c>
      <c r="C180" s="12"/>
      <c r="D180" s="12"/>
      <c r="E180" s="1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ht="47.4" thickBot="1" x14ac:dyDescent="0.35">
      <c r="B181" s="14" t="s">
        <v>6</v>
      </c>
      <c r="C181" s="15" t="s">
        <v>7</v>
      </c>
      <c r="D181" s="15" t="s">
        <v>8</v>
      </c>
      <c r="E181" s="16" t="s">
        <v>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ht="15.6" x14ac:dyDescent="0.3">
      <c r="B182" s="17" t="s">
        <v>10</v>
      </c>
      <c r="C182" s="35">
        <v>0.1</v>
      </c>
      <c r="D182" s="36">
        <v>9.6000000000000002E-2</v>
      </c>
      <c r="E182" s="20">
        <v>1.76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ht="15.6" x14ac:dyDescent="0.3">
      <c r="B183" s="21" t="s">
        <v>11</v>
      </c>
      <c r="C183" s="37">
        <v>0.1032</v>
      </c>
      <c r="D183" s="38">
        <v>0.13900000000000001</v>
      </c>
      <c r="E183" s="24">
        <v>3.04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ht="15.6" x14ac:dyDescent="0.3">
      <c r="B184" s="21" t="s">
        <v>12</v>
      </c>
      <c r="C184" s="37">
        <v>0.105</v>
      </c>
      <c r="D184" s="38">
        <v>9.6000000000000002E-2</v>
      </c>
      <c r="E184" s="24">
        <v>1.59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ht="15.6" x14ac:dyDescent="0.3">
      <c r="B185" s="21" t="s">
        <v>13</v>
      </c>
      <c r="C185" s="37">
        <v>0.1048</v>
      </c>
      <c r="D185" s="38">
        <v>9.6000000000000002E-2</v>
      </c>
      <c r="E185" s="24">
        <v>1.99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ht="15.6" x14ac:dyDescent="0.3">
      <c r="B186" s="21" t="s">
        <v>14</v>
      </c>
      <c r="C186" s="37">
        <v>0.127</v>
      </c>
      <c r="D186" s="38">
        <v>0.11600000000000001</v>
      </c>
      <c r="E186" s="24">
        <v>2.75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ht="15.6" x14ac:dyDescent="0.3">
      <c r="B187" s="21" t="s">
        <v>15</v>
      </c>
      <c r="C187" s="37">
        <v>0.10249999999999999</v>
      </c>
      <c r="D187" s="38">
        <v>9.8000000000000004E-2</v>
      </c>
      <c r="E187" s="24">
        <v>2.25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ht="15.6" x14ac:dyDescent="0.3">
      <c r="B188" s="21" t="s">
        <v>16</v>
      </c>
      <c r="C188" s="37">
        <v>0.1033</v>
      </c>
      <c r="D188" s="38">
        <v>8.4000000000000005E-2</v>
      </c>
      <c r="E188" s="24">
        <v>1.72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ht="15.6" x14ac:dyDescent="0.3">
      <c r="B189" s="21" t="s">
        <v>17</v>
      </c>
      <c r="C189" s="37">
        <v>9.9500000000000005E-2</v>
      </c>
      <c r="D189" s="38">
        <v>9.4E-2</v>
      </c>
      <c r="E189" s="24">
        <v>1.55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ht="15.6" x14ac:dyDescent="0.3">
      <c r="B190" s="21" t="s">
        <v>18</v>
      </c>
      <c r="C190" s="37">
        <v>0.1</v>
      </c>
      <c r="D190" s="39">
        <v>0.121</v>
      </c>
      <c r="E190" s="26">
        <v>2.02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ht="16.2" thickBot="1" x14ac:dyDescent="0.35">
      <c r="B191" s="27" t="s">
        <v>19</v>
      </c>
      <c r="C191" s="40"/>
      <c r="D191" s="41"/>
      <c r="E191" s="3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ht="16.2" thickBot="1" x14ac:dyDescent="0.35">
      <c r="B192" s="31" t="s">
        <v>20</v>
      </c>
      <c r="C192" s="42">
        <f>AVERAGE(C182:C191)</f>
        <v>0.10503333333333334</v>
      </c>
      <c r="D192" s="43">
        <f>AVERAGE(D182:D191)</f>
        <v>0.10444444444444444</v>
      </c>
      <c r="E192" s="34">
        <f>AVERAGE(E182:E191)</f>
        <v>2.0744444444444441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ht="16.2" thickBot="1" x14ac:dyDescent="0.35">
      <c r="B193" s="31" t="s">
        <v>23</v>
      </c>
      <c r="C193" s="42">
        <f>MEDIAN(C181:C191)</f>
        <v>0.1032</v>
      </c>
      <c r="D193" s="42">
        <f>MEDIAN(D181:D191)</f>
        <v>9.6000000000000002E-2</v>
      </c>
      <c r="E193" s="51">
        <f>MEDIAN(E181:E191)</f>
        <v>1.99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ht="15.6" x14ac:dyDescent="0.3">
      <c r="B194" s="44"/>
      <c r="C194" s="45"/>
      <c r="D194" s="45"/>
      <c r="E194" s="4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ht="16.2" thickBot="1" x14ac:dyDescent="0.35">
      <c r="B195" s="13">
        <v>2002</v>
      </c>
      <c r="C195" s="47"/>
      <c r="D195" s="47"/>
      <c r="E195" s="4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2:26" ht="47.4" thickBot="1" x14ac:dyDescent="0.35">
      <c r="B196" s="14" t="s">
        <v>6</v>
      </c>
      <c r="C196" s="15" t="s">
        <v>7</v>
      </c>
      <c r="D196" s="15" t="s">
        <v>8</v>
      </c>
      <c r="E196" s="16" t="s">
        <v>9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2:26" ht="16.2" thickBot="1" x14ac:dyDescent="0.35">
      <c r="B197" s="17" t="s">
        <v>10</v>
      </c>
      <c r="C197" s="35">
        <v>0.1</v>
      </c>
      <c r="D197" s="36">
        <v>0.105</v>
      </c>
      <c r="E197" s="20">
        <v>1.82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2:26" ht="15.6" x14ac:dyDescent="0.3">
      <c r="B198" s="17" t="s">
        <v>22</v>
      </c>
      <c r="C198" s="48">
        <v>0.11020000000000001</v>
      </c>
      <c r="D198" s="49">
        <v>9.7000000000000003E-2</v>
      </c>
      <c r="E198" s="50">
        <v>2.48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26" ht="15.6" x14ac:dyDescent="0.3">
      <c r="B199" s="21" t="s">
        <v>11</v>
      </c>
      <c r="C199" s="37">
        <v>0.1032</v>
      </c>
      <c r="D199" s="38">
        <v>0.14000000000000001</v>
      </c>
      <c r="E199" s="24">
        <v>3.65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15.6" x14ac:dyDescent="0.3">
      <c r="B200" s="21" t="s">
        <v>12</v>
      </c>
      <c r="C200" s="37">
        <v>0.105</v>
      </c>
      <c r="D200" s="38">
        <v>9.4E-2</v>
      </c>
      <c r="E200" s="24">
        <v>1.83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15.6" x14ac:dyDescent="0.3">
      <c r="B201" s="21" t="s">
        <v>13</v>
      </c>
      <c r="C201" s="37">
        <v>0.1048</v>
      </c>
      <c r="D201" s="38">
        <v>7.4999999999999997E-2</v>
      </c>
      <c r="E201" s="24">
        <v>2.0099999999999998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15.6" x14ac:dyDescent="0.3">
      <c r="B202" s="21" t="s">
        <v>14</v>
      </c>
      <c r="C202" s="37">
        <v>0.127</v>
      </c>
      <c r="D202" s="38">
        <v>0.13300000000000001</v>
      </c>
      <c r="E202" s="24">
        <v>3.04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2:26" ht="15.6" x14ac:dyDescent="0.3">
      <c r="B203" s="21" t="s">
        <v>15</v>
      </c>
      <c r="C203" s="37">
        <v>0.10249999999999999</v>
      </c>
      <c r="D203" s="38">
        <v>0.09</v>
      </c>
      <c r="E203" s="24">
        <v>2.48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2:26" ht="15.6" x14ac:dyDescent="0.3">
      <c r="B204" s="21" t="s">
        <v>16</v>
      </c>
      <c r="C204" s="37">
        <v>0.1045</v>
      </c>
      <c r="D204" s="38">
        <v>0.13600000000000001</v>
      </c>
      <c r="E204" s="24">
        <v>2.0099999999999998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2:26" ht="15.6" x14ac:dyDescent="0.3">
      <c r="B205" s="21" t="s">
        <v>17</v>
      </c>
      <c r="C205" s="37">
        <v>9.9500000000000005E-2</v>
      </c>
      <c r="D205" s="38">
        <v>9.5000000000000001E-2</v>
      </c>
      <c r="E205" s="24">
        <v>1.62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2:26" ht="16.2" thickBot="1" x14ac:dyDescent="0.35">
      <c r="B206" s="27" t="s">
        <v>19</v>
      </c>
      <c r="C206" s="40"/>
      <c r="D206" s="41"/>
      <c r="E206" s="3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26" ht="16.2" thickBot="1" x14ac:dyDescent="0.35">
      <c r="B207" s="31" t="s">
        <v>20</v>
      </c>
      <c r="C207" s="42">
        <f>AVERAGE(C197:C206)</f>
        <v>0.10630000000000001</v>
      </c>
      <c r="D207" s="43">
        <f>AVERAGE(D197:D206)</f>
        <v>0.10722222222222222</v>
      </c>
      <c r="E207" s="34">
        <f>AVERAGE(E197:E206)</f>
        <v>2.3266666666666667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16.2" thickBot="1" x14ac:dyDescent="0.35">
      <c r="B208" s="31" t="s">
        <v>23</v>
      </c>
      <c r="C208" s="42">
        <f>MEDIAN(C197:C206)</f>
        <v>0.1045</v>
      </c>
      <c r="D208" s="42">
        <f>MEDIAN(D197:D206)</f>
        <v>9.7000000000000003E-2</v>
      </c>
      <c r="E208" s="51">
        <f>MEDIAN(E197:E206)</f>
        <v>2.0099999999999998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26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2:26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2:26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2:26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2:26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2:26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26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2:26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2:26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2:26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26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26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2:26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2:26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2:26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2:26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2:26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26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26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26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26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26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6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26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26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26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26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26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26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26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26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26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26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26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26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26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26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26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26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26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26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2:26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2:26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2:26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26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26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26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26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6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6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26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26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6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6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6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6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6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6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6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2:26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2:26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2:26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2:26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26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26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26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6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6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6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</sheetData>
  <pageMargins left="0.34" right="0.34" top="0.26" bottom="0.3" header="0.3" footer="0.3"/>
  <pageSetup scale="57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37"/>
  <sheetViews>
    <sheetView tabSelected="1" workbookViewId="0">
      <selection activeCell="E7" sqref="E7:H22"/>
    </sheetView>
  </sheetViews>
  <sheetFormatPr defaultColWidth="9.109375" defaultRowHeight="13.2" x14ac:dyDescent="0.25"/>
  <cols>
    <col min="1" max="4" width="9.109375" style="61"/>
    <col min="5" max="5" width="11.88671875" style="61" bestFit="1" customWidth="1"/>
    <col min="6" max="6" width="17" style="61" customWidth="1"/>
    <col min="7" max="7" width="13.88671875" style="61" customWidth="1"/>
    <col min="8" max="8" width="10.5546875" style="61" bestFit="1" customWidth="1"/>
    <col min="9" max="16384" width="9.109375" style="61"/>
  </cols>
  <sheetData>
    <row r="4" spans="3:23" x14ac:dyDescent="0.25"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3:23" ht="15.6" x14ac:dyDescent="0.3">
      <c r="E5" s="70" t="s">
        <v>28</v>
      </c>
      <c r="H5" s="62"/>
      <c r="I5" s="62"/>
      <c r="J5" s="71" t="s">
        <v>29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62"/>
      <c r="W5" s="62"/>
    </row>
    <row r="6" spans="3:23" ht="13.8" thickBot="1" x14ac:dyDescent="0.3">
      <c r="C6" s="62"/>
      <c r="D6" s="62"/>
      <c r="E6" s="63"/>
      <c r="F6" s="63"/>
      <c r="G6" s="63"/>
      <c r="H6" s="64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3:23" ht="15.6" x14ac:dyDescent="0.3">
      <c r="C7" s="62"/>
      <c r="D7" s="62"/>
      <c r="E7" s="98"/>
      <c r="F7" s="79" t="s">
        <v>26</v>
      </c>
      <c r="G7" s="66" t="s">
        <v>27</v>
      </c>
      <c r="H7" s="9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3:23" ht="16.2" thickBot="1" x14ac:dyDescent="0.35">
      <c r="C8" s="62"/>
      <c r="D8" s="62"/>
      <c r="E8" s="100" t="s">
        <v>24</v>
      </c>
      <c r="F8" s="85" t="s">
        <v>7</v>
      </c>
      <c r="G8" s="77" t="s">
        <v>32</v>
      </c>
      <c r="H8" s="86" t="s">
        <v>25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3:23" ht="15.6" x14ac:dyDescent="0.3">
      <c r="C9" s="62"/>
      <c r="D9" s="62"/>
      <c r="E9" s="87">
        <f>Study!J82</f>
        <v>2002</v>
      </c>
      <c r="F9" s="88">
        <f>Study!K82</f>
        <v>0.1045</v>
      </c>
      <c r="G9" s="88">
        <f>Study!L82</f>
        <v>9.7000000000000003E-2</v>
      </c>
      <c r="H9" s="96">
        <f>Study!M82</f>
        <v>2.0099999999999998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3:23" ht="15.6" x14ac:dyDescent="0.3">
      <c r="C10" s="62"/>
      <c r="D10" s="62"/>
      <c r="E10" s="89">
        <f>Study!J83</f>
        <v>2003</v>
      </c>
      <c r="F10" s="22">
        <f>Study!K83</f>
        <v>0.1032</v>
      </c>
      <c r="G10" s="22">
        <f>Study!L83</f>
        <v>9.6000000000000002E-2</v>
      </c>
      <c r="H10" s="97">
        <f>Study!M83</f>
        <v>1.99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3:23" ht="15.6" x14ac:dyDescent="0.3">
      <c r="C11" s="62"/>
      <c r="D11" s="62"/>
      <c r="E11" s="89">
        <f>Study!J84</f>
        <v>2004</v>
      </c>
      <c r="F11" s="22">
        <f>Study!K84</f>
        <v>0.1024</v>
      </c>
      <c r="G11" s="22">
        <f>Study!L84</f>
        <v>8.6499999999999994E-2</v>
      </c>
      <c r="H11" s="97">
        <f>Study!M84</f>
        <v>2.36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3:23" ht="15.6" x14ac:dyDescent="0.3">
      <c r="C12" s="62"/>
      <c r="D12" s="62"/>
      <c r="E12" s="89">
        <f>Study!J85</f>
        <v>2005</v>
      </c>
      <c r="F12" s="22">
        <f>Study!K85</f>
        <v>0.1</v>
      </c>
      <c r="G12" s="22">
        <f>Study!L85</f>
        <v>9.8000000000000004E-2</v>
      </c>
      <c r="H12" s="97">
        <f>Study!M85</f>
        <v>2.0499999999999998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3:23" ht="15.6" x14ac:dyDescent="0.3">
      <c r="C13" s="62"/>
      <c r="D13" s="62"/>
      <c r="E13" s="89">
        <f>Study!J86</f>
        <v>2006</v>
      </c>
      <c r="F13" s="22">
        <f>Study!K86</f>
        <v>0.1004</v>
      </c>
      <c r="G13" s="22">
        <f>Study!L86</f>
        <v>0.104</v>
      </c>
      <c r="H13" s="97">
        <f>Study!M86</f>
        <v>2.2999999999999998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3:23" ht="15.6" x14ac:dyDescent="0.3">
      <c r="C14" s="62"/>
      <c r="D14" s="62"/>
      <c r="E14" s="89">
        <f>Study!J87</f>
        <v>2007</v>
      </c>
      <c r="F14" s="22">
        <f>Study!K87</f>
        <v>0.1009</v>
      </c>
      <c r="G14" s="22">
        <f>Study!L87</f>
        <v>9.1999999999999998E-2</v>
      </c>
      <c r="H14" s="97">
        <f>Study!M87</f>
        <v>2.2850000000000001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3:23" ht="15.6" x14ac:dyDescent="0.3">
      <c r="C15" s="62"/>
      <c r="D15" s="62"/>
      <c r="E15" s="89">
        <f>Study!J88</f>
        <v>2008</v>
      </c>
      <c r="F15" s="22">
        <f>Study!K88</f>
        <v>0.10115</v>
      </c>
      <c r="G15" s="22">
        <f>Study!L88</f>
        <v>8.6499999999999994E-2</v>
      </c>
      <c r="H15" s="97">
        <f>Study!M88</f>
        <v>2.19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3:23" ht="15.6" x14ac:dyDescent="0.3">
      <c r="C16" s="62"/>
      <c r="D16" s="62"/>
      <c r="E16" s="89">
        <f>Study!J89</f>
        <v>2009</v>
      </c>
      <c r="F16" s="22">
        <f>Study!K89</f>
        <v>0.1013</v>
      </c>
      <c r="G16" s="22">
        <f>Study!L89</f>
        <v>9.4E-2</v>
      </c>
      <c r="H16" s="97">
        <f>Study!M89</f>
        <v>1.78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5:23" ht="15.6" x14ac:dyDescent="0.3">
      <c r="E17" s="89">
        <f>Study!J90</f>
        <v>2010</v>
      </c>
      <c r="F17" s="22">
        <f>Study!K90</f>
        <v>0.10150000000000001</v>
      </c>
      <c r="G17" s="22">
        <f>Study!L90</f>
        <v>8.8999999999999996E-2</v>
      </c>
      <c r="H17" s="97">
        <f>Study!M90</f>
        <v>1.6949999999999998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5:23" ht="15.6" x14ac:dyDescent="0.3">
      <c r="E18" s="89">
        <f>Study!J91</f>
        <v>2011</v>
      </c>
      <c r="F18" s="22">
        <f>Study!K91</f>
        <v>9.9900000000000003E-2</v>
      </c>
      <c r="G18" s="22">
        <f>Study!L91</f>
        <v>0.08</v>
      </c>
      <c r="H18" s="97">
        <f>Study!M91</f>
        <v>1.7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5:23" ht="15.6" x14ac:dyDescent="0.3">
      <c r="E19" s="89">
        <f>Study!J92</f>
        <v>2012</v>
      </c>
      <c r="F19" s="22">
        <f>Study!K92</f>
        <v>9.9900000000000003E-2</v>
      </c>
      <c r="G19" s="22">
        <f>Study!L92</f>
        <v>8.4000000000000005E-2</v>
      </c>
      <c r="H19" s="97">
        <f>Study!M92</f>
        <v>1.8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5:23" ht="15.6" x14ac:dyDescent="0.3">
      <c r="E20" s="90">
        <v>2013</v>
      </c>
      <c r="F20" s="91">
        <f>Study!C51</f>
        <v>9.9900000000000003E-2</v>
      </c>
      <c r="G20" s="91">
        <f>Study!D51</f>
        <v>8.6999999999999994E-2</v>
      </c>
      <c r="H20" s="92">
        <f>Study!E51</f>
        <v>1.8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5:23" ht="15.6" x14ac:dyDescent="0.3">
      <c r="E21" s="90">
        <v>2014</v>
      </c>
      <c r="F21" s="91">
        <f>Study!C36</f>
        <v>9.9099999999999994E-2</v>
      </c>
      <c r="G21" s="91">
        <f>Study!D36</f>
        <v>0.10199999999999999</v>
      </c>
      <c r="H21" s="92">
        <f>Study!E36</f>
        <v>1.91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5:23" ht="16.2" thickBot="1" x14ac:dyDescent="0.35">
      <c r="E22" s="93">
        <v>2015</v>
      </c>
      <c r="F22" s="94">
        <f>Study!C22</f>
        <v>9.69E-2</v>
      </c>
      <c r="G22" s="94">
        <f>Study!D22</f>
        <v>9.9000000000000005E-2</v>
      </c>
      <c r="H22" s="95">
        <f>Study!E22</f>
        <v>2.0299999999999998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5:23" x14ac:dyDescent="0.25"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5:23" x14ac:dyDescent="0.25"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5:23" x14ac:dyDescent="0.25"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5:23" x14ac:dyDescent="0.25"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5:23" x14ac:dyDescent="0.25"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5:23" x14ac:dyDescent="0.25"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5:23" x14ac:dyDescent="0.25"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5:23" x14ac:dyDescent="0.25"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5:23" x14ac:dyDescent="0.25"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5:23" x14ac:dyDescent="0.25"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9:23" x14ac:dyDescent="0.25"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9:23" x14ac:dyDescent="0.25"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9:23" x14ac:dyDescent="0.25">
      <c r="U35" s="62"/>
      <c r="V35" s="62"/>
      <c r="W35" s="62"/>
    </row>
    <row r="36" spans="9:23" x14ac:dyDescent="0.25">
      <c r="U36" s="62"/>
      <c r="V36" s="62"/>
      <c r="W36" s="62"/>
    </row>
    <row r="37" spans="9:23" x14ac:dyDescent="0.25">
      <c r="U37" s="62"/>
      <c r="V37" s="62"/>
      <c r="W37" s="62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37"/>
  <sheetViews>
    <sheetView topLeftCell="B1" workbookViewId="0">
      <selection activeCell="H24" sqref="H24"/>
    </sheetView>
  </sheetViews>
  <sheetFormatPr defaultColWidth="9.109375" defaultRowHeight="13.2" x14ac:dyDescent="0.25"/>
  <cols>
    <col min="1" max="5" width="9.109375" style="61"/>
    <col min="6" max="6" width="17" style="61" customWidth="1"/>
    <col min="7" max="7" width="13.88671875" style="61" customWidth="1"/>
    <col min="8" max="8" width="10.33203125" style="61" bestFit="1" customWidth="1"/>
    <col min="9" max="16384" width="9.109375" style="61"/>
  </cols>
  <sheetData>
    <row r="4" spans="3:23" x14ac:dyDescent="0.25"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3:23" ht="15.6" x14ac:dyDescent="0.3">
      <c r="E5" s="70" t="s">
        <v>33</v>
      </c>
      <c r="H5" s="62"/>
      <c r="I5" s="62"/>
      <c r="J5" s="71" t="s">
        <v>29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62"/>
      <c r="W5" s="62"/>
    </row>
    <row r="6" spans="3:23" ht="13.8" thickBot="1" x14ac:dyDescent="0.3">
      <c r="C6" s="62"/>
      <c r="D6" s="62"/>
      <c r="E6" s="63"/>
      <c r="F6" s="63"/>
      <c r="G6" s="63"/>
      <c r="H6" s="64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3:23" ht="15.6" x14ac:dyDescent="0.3">
      <c r="C7" s="62"/>
      <c r="D7" s="62"/>
      <c r="E7" s="65"/>
      <c r="F7" s="79" t="s">
        <v>26</v>
      </c>
      <c r="G7" s="66" t="s">
        <v>27</v>
      </c>
      <c r="H7" s="8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3:23" ht="16.2" thickBot="1" x14ac:dyDescent="0.35">
      <c r="C8" s="62"/>
      <c r="D8" s="62"/>
      <c r="E8" s="76" t="s">
        <v>24</v>
      </c>
      <c r="F8" s="80" t="s">
        <v>30</v>
      </c>
      <c r="G8" s="77" t="s">
        <v>30</v>
      </c>
      <c r="H8" s="82" t="s">
        <v>25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3:23" ht="16.2" thickBot="1" x14ac:dyDescent="0.35">
      <c r="C9" s="62"/>
      <c r="D9" s="62"/>
      <c r="E9" s="78">
        <f>Study!J69</f>
        <v>2002</v>
      </c>
      <c r="F9" s="83">
        <f>Study!K69</f>
        <v>0.10630000000000001</v>
      </c>
      <c r="G9" s="83">
        <f>Study!L69</f>
        <v>0.10722222222222222</v>
      </c>
      <c r="H9" s="84">
        <f>Study!M69</f>
        <v>2.3266666666666667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3:23" ht="16.2" thickBot="1" x14ac:dyDescent="0.35">
      <c r="C10" s="62"/>
      <c r="D10" s="62"/>
      <c r="E10" s="78">
        <f>Study!J70</f>
        <v>2003</v>
      </c>
      <c r="F10" s="83">
        <f>Study!K70</f>
        <v>0.10503333333333334</v>
      </c>
      <c r="G10" s="83">
        <f>Study!L70</f>
        <v>0.10444444444444444</v>
      </c>
      <c r="H10" s="84">
        <f>Study!M70</f>
        <v>2.0744444444444441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3:23" ht="16.2" thickBot="1" x14ac:dyDescent="0.35">
      <c r="C11" s="62"/>
      <c r="D11" s="62"/>
      <c r="E11" s="78">
        <f>Study!J71</f>
        <v>2004</v>
      </c>
      <c r="F11" s="83">
        <f>Study!K71</f>
        <v>0.10463750000000001</v>
      </c>
      <c r="G11" s="83">
        <f>Study!L71</f>
        <v>8.9749999999999983E-2</v>
      </c>
      <c r="H11" s="84">
        <f>Study!M71</f>
        <v>2.3062499999999999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3:23" ht="16.2" thickBot="1" x14ac:dyDescent="0.35">
      <c r="C12" s="62"/>
      <c r="D12" s="62"/>
      <c r="E12" s="78">
        <f>Study!J72</f>
        <v>2005</v>
      </c>
      <c r="F12" s="83">
        <f>Study!K72</f>
        <v>0.10345714285714284</v>
      </c>
      <c r="G12" s="83">
        <f>Study!L72</f>
        <v>0.09</v>
      </c>
      <c r="H12" s="84">
        <f>Study!M72</f>
        <v>1.9842857142857138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3:23" ht="16.2" thickBot="1" x14ac:dyDescent="0.35">
      <c r="C13" s="62"/>
      <c r="D13" s="62"/>
      <c r="E13" s="78">
        <f>Study!J73</f>
        <v>2006</v>
      </c>
      <c r="F13" s="83">
        <f>Study!K73</f>
        <v>0.10402857142857143</v>
      </c>
      <c r="G13" s="83">
        <f>Study!L73</f>
        <v>9.5714285714285724E-2</v>
      </c>
      <c r="H13" s="84">
        <f>Study!M73</f>
        <v>2.5942857142857143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3:23" ht="16.2" thickBot="1" x14ac:dyDescent="0.35">
      <c r="C14" s="62"/>
      <c r="D14" s="62"/>
      <c r="E14" s="78">
        <f>Study!J74</f>
        <v>2007</v>
      </c>
      <c r="F14" s="83">
        <f>Study!K74</f>
        <v>0.103925</v>
      </c>
      <c r="G14" s="83">
        <f>Study!L74</f>
        <v>8.8625000000000009E-2</v>
      </c>
      <c r="H14" s="84">
        <f>Study!M74</f>
        <v>2.3887499999999999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3:23" ht="16.2" thickBot="1" x14ac:dyDescent="0.35">
      <c r="C15" s="62"/>
      <c r="D15" s="62"/>
      <c r="E15" s="78">
        <f>Study!J75</f>
        <v>2008</v>
      </c>
      <c r="F15" s="83">
        <f>Study!K75</f>
        <v>0.100825</v>
      </c>
      <c r="G15" s="83">
        <f>Study!L75</f>
        <v>8.3249999999999991E-2</v>
      </c>
      <c r="H15" s="84">
        <f>Study!M75</f>
        <v>2.1062499999999997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3:23" ht="16.2" thickBot="1" x14ac:dyDescent="0.35">
      <c r="C16" s="62"/>
      <c r="D16" s="62"/>
      <c r="E16" s="78">
        <f>Study!J76</f>
        <v>2009</v>
      </c>
      <c r="F16" s="83">
        <f>Study!K76</f>
        <v>0.10092499999999999</v>
      </c>
      <c r="G16" s="83">
        <f>Study!L76</f>
        <v>9.1999999999999985E-2</v>
      </c>
      <c r="H16" s="84">
        <f>Study!M76</f>
        <v>1.8212500000000003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5:23" ht="16.2" thickBot="1" x14ac:dyDescent="0.35">
      <c r="E17" s="78">
        <f>Study!J77</f>
        <v>2010</v>
      </c>
      <c r="F17" s="83">
        <f>Study!K77</f>
        <v>0.10023333333333334</v>
      </c>
      <c r="G17" s="83">
        <f>Study!L77</f>
        <v>8.8899999999999979E-2</v>
      </c>
      <c r="H17" s="84">
        <f>Study!M77</f>
        <v>1.8650000000000002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5:23" ht="16.2" thickBot="1" x14ac:dyDescent="0.35">
      <c r="E18" s="78">
        <f>Study!J78</f>
        <v>2011</v>
      </c>
      <c r="F18" s="83">
        <f>Study!K78</f>
        <v>9.9762500000000004E-2</v>
      </c>
      <c r="G18" s="83">
        <f>Study!L78</f>
        <v>8.4666666666666654E-2</v>
      </c>
      <c r="H18" s="84">
        <f>Study!M78</f>
        <v>1.8155555555555556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5:23" ht="16.2" thickBot="1" x14ac:dyDescent="0.35">
      <c r="E19" s="78">
        <f>Study!J79</f>
        <v>2012</v>
      </c>
      <c r="F19" s="83">
        <f>Study!K79</f>
        <v>9.9762500000000004E-2</v>
      </c>
      <c r="G19" s="83">
        <f>Study!L79</f>
        <v>9.0111111111111086E-2</v>
      </c>
      <c r="H19" s="84">
        <f>Study!M79</f>
        <v>1.961111111111111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5:23" ht="15.6" x14ac:dyDescent="0.3">
      <c r="E20" s="78">
        <v>2013</v>
      </c>
      <c r="F20" s="83">
        <f>Study!C50</f>
        <v>9.9725000000000008E-2</v>
      </c>
      <c r="G20" s="83">
        <f>Study!D51</f>
        <v>8.6999999999999994E-2</v>
      </c>
      <c r="H20" s="84">
        <f>Study!E50</f>
        <v>1.961111111111111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5:23" x14ac:dyDescent="0.25"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5:23" x14ac:dyDescent="0.25"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5:23" x14ac:dyDescent="0.25"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5:23" x14ac:dyDescent="0.25"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5:23" x14ac:dyDescent="0.25"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5:23" x14ac:dyDescent="0.25"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5:23" x14ac:dyDescent="0.25"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5:23" x14ac:dyDescent="0.25"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5:23" x14ac:dyDescent="0.25"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5:23" x14ac:dyDescent="0.25"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5:23" x14ac:dyDescent="0.25"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5:23" x14ac:dyDescent="0.25"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9:23" x14ac:dyDescent="0.25"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9:23" x14ac:dyDescent="0.25"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9:23" x14ac:dyDescent="0.25">
      <c r="U35" s="62"/>
      <c r="V35" s="62"/>
      <c r="W35" s="62"/>
    </row>
    <row r="36" spans="9:23" x14ac:dyDescent="0.25">
      <c r="U36" s="62"/>
      <c r="V36" s="62"/>
      <c r="W36" s="62"/>
    </row>
    <row r="37" spans="9:23" x14ac:dyDescent="0.25">
      <c r="U37" s="62"/>
      <c r="V37" s="62"/>
      <c r="W37" s="62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All Data</vt:lpstr>
      <vt:lpstr>Data Used in Chart</vt:lpstr>
      <vt:lpstr>Study</vt:lpstr>
      <vt:lpstr>Chart-Median</vt:lpstr>
      <vt:lpstr>Chart-Mean</vt:lpstr>
      <vt:lpstr>'All Data'!Print_Area</vt:lpstr>
      <vt:lpstr>'Data Used in Chart'!Print_Area</vt:lpstr>
      <vt:lpstr>Study!Print_Area</vt:lpstr>
    </vt:vector>
  </TitlesOfParts>
  <Company>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agoad</cp:lastModifiedBy>
  <dcterms:created xsi:type="dcterms:W3CDTF">2009-06-03T17:54:10Z</dcterms:created>
  <dcterms:modified xsi:type="dcterms:W3CDTF">2016-06-06T20:20:27Z</dcterms:modified>
</cp:coreProperties>
</file>