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 - PROJECT FILES\331050 AND 100350 - HARRISBURG\KYAWC\060098-COS\5-ProjectWorking\B-Preliminary Report\"/>
    </mc:Choice>
  </mc:AlternateContent>
  <bookViews>
    <workbookView xWindow="360" yWindow="675" windowWidth="20730" windowHeight="11760"/>
  </bookViews>
  <sheets>
    <sheet name="Link In" sheetId="1" r:id="rId1"/>
    <sheet name="Exhibit 3" sheetId="2" r:id="rId2"/>
  </sheets>
  <externalReferences>
    <externalReference r:id="rId3"/>
    <externalReference r:id="rId4"/>
  </externalReferences>
  <definedNames>
    <definedName name="_xlnm.Print_Area" localSheetId="1">'Exhibit 3'!$A$7:$M$75</definedName>
    <definedName name="_xlnm.Print_Area" localSheetId="0">'Link In'!$A$10:$U$50</definedName>
    <definedName name="_xlnm.Print_Titles" localSheetId="1">'Exhibit 3'!$1:$6</definedName>
    <definedName name="_xlnm.Print_Titles" localSheetId="0">'Link In'!$2:$7</definedName>
  </definedNames>
  <calcPr calcId="152511" iterate="1" concurrentCalc="0"/>
</workbook>
</file>

<file path=xl/calcChain.xml><?xml version="1.0" encoding="utf-8"?>
<calcChain xmlns="http://schemas.openxmlformats.org/spreadsheetml/2006/main">
  <c r="D48" i="1" l="1"/>
  <c r="D46" i="1"/>
  <c r="D45" i="1"/>
  <c r="D44" i="1"/>
  <c r="D43" i="1"/>
  <c r="D42" i="1"/>
  <c r="D41" i="1"/>
  <c r="D40" i="1"/>
  <c r="D39" i="1"/>
  <c r="D38" i="1"/>
  <c r="G28" i="1"/>
  <c r="F28" i="1"/>
  <c r="E28" i="1"/>
  <c r="D28" i="1"/>
  <c r="C28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A3" i="1"/>
  <c r="E17" i="2"/>
  <c r="I17" i="2"/>
  <c r="E16" i="2"/>
  <c r="I16" i="2"/>
  <c r="E15" i="2"/>
  <c r="I15" i="2"/>
  <c r="E14" i="2"/>
  <c r="I14" i="2"/>
  <c r="E13" i="2"/>
  <c r="I13" i="2"/>
  <c r="R28" i="1"/>
  <c r="S28" i="1"/>
  <c r="T28" i="1"/>
  <c r="U28" i="1"/>
  <c r="Q28" i="1"/>
  <c r="L22" i="1"/>
  <c r="M22" i="1"/>
  <c r="N22" i="1"/>
  <c r="O22" i="1"/>
  <c r="L21" i="1"/>
  <c r="M21" i="1"/>
  <c r="N21" i="1"/>
  <c r="O21" i="1"/>
  <c r="L20" i="1"/>
  <c r="M20" i="1"/>
  <c r="N20" i="1"/>
  <c r="O20" i="1"/>
  <c r="L19" i="1"/>
  <c r="M19" i="1"/>
  <c r="N19" i="1"/>
  <c r="O19" i="1"/>
  <c r="L18" i="1"/>
  <c r="M18" i="1"/>
  <c r="N18" i="1"/>
  <c r="O18" i="1"/>
  <c r="L17" i="1"/>
  <c r="M17" i="1"/>
  <c r="N17" i="1"/>
  <c r="O17" i="1"/>
  <c r="L16" i="1"/>
  <c r="M16" i="1"/>
  <c r="N16" i="1"/>
  <c r="O16" i="1"/>
  <c r="L15" i="1"/>
  <c r="M15" i="1"/>
  <c r="N15" i="1"/>
  <c r="O15" i="1"/>
  <c r="L14" i="1"/>
  <c r="M14" i="1"/>
  <c r="N14" i="1"/>
  <c r="O14" i="1"/>
  <c r="E42" i="2"/>
  <c r="I42" i="2"/>
  <c r="J39" i="2"/>
  <c r="J40" i="2"/>
  <c r="J41" i="2"/>
  <c r="J42" i="2"/>
  <c r="J43" i="2"/>
  <c r="J44" i="2"/>
  <c r="J45" i="2"/>
  <c r="J46" i="2"/>
  <c r="A40" i="2"/>
  <c r="A41" i="2"/>
  <c r="A42" i="2"/>
  <c r="A43" i="2"/>
  <c r="A44" i="2"/>
  <c r="A45" i="2"/>
  <c r="A46" i="2"/>
  <c r="A39" i="2"/>
  <c r="E25" i="2"/>
  <c r="K46" i="1"/>
  <c r="A2" i="2"/>
  <c r="A1" i="2"/>
  <c r="K39" i="1"/>
  <c r="K40" i="1"/>
  <c r="K41" i="1"/>
  <c r="K42" i="1"/>
  <c r="K43" i="1"/>
  <c r="K44" i="1"/>
  <c r="K45" i="1"/>
  <c r="K38" i="1"/>
  <c r="C42" i="2"/>
  <c r="G42" i="2"/>
  <c r="C28" i="2"/>
  <c r="E28" i="2"/>
  <c r="C16" i="2"/>
  <c r="C41" i="2"/>
  <c r="G41" i="2"/>
  <c r="E41" i="2"/>
  <c r="I41" i="2"/>
  <c r="C29" i="2"/>
  <c r="E29" i="2"/>
  <c r="C13" i="2"/>
  <c r="C17" i="2"/>
  <c r="C46" i="2"/>
  <c r="G46" i="2"/>
  <c r="E46" i="2"/>
  <c r="I46" i="2"/>
  <c r="C25" i="2"/>
  <c r="C26" i="2"/>
  <c r="E26" i="2"/>
  <c r="C30" i="2"/>
  <c r="E30" i="2"/>
  <c r="C14" i="2"/>
  <c r="C39" i="2"/>
  <c r="G39" i="2"/>
  <c r="E39" i="2"/>
  <c r="I39" i="2"/>
  <c r="C43" i="2"/>
  <c r="G43" i="2"/>
  <c r="E43" i="2"/>
  <c r="I43" i="2"/>
  <c r="C58" i="2"/>
  <c r="G58" i="2"/>
  <c r="L46" i="1"/>
  <c r="C24" i="2"/>
  <c r="E24" i="2"/>
  <c r="C32" i="2"/>
  <c r="E32" i="2"/>
  <c r="C45" i="2"/>
  <c r="G45" i="2"/>
  <c r="E45" i="2"/>
  <c r="I45" i="2"/>
  <c r="C27" i="2"/>
  <c r="E27" i="2"/>
  <c r="C31" i="2"/>
  <c r="E31" i="2"/>
  <c r="C15" i="2"/>
  <c r="C40" i="2"/>
  <c r="G40" i="2"/>
  <c r="E40" i="2"/>
  <c r="I40" i="2"/>
  <c r="C44" i="2"/>
  <c r="G44" i="2"/>
  <c r="E44" i="2"/>
  <c r="I44" i="2"/>
  <c r="C54" i="2"/>
  <c r="G54" i="2"/>
  <c r="E54" i="2"/>
  <c r="I54" i="2"/>
  <c r="J26" i="1"/>
  <c r="G14" i="2"/>
  <c r="K14" i="2"/>
  <c r="G17" i="2"/>
  <c r="K17" i="2"/>
  <c r="K13" i="2"/>
  <c r="G13" i="2"/>
  <c r="K16" i="2"/>
  <c r="G16" i="2"/>
  <c r="G15" i="2"/>
  <c r="K15" i="2"/>
  <c r="E58" i="2"/>
  <c r="I58" i="2"/>
</calcChain>
</file>

<file path=xl/sharedStrings.xml><?xml version="1.0" encoding="utf-8"?>
<sst xmlns="http://schemas.openxmlformats.org/spreadsheetml/2006/main" count="186" uniqueCount="69">
  <si>
    <t>Present Rates for General Water Service</t>
  </si>
  <si>
    <t>Proposed Rates for General Water Service</t>
  </si>
  <si>
    <t>Service Charge</t>
  </si>
  <si>
    <t>Res</t>
  </si>
  <si>
    <t>Com</t>
  </si>
  <si>
    <t>Ind</t>
  </si>
  <si>
    <t>OPA</t>
  </si>
  <si>
    <t>SFR</t>
  </si>
  <si>
    <t>Monthly</t>
  </si>
  <si>
    <t>5/8"</t>
  </si>
  <si>
    <t>3/4"</t>
  </si>
  <si>
    <t>1"</t>
  </si>
  <si>
    <t>1-1/2"</t>
  </si>
  <si>
    <t>2"</t>
  </si>
  <si>
    <t>3"</t>
  </si>
  <si>
    <t>4"</t>
  </si>
  <si>
    <t>6"</t>
  </si>
  <si>
    <t>8"</t>
  </si>
  <si>
    <t>10"</t>
  </si>
  <si>
    <t>12"</t>
  </si>
  <si>
    <t>Consumption:</t>
  </si>
  <si>
    <t>Private Fire Service</t>
  </si>
  <si>
    <t>Rate</t>
  </si>
  <si>
    <t>Fire Service</t>
  </si>
  <si>
    <t>Public Fire Protection</t>
  </si>
  <si>
    <t>14"</t>
  </si>
  <si>
    <t>16"</t>
  </si>
  <si>
    <t>Kentucky</t>
  </si>
  <si>
    <t>T-Gals</t>
  </si>
  <si>
    <t>All</t>
  </si>
  <si>
    <t>Hydrant</t>
  </si>
  <si>
    <t>100 CCF</t>
  </si>
  <si>
    <t>Comparison of Present and Proposed Rates and Service Charges</t>
  </si>
  <si>
    <t>For the General Rate Increase</t>
  </si>
  <si>
    <t>Service Classification No. 1</t>
  </si>
  <si>
    <t>Residential</t>
  </si>
  <si>
    <t>Commercial</t>
  </si>
  <si>
    <t>Industrial</t>
  </si>
  <si>
    <t>Municipal &amp; Other Public Authority</t>
  </si>
  <si>
    <t>Sales for Resale</t>
  </si>
  <si>
    <t>Rate Per</t>
  </si>
  <si>
    <t>1,000 Gallons</t>
  </si>
  <si>
    <t>All Consumption</t>
  </si>
  <si>
    <t>100 Cubic Feet</t>
  </si>
  <si>
    <t>100 Gallons</t>
  </si>
  <si>
    <t>Present</t>
  </si>
  <si>
    <t>Proposed</t>
  </si>
  <si>
    <t>Meter Rates:</t>
  </si>
  <si>
    <t>Size of Meter</t>
  </si>
  <si>
    <t>Service Charges:</t>
  </si>
  <si>
    <t>Per Month</t>
  </si>
  <si>
    <t>Service Classification No. 3</t>
  </si>
  <si>
    <t>Size of Service</t>
  </si>
  <si>
    <t>Month</t>
  </si>
  <si>
    <t>Service Classification No. 4</t>
  </si>
  <si>
    <t>Rates For Public Fire Service</t>
  </si>
  <si>
    <t>For Each Public Hydrant</t>
  </si>
  <si>
    <t>Rates For Private Fire Service</t>
  </si>
  <si>
    <t>For Each Private Hydrant</t>
  </si>
  <si>
    <t>Annum</t>
  </si>
  <si>
    <t>Reconnection Charge</t>
  </si>
  <si>
    <t xml:space="preserve">Present </t>
  </si>
  <si>
    <t>Activation Fee</t>
  </si>
  <si>
    <t>Tapping (Connection Fees)</t>
  </si>
  <si>
    <t>Service larger than 2"</t>
  </si>
  <si>
    <t>Actual Cost</t>
  </si>
  <si>
    <t>Kentucky American Water Company</t>
  </si>
  <si>
    <t/>
  </si>
  <si>
    <t>Deleted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</si>
</sst>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_);[Red]\(&quot;$&quot;#,##0.0000\)"/>
    <numFmt numFmtId="166" formatCode="0.0000"/>
    <numFmt numFmtId="167" formatCode="&quot;$&quot;#,##0.00000_);[Red]\(&quot;$&quot;#,##0.00000\)"/>
    <numFmt numFmtId="168" formatCode="0.00000"/>
    <numFmt numFmtId="169" formatCode="&quot;$&quot;#,##0.00000_);\(&quot;$&quot;#,##0.00000\)"/>
    <numFmt numFmtId="170" formatCode="_(* #,##0.0000_);_(* \(#,##0.0000\);_(* &quot;-&quot;??_);_(@_)"/>
    <numFmt numFmtId="171" formatCode="&quot;$&quot;#,##0.0000_);\(&quot;$&quot;#,##0.0000\)"/>
  </numFmts>
  <fonts count="6" x14ac:knownFonts="1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/>
    </xf>
    <xf numFmtId="0" fontId="3" fillId="0" borderId="0" xfId="0" applyFont="1"/>
    <xf numFmtId="43" fontId="2" fillId="0" borderId="0" xfId="1" applyFont="1"/>
    <xf numFmtId="0" fontId="3" fillId="0" borderId="0" xfId="0" applyFont="1" applyFill="1"/>
    <xf numFmtId="43" fontId="2" fillId="0" borderId="0" xfId="1" applyFont="1" applyFill="1"/>
    <xf numFmtId="0" fontId="2" fillId="0" borderId="0" xfId="0" applyFont="1" applyAlignment="1">
      <alignment horizontal="center"/>
    </xf>
    <xf numFmtId="44" fontId="2" fillId="0" borderId="0" xfId="0" applyNumberFormat="1" applyFont="1" applyFill="1"/>
    <xf numFmtId="0" fontId="2" fillId="0" borderId="0" xfId="0" applyFont="1" applyFill="1" applyAlignment="1">
      <alignment horizontal="center"/>
    </xf>
    <xf numFmtId="8" fontId="2" fillId="0" borderId="0" xfId="0" applyNumberFormat="1" applyFont="1" applyFill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quotePrefix="1" applyFont="1"/>
    <xf numFmtId="0" fontId="2" fillId="0" borderId="0" xfId="0" quotePrefix="1" applyFont="1" applyFill="1"/>
    <xf numFmtId="0" fontId="3" fillId="0" borderId="0" xfId="0" applyFont="1" applyFill="1" applyProtection="1"/>
    <xf numFmtId="164" fontId="2" fillId="0" borderId="0" xfId="1" applyNumberFormat="1" applyFont="1"/>
    <xf numFmtId="165" fontId="2" fillId="0" borderId="0" xfId="1" applyNumberFormat="1" applyFont="1" applyFill="1"/>
    <xf numFmtId="164" fontId="2" fillId="0" borderId="0" xfId="1" applyNumberFormat="1" applyFont="1" applyFill="1"/>
    <xf numFmtId="37" fontId="2" fillId="0" borderId="0" xfId="0" applyNumberFormat="1" applyFont="1" applyFill="1" applyBorder="1"/>
    <xf numFmtId="165" fontId="2" fillId="0" borderId="0" xfId="1" applyNumberFormat="1" applyFont="1" applyFill="1" applyBorder="1"/>
    <xf numFmtId="166" fontId="2" fillId="0" borderId="0" xfId="0" applyNumberFormat="1" applyFont="1" applyFill="1" applyBorder="1"/>
    <xf numFmtId="3" fontId="2" fillId="0" borderId="0" xfId="0" applyNumberFormat="1" applyFont="1"/>
    <xf numFmtId="3" fontId="2" fillId="0" borderId="0" xfId="1" applyNumberFormat="1" applyFont="1" applyFill="1" applyAlignment="1">
      <alignment horizontal="center"/>
    </xf>
    <xf numFmtId="40" fontId="2" fillId="0" borderId="0" xfId="1" applyNumberFormat="1" applyFont="1"/>
    <xf numFmtId="40" fontId="2" fillId="0" borderId="0" xfId="1" applyNumberFormat="1" applyFont="1" applyFill="1"/>
    <xf numFmtId="7" fontId="2" fillId="0" borderId="0" xfId="1" applyNumberFormat="1" applyFont="1" applyFill="1"/>
    <xf numFmtId="3" fontId="3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7" fontId="2" fillId="0" borderId="0" xfId="0" applyNumberFormat="1" applyFont="1"/>
    <xf numFmtId="44" fontId="2" fillId="0" borderId="0" xfId="0" applyNumberFormat="1" applyFont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167" fontId="2" fillId="0" borderId="0" xfId="1" applyNumberFormat="1" applyFont="1" applyFill="1"/>
    <xf numFmtId="44" fontId="2" fillId="0" borderId="0" xfId="1" applyNumberFormat="1" applyFont="1" applyFill="1"/>
    <xf numFmtId="44" fontId="2" fillId="0" borderId="0" xfId="0" applyNumberFormat="1" applyFont="1" applyFill="1" applyAlignment="1">
      <alignment horizontal="right"/>
    </xf>
    <xf numFmtId="168" fontId="2" fillId="0" borderId="0" xfId="0" applyNumberFormat="1" applyFont="1" applyFill="1"/>
    <xf numFmtId="7" fontId="2" fillId="0" borderId="0" xfId="0" applyNumberFormat="1" applyFont="1" applyFill="1"/>
    <xf numFmtId="169" fontId="2" fillId="0" borderId="0" xfId="0" applyNumberFormat="1" applyFont="1" applyFill="1"/>
    <xf numFmtId="39" fontId="2" fillId="0" borderId="0" xfId="0" applyNumberFormat="1" applyFont="1" applyFill="1"/>
    <xf numFmtId="39" fontId="2" fillId="0" borderId="0" xfId="0" applyNumberFormat="1" applyFont="1"/>
    <xf numFmtId="165" fontId="2" fillId="0" borderId="0" xfId="0" applyNumberFormat="1" applyFont="1" applyFill="1" applyBorder="1"/>
    <xf numFmtId="39" fontId="2" fillId="0" borderId="0" xfId="1" applyNumberFormat="1" applyFont="1" applyFill="1"/>
    <xf numFmtId="39" fontId="2" fillId="0" borderId="0" xfId="1" applyNumberFormat="1" applyFont="1"/>
    <xf numFmtId="0" fontId="3" fillId="0" borderId="0" xfId="0" applyFont="1" applyAlignment="1">
      <alignment horizontal="center"/>
    </xf>
    <xf numFmtId="170" fontId="2" fillId="0" borderId="0" xfId="0" applyNumberFormat="1" applyFont="1" applyFill="1"/>
    <xf numFmtId="171" fontId="2" fillId="0" borderId="0" xfId="0" applyNumberFormat="1" applyFont="1" applyFill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5%20Water%20Rate%20Case/Discovery/PSC/PSC%20DR2-79/Confidential%20Workpapers/2015%20KY%20Constants_Financia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ll%20Analysis%20%20-3-15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BY"/>
      <sheetName val="Link Out Monthly BY"/>
      <sheetName val="Link Out Forecast"/>
      <sheetName val="Link Out Rev Req"/>
      <sheetName val="2015 KY Constants_Financial Dat"/>
    </sheetNames>
    <sheetDataSet>
      <sheetData sheetId="0">
        <row r="9">
          <cell r="C9" t="str">
            <v>Kentucky American Water Company</v>
          </cell>
        </row>
        <row r="11">
          <cell r="C11" t="str">
            <v>Case No. 2015-00418</v>
          </cell>
        </row>
      </sheetData>
      <sheetData sheetId="1"/>
      <sheetData sheetId="2">
        <row r="116">
          <cell r="M116" t="str">
            <v>Schedule M-3</v>
          </cell>
        </row>
      </sheetData>
      <sheetData sheetId="3">
        <row r="10">
          <cell r="F10">
            <v>-254323</v>
          </cell>
        </row>
      </sheetData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Summary"/>
      <sheetName val="Residential"/>
      <sheetName val="Commercial"/>
      <sheetName val="Industrial"/>
      <sheetName val="OPA"/>
      <sheetName val="SFR"/>
      <sheetName val="Fire"/>
      <sheetName val="Misc"/>
      <sheetName val="Bill Analysis  -3-15-2016"/>
    </sheetNames>
    <sheetDataSet>
      <sheetData sheetId="0"/>
      <sheetData sheetId="1">
        <row r="28">
          <cell r="C28">
            <v>1367034.3646176646</v>
          </cell>
          <cell r="E28">
            <v>12.49</v>
          </cell>
        </row>
        <row r="29">
          <cell r="E29">
            <v>18.739999999999998</v>
          </cell>
        </row>
        <row r="30">
          <cell r="E30">
            <v>31.23</v>
          </cell>
        </row>
        <row r="31">
          <cell r="E31">
            <v>62.45</v>
          </cell>
        </row>
        <row r="32">
          <cell r="E32">
            <v>99.92</v>
          </cell>
        </row>
        <row r="33">
          <cell r="E33">
            <v>187.35</v>
          </cell>
        </row>
        <row r="34">
          <cell r="E34">
            <v>312.25</v>
          </cell>
        </row>
        <row r="35">
          <cell r="E35">
            <v>624.5</v>
          </cell>
        </row>
        <row r="36">
          <cell r="E36">
            <v>999.2</v>
          </cell>
        </row>
        <row r="42">
          <cell r="E42">
            <v>5.3003999999999998</v>
          </cell>
        </row>
        <row r="63">
          <cell r="E63">
            <v>12.49</v>
          </cell>
        </row>
        <row r="64">
          <cell r="E64">
            <v>18.739999999999998</v>
          </cell>
        </row>
        <row r="65">
          <cell r="E65">
            <v>31.23</v>
          </cell>
        </row>
        <row r="66">
          <cell r="E66">
            <v>62.45</v>
          </cell>
        </row>
        <row r="67">
          <cell r="E67">
            <v>99.92</v>
          </cell>
        </row>
        <row r="68">
          <cell r="E68">
            <v>187.35</v>
          </cell>
        </row>
        <row r="69">
          <cell r="E69">
            <v>312.25</v>
          </cell>
        </row>
        <row r="70">
          <cell r="E70">
            <v>624.5</v>
          </cell>
        </row>
        <row r="71">
          <cell r="E71">
            <v>999.2</v>
          </cell>
        </row>
        <row r="77">
          <cell r="E77">
            <v>4.8280000000000003</v>
          </cell>
        </row>
        <row r="98">
          <cell r="E98">
            <v>12.49</v>
          </cell>
        </row>
        <row r="99">
          <cell r="E99">
            <v>18.739999999999998</v>
          </cell>
        </row>
        <row r="100">
          <cell r="E100">
            <v>31.23</v>
          </cell>
        </row>
        <row r="101">
          <cell r="E101">
            <v>62.45</v>
          </cell>
        </row>
        <row r="102">
          <cell r="E102">
            <v>99.92</v>
          </cell>
        </row>
        <row r="103">
          <cell r="E103">
            <v>187.35</v>
          </cell>
        </row>
        <row r="104">
          <cell r="E104">
            <v>312.25</v>
          </cell>
        </row>
        <row r="105">
          <cell r="E105">
            <v>624.5</v>
          </cell>
        </row>
        <row r="106">
          <cell r="E106">
            <v>999.2</v>
          </cell>
        </row>
        <row r="112">
          <cell r="E112">
            <v>3.8946700000000001</v>
          </cell>
        </row>
        <row r="133">
          <cell r="E133">
            <v>12.49</v>
          </cell>
        </row>
        <row r="134">
          <cell r="E134">
            <v>18.739999999999998</v>
          </cell>
        </row>
        <row r="135">
          <cell r="E135">
            <v>31.23</v>
          </cell>
        </row>
        <row r="136">
          <cell r="E136">
            <v>62.45</v>
          </cell>
        </row>
        <row r="137">
          <cell r="E137">
            <v>99.92</v>
          </cell>
        </row>
        <row r="138">
          <cell r="E138">
            <v>187.35</v>
          </cell>
        </row>
        <row r="139">
          <cell r="E139">
            <v>312.25</v>
          </cell>
        </row>
        <row r="140">
          <cell r="E140">
            <v>624.5</v>
          </cell>
        </row>
        <row r="141">
          <cell r="E141">
            <v>999.2</v>
          </cell>
        </row>
        <row r="147">
          <cell r="E147">
            <v>4.2451999999999996</v>
          </cell>
        </row>
        <row r="168">
          <cell r="E168">
            <v>12.49</v>
          </cell>
        </row>
        <row r="169">
          <cell r="E169">
            <v>18.739999999999998</v>
          </cell>
        </row>
        <row r="170">
          <cell r="E170">
            <v>31.23</v>
          </cell>
        </row>
        <row r="171">
          <cell r="E171">
            <v>62.45</v>
          </cell>
        </row>
        <row r="172">
          <cell r="E172">
            <v>99.92</v>
          </cell>
        </row>
        <row r="173">
          <cell r="E173">
            <v>187.35</v>
          </cell>
        </row>
        <row r="174">
          <cell r="E174">
            <v>312.25</v>
          </cell>
        </row>
        <row r="175">
          <cell r="E175">
            <v>624.5</v>
          </cell>
        </row>
        <row r="176">
          <cell r="E176">
            <v>999.2</v>
          </cell>
        </row>
        <row r="182">
          <cell r="E182">
            <v>4.2092999999999998</v>
          </cell>
        </row>
        <row r="204">
          <cell r="E204">
            <v>79.77</v>
          </cell>
        </row>
        <row r="205">
          <cell r="E205">
            <v>8.92</v>
          </cell>
        </row>
        <row r="206">
          <cell r="E206">
            <v>35.9</v>
          </cell>
        </row>
        <row r="207">
          <cell r="E207">
            <v>80.739999999999995</v>
          </cell>
        </row>
        <row r="208">
          <cell r="E208">
            <v>143.54</v>
          </cell>
        </row>
        <row r="209">
          <cell r="E209">
            <v>224.34</v>
          </cell>
        </row>
        <row r="210">
          <cell r="E210">
            <v>323.5</v>
          </cell>
        </row>
        <row r="211">
          <cell r="E211">
            <v>439.89</v>
          </cell>
        </row>
        <row r="212">
          <cell r="E212">
            <v>574.41999999999996</v>
          </cell>
        </row>
        <row r="233">
          <cell r="E233">
            <v>41.6</v>
          </cell>
        </row>
      </sheetData>
      <sheetData sheetId="2">
        <row r="218">
          <cell r="C218">
            <v>2571.029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3"/>
  <sheetViews>
    <sheetView tabSelected="1" topLeftCell="A13" workbookViewId="0">
      <selection activeCell="O29" sqref="O29"/>
    </sheetView>
  </sheetViews>
  <sheetFormatPr defaultColWidth="9.140625" defaultRowHeight="15" x14ac:dyDescent="0.25"/>
  <cols>
    <col min="1" max="1" width="14.7109375" style="1" customWidth="1"/>
    <col min="2" max="2" width="9.28515625" style="1" bestFit="1" customWidth="1"/>
    <col min="3" max="7" width="10.42578125" style="1" customWidth="1"/>
    <col min="8" max="8" width="9.85546875" style="1" customWidth="1"/>
    <col min="9" max="9" width="14.7109375" style="2" customWidth="1"/>
    <col min="10" max="15" width="10.42578125" style="1" customWidth="1"/>
    <col min="16" max="16" width="9.140625" style="1"/>
    <col min="17" max="17" width="12.140625" style="1" customWidth="1"/>
    <col min="18" max="20" width="10.140625" style="1" bestFit="1" customWidth="1"/>
    <col min="21" max="21" width="9.7109375" style="1" bestFit="1" customWidth="1"/>
    <col min="22" max="16384" width="9.140625" style="1"/>
  </cols>
  <sheetData>
    <row r="2" spans="1:21" x14ac:dyDescent="0.25">
      <c r="A2" s="1" t="s">
        <v>66</v>
      </c>
      <c r="O2" s="3"/>
    </row>
    <row r="3" spans="1:21" x14ac:dyDescent="0.25">
      <c r="A3" s="1" t="str">
        <f>'[1]Rate Case Constants'!$C$11</f>
        <v>Case No. 2015-00418</v>
      </c>
      <c r="O3" s="3"/>
    </row>
    <row r="4" spans="1:21" x14ac:dyDescent="0.25">
      <c r="O4" s="3"/>
    </row>
    <row r="7" spans="1:21" x14ac:dyDescent="0.25">
      <c r="A7" s="1" t="s">
        <v>67</v>
      </c>
    </row>
    <row r="9" spans="1:21" x14ac:dyDescent="0.25"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x14ac:dyDescent="0.25">
      <c r="A10" s="4" t="s">
        <v>27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25"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5">
      <c r="A12" s="4" t="s">
        <v>0</v>
      </c>
      <c r="F12" s="5"/>
      <c r="I12" s="6" t="s">
        <v>1</v>
      </c>
      <c r="J12" s="2"/>
      <c r="K12" s="2"/>
      <c r="L12" s="2"/>
      <c r="M12" s="2"/>
      <c r="N12" s="7"/>
      <c r="O12" s="2"/>
      <c r="P12" s="2"/>
      <c r="Q12" s="2"/>
      <c r="R12" s="2"/>
      <c r="S12" s="2"/>
      <c r="T12" s="2"/>
      <c r="U12" s="2"/>
    </row>
    <row r="13" spans="1:21" x14ac:dyDescent="0.25">
      <c r="A13" s="4" t="s">
        <v>2</v>
      </c>
      <c r="B13" s="4"/>
      <c r="C13" s="31" t="s">
        <v>3</v>
      </c>
      <c r="D13" s="31" t="s">
        <v>4</v>
      </c>
      <c r="E13" s="31" t="s">
        <v>5</v>
      </c>
      <c r="F13" s="33" t="s">
        <v>6</v>
      </c>
      <c r="G13" s="31" t="s">
        <v>7</v>
      </c>
      <c r="I13" s="6" t="s">
        <v>2</v>
      </c>
      <c r="J13" s="6"/>
      <c r="K13" s="32" t="s">
        <v>3</v>
      </c>
      <c r="L13" s="32" t="s">
        <v>4</v>
      </c>
      <c r="M13" s="32" t="s">
        <v>5</v>
      </c>
      <c r="N13" s="34" t="s">
        <v>6</v>
      </c>
      <c r="O13" s="32" t="s">
        <v>7</v>
      </c>
      <c r="P13" s="2"/>
      <c r="Q13" s="2"/>
      <c r="R13" s="2"/>
      <c r="S13" s="2"/>
      <c r="T13" s="2"/>
      <c r="U13" s="2"/>
    </row>
    <row r="14" spans="1:21" x14ac:dyDescent="0.25">
      <c r="A14" s="4" t="s">
        <v>8</v>
      </c>
      <c r="B14" s="8" t="s">
        <v>9</v>
      </c>
      <c r="C14" s="49">
        <f>'[2]Link Out'!$E$28</f>
        <v>12.49</v>
      </c>
      <c r="D14" s="49">
        <f>'[2]Link Out'!$E$63</f>
        <v>12.49</v>
      </c>
      <c r="E14" s="49">
        <f>'[2]Link Out'!$E$98</f>
        <v>12.49</v>
      </c>
      <c r="F14" s="49">
        <f>'[2]Link Out'!$E$133</f>
        <v>12.49</v>
      </c>
      <c r="G14" s="49">
        <f>'[2]Link Out'!$E$168</f>
        <v>12.49</v>
      </c>
      <c r="H14" s="9"/>
      <c r="I14" s="6" t="s">
        <v>8</v>
      </c>
      <c r="J14" s="10" t="s">
        <v>9</v>
      </c>
      <c r="K14" s="49">
        <v>14.85</v>
      </c>
      <c r="L14" s="49">
        <f>+K14</f>
        <v>14.85</v>
      </c>
      <c r="M14" s="49">
        <f>+L14</f>
        <v>14.85</v>
      </c>
      <c r="N14" s="49">
        <f>+M14</f>
        <v>14.85</v>
      </c>
      <c r="O14" s="49">
        <f>+N14</f>
        <v>14.85</v>
      </c>
      <c r="P14" s="2"/>
      <c r="Q14" s="2"/>
      <c r="R14" s="2"/>
      <c r="S14" s="2"/>
      <c r="T14" s="2"/>
      <c r="U14" s="2"/>
    </row>
    <row r="15" spans="1:21" x14ac:dyDescent="0.25">
      <c r="B15" s="8" t="s">
        <v>10</v>
      </c>
      <c r="C15" s="51">
        <f>'[2]Link Out'!$E$29</f>
        <v>18.739999999999998</v>
      </c>
      <c r="D15" s="51">
        <f>'[2]Link Out'!$E$64</f>
        <v>18.739999999999998</v>
      </c>
      <c r="E15" s="51">
        <f>'[2]Link Out'!$E$99</f>
        <v>18.739999999999998</v>
      </c>
      <c r="F15" s="51">
        <f>'[2]Link Out'!$E$134</f>
        <v>18.739999999999998</v>
      </c>
      <c r="G15" s="51">
        <f>'[2]Link Out'!$E$169</f>
        <v>18.739999999999998</v>
      </c>
      <c r="H15" s="9"/>
      <c r="J15" s="10" t="s">
        <v>10</v>
      </c>
      <c r="K15" s="51">
        <v>22.3</v>
      </c>
      <c r="L15" s="51">
        <f t="shared" ref="L15:O15" si="0">+K15</f>
        <v>22.3</v>
      </c>
      <c r="M15" s="51">
        <f t="shared" si="0"/>
        <v>22.3</v>
      </c>
      <c r="N15" s="51">
        <f t="shared" si="0"/>
        <v>22.3</v>
      </c>
      <c r="O15" s="51">
        <f t="shared" si="0"/>
        <v>22.3</v>
      </c>
      <c r="P15" s="2"/>
      <c r="Q15" s="2"/>
      <c r="R15" s="2"/>
      <c r="S15" s="2"/>
      <c r="T15" s="2"/>
      <c r="U15" s="2"/>
    </row>
    <row r="16" spans="1:21" x14ac:dyDescent="0.25">
      <c r="B16" s="8" t="s">
        <v>11</v>
      </c>
      <c r="C16" s="51">
        <f>'[2]Link Out'!$E$30</f>
        <v>31.23</v>
      </c>
      <c r="D16" s="51">
        <f>'[2]Link Out'!$E$65</f>
        <v>31.23</v>
      </c>
      <c r="E16" s="51">
        <f>'[2]Link Out'!$E$100</f>
        <v>31.23</v>
      </c>
      <c r="F16" s="51">
        <f>'[2]Link Out'!$E$135</f>
        <v>31.23</v>
      </c>
      <c r="G16" s="51">
        <f>'[2]Link Out'!$E$170</f>
        <v>31.23</v>
      </c>
      <c r="H16" s="9"/>
      <c r="J16" s="10" t="s">
        <v>11</v>
      </c>
      <c r="K16" s="51">
        <v>37.1</v>
      </c>
      <c r="L16" s="51">
        <f t="shared" ref="L16:O16" si="1">+K16</f>
        <v>37.1</v>
      </c>
      <c r="M16" s="51">
        <f t="shared" si="1"/>
        <v>37.1</v>
      </c>
      <c r="N16" s="51">
        <f t="shared" si="1"/>
        <v>37.1</v>
      </c>
      <c r="O16" s="51">
        <f t="shared" si="1"/>
        <v>37.1</v>
      </c>
      <c r="P16" s="2"/>
      <c r="Q16" s="2"/>
      <c r="R16" s="2"/>
      <c r="S16" s="2"/>
      <c r="T16" s="2"/>
      <c r="U16" s="2"/>
    </row>
    <row r="17" spans="1:23" x14ac:dyDescent="0.25">
      <c r="B17" s="8" t="s">
        <v>12</v>
      </c>
      <c r="C17" s="51">
        <f>'[2]Link Out'!$E$31</f>
        <v>62.45</v>
      </c>
      <c r="D17" s="51">
        <f>'[2]Link Out'!$E$66</f>
        <v>62.45</v>
      </c>
      <c r="E17" s="51">
        <f>'[2]Link Out'!$E$101</f>
        <v>62.45</v>
      </c>
      <c r="F17" s="51">
        <f>'[2]Link Out'!$E$136</f>
        <v>62.45</v>
      </c>
      <c r="G17" s="51">
        <f>'[2]Link Out'!$E$171</f>
        <v>62.45</v>
      </c>
      <c r="H17" s="9"/>
      <c r="J17" s="10" t="s">
        <v>12</v>
      </c>
      <c r="K17" s="51">
        <v>74.3</v>
      </c>
      <c r="L17" s="51">
        <f t="shared" ref="L17:O17" si="2">+K17</f>
        <v>74.3</v>
      </c>
      <c r="M17" s="51">
        <f t="shared" si="2"/>
        <v>74.3</v>
      </c>
      <c r="N17" s="51">
        <f t="shared" si="2"/>
        <v>74.3</v>
      </c>
      <c r="O17" s="51">
        <f t="shared" si="2"/>
        <v>74.3</v>
      </c>
      <c r="P17" s="2"/>
      <c r="Q17" s="2"/>
      <c r="R17" s="2"/>
      <c r="S17" s="2"/>
      <c r="T17" s="2"/>
      <c r="U17" s="2"/>
    </row>
    <row r="18" spans="1:23" x14ac:dyDescent="0.25">
      <c r="B18" s="8" t="s">
        <v>13</v>
      </c>
      <c r="C18" s="51">
        <f>'[2]Link Out'!$E$32</f>
        <v>99.92</v>
      </c>
      <c r="D18" s="51">
        <f>'[2]Link Out'!$E$67</f>
        <v>99.92</v>
      </c>
      <c r="E18" s="51">
        <f>'[2]Link Out'!$E$102</f>
        <v>99.92</v>
      </c>
      <c r="F18" s="51">
        <f>'[2]Link Out'!$E$137</f>
        <v>99.92</v>
      </c>
      <c r="G18" s="51">
        <f>'[2]Link Out'!$E$172</f>
        <v>99.92</v>
      </c>
      <c r="H18" s="9"/>
      <c r="J18" s="10" t="s">
        <v>13</v>
      </c>
      <c r="K18" s="51">
        <v>118.8</v>
      </c>
      <c r="L18" s="51">
        <f t="shared" ref="L18:O18" si="3">+K18</f>
        <v>118.8</v>
      </c>
      <c r="M18" s="51">
        <f t="shared" si="3"/>
        <v>118.8</v>
      </c>
      <c r="N18" s="51">
        <f t="shared" si="3"/>
        <v>118.8</v>
      </c>
      <c r="O18" s="51">
        <f t="shared" si="3"/>
        <v>118.8</v>
      </c>
      <c r="P18" s="2"/>
      <c r="Q18" s="2"/>
      <c r="R18" s="2"/>
      <c r="S18" s="2"/>
      <c r="T18" s="2"/>
      <c r="U18" s="2"/>
    </row>
    <row r="19" spans="1:23" x14ac:dyDescent="0.25">
      <c r="B19" s="8" t="s">
        <v>14</v>
      </c>
      <c r="C19" s="51">
        <f>'[2]Link Out'!$E$33</f>
        <v>187.35</v>
      </c>
      <c r="D19" s="51">
        <f>'[2]Link Out'!$E$68</f>
        <v>187.35</v>
      </c>
      <c r="E19" s="51">
        <f>'[2]Link Out'!$E$103</f>
        <v>187.35</v>
      </c>
      <c r="F19" s="51">
        <f>'[2]Link Out'!$E$138</f>
        <v>187.35</v>
      </c>
      <c r="G19" s="51">
        <f>'[2]Link Out'!$E$173</f>
        <v>187.35</v>
      </c>
      <c r="H19" s="9"/>
      <c r="J19" s="10" t="s">
        <v>14</v>
      </c>
      <c r="K19" s="51">
        <v>222.8</v>
      </c>
      <c r="L19" s="51">
        <f t="shared" ref="L19:O19" si="4">+K19</f>
        <v>222.8</v>
      </c>
      <c r="M19" s="51">
        <f t="shared" si="4"/>
        <v>222.8</v>
      </c>
      <c r="N19" s="51">
        <f t="shared" si="4"/>
        <v>222.8</v>
      </c>
      <c r="O19" s="51">
        <f t="shared" si="4"/>
        <v>222.8</v>
      </c>
      <c r="P19" s="2"/>
      <c r="Q19" s="2"/>
      <c r="R19" s="2"/>
      <c r="S19" s="2"/>
      <c r="T19" s="2"/>
      <c r="U19" s="2"/>
    </row>
    <row r="20" spans="1:23" x14ac:dyDescent="0.25">
      <c r="B20" s="8" t="s">
        <v>15</v>
      </c>
      <c r="C20" s="51">
        <f>'[2]Link Out'!$E$34</f>
        <v>312.25</v>
      </c>
      <c r="D20" s="51">
        <f>'[2]Link Out'!$E$69</f>
        <v>312.25</v>
      </c>
      <c r="E20" s="51">
        <f>'[2]Link Out'!$E$104</f>
        <v>312.25</v>
      </c>
      <c r="F20" s="51">
        <f>'[2]Link Out'!$E$139</f>
        <v>312.25</v>
      </c>
      <c r="G20" s="51">
        <f>'[2]Link Out'!$E$174</f>
        <v>312.25</v>
      </c>
      <c r="H20" s="9"/>
      <c r="J20" s="10" t="s">
        <v>15</v>
      </c>
      <c r="K20" s="51">
        <v>371.3</v>
      </c>
      <c r="L20" s="51">
        <f t="shared" ref="L20:O20" si="5">+K20</f>
        <v>371.3</v>
      </c>
      <c r="M20" s="51">
        <f t="shared" si="5"/>
        <v>371.3</v>
      </c>
      <c r="N20" s="51">
        <f t="shared" si="5"/>
        <v>371.3</v>
      </c>
      <c r="O20" s="51">
        <f t="shared" si="5"/>
        <v>371.3</v>
      </c>
      <c r="P20" s="2"/>
      <c r="Q20" s="2"/>
      <c r="R20" s="2"/>
      <c r="S20" s="2"/>
      <c r="T20" s="2"/>
      <c r="U20" s="2"/>
    </row>
    <row r="21" spans="1:23" x14ac:dyDescent="0.25">
      <c r="B21" s="8" t="s">
        <v>16</v>
      </c>
      <c r="C21" s="51">
        <f>'[2]Link Out'!$E$35</f>
        <v>624.5</v>
      </c>
      <c r="D21" s="51">
        <f>'[2]Link Out'!$E$70</f>
        <v>624.5</v>
      </c>
      <c r="E21" s="51">
        <f>'[2]Link Out'!$E$105</f>
        <v>624.5</v>
      </c>
      <c r="F21" s="51">
        <f>'[2]Link Out'!$E$140</f>
        <v>624.5</v>
      </c>
      <c r="G21" s="51">
        <f>'[2]Link Out'!$E$175</f>
        <v>624.5</v>
      </c>
      <c r="H21" s="9"/>
      <c r="J21" s="10" t="s">
        <v>16</v>
      </c>
      <c r="K21" s="51">
        <v>742.5</v>
      </c>
      <c r="L21" s="51">
        <f t="shared" ref="L21:O21" si="6">+K21</f>
        <v>742.5</v>
      </c>
      <c r="M21" s="51">
        <f t="shared" si="6"/>
        <v>742.5</v>
      </c>
      <c r="N21" s="51">
        <f t="shared" si="6"/>
        <v>742.5</v>
      </c>
      <c r="O21" s="51">
        <f t="shared" si="6"/>
        <v>742.5</v>
      </c>
      <c r="P21" s="2"/>
      <c r="Q21" s="2"/>
      <c r="R21" s="2"/>
      <c r="S21" s="2"/>
      <c r="T21" s="2"/>
      <c r="U21" s="2"/>
    </row>
    <row r="22" spans="1:23" x14ac:dyDescent="0.25">
      <c r="B22" s="8" t="s">
        <v>17</v>
      </c>
      <c r="C22" s="51">
        <f>'[2]Link Out'!$E$36</f>
        <v>999.2</v>
      </c>
      <c r="D22" s="51">
        <f>'[2]Link Out'!$E$71</f>
        <v>999.2</v>
      </c>
      <c r="E22" s="51">
        <f>'[2]Link Out'!$E$106</f>
        <v>999.2</v>
      </c>
      <c r="F22" s="51">
        <f>'[2]Link Out'!$E$141</f>
        <v>999.2</v>
      </c>
      <c r="G22" s="51">
        <f>'[2]Link Out'!$E$176</f>
        <v>999.2</v>
      </c>
      <c r="H22" s="9"/>
      <c r="J22" s="10" t="s">
        <v>17</v>
      </c>
      <c r="K22" s="51">
        <v>1188</v>
      </c>
      <c r="L22" s="51">
        <f t="shared" ref="L22:O22" si="7">+K22</f>
        <v>1188</v>
      </c>
      <c r="M22" s="51">
        <f t="shared" si="7"/>
        <v>1188</v>
      </c>
      <c r="N22" s="51">
        <f t="shared" si="7"/>
        <v>1188</v>
      </c>
      <c r="O22" s="51">
        <f t="shared" si="7"/>
        <v>1188</v>
      </c>
      <c r="P22" s="2"/>
      <c r="Q22" s="2"/>
      <c r="R22" s="2"/>
      <c r="S22" s="2"/>
      <c r="T22" s="2"/>
      <c r="U22" s="2"/>
    </row>
    <row r="23" spans="1:23" x14ac:dyDescent="0.25">
      <c r="B23" s="8" t="s">
        <v>18</v>
      </c>
      <c r="C23" s="9"/>
      <c r="D23" s="9"/>
      <c r="E23" s="9"/>
      <c r="F23" s="9"/>
      <c r="G23" s="9"/>
      <c r="H23" s="9"/>
      <c r="J23" s="10" t="s">
        <v>18</v>
      </c>
      <c r="K23" s="11"/>
      <c r="L23" s="11"/>
      <c r="M23" s="11"/>
      <c r="N23" s="11"/>
      <c r="O23" s="11"/>
      <c r="P23" s="2"/>
      <c r="Q23" s="12"/>
      <c r="R23" s="12"/>
      <c r="S23" s="12"/>
      <c r="T23" s="12"/>
      <c r="U23" s="12"/>
      <c r="V23" s="13"/>
      <c r="W23" s="13"/>
    </row>
    <row r="24" spans="1:23" x14ac:dyDescent="0.25">
      <c r="B24" s="8" t="s">
        <v>19</v>
      </c>
      <c r="C24" s="9"/>
      <c r="D24" s="9"/>
      <c r="E24" s="9"/>
      <c r="F24" s="9"/>
      <c r="G24" s="9"/>
      <c r="H24" s="9"/>
      <c r="J24" s="10" t="s">
        <v>19</v>
      </c>
      <c r="K24" s="11"/>
      <c r="L24" s="11"/>
      <c r="M24" s="11"/>
      <c r="N24" s="11"/>
      <c r="O24" s="11"/>
      <c r="P24" s="2"/>
      <c r="Q24" s="12"/>
      <c r="R24" s="12"/>
      <c r="S24" s="12"/>
      <c r="T24" s="12"/>
      <c r="U24" s="12"/>
      <c r="V24" s="13"/>
      <c r="W24" s="13"/>
    </row>
    <row r="25" spans="1:23" x14ac:dyDescent="0.25">
      <c r="D25" s="5"/>
      <c r="E25" s="5"/>
      <c r="J25" s="2"/>
      <c r="K25" s="2"/>
      <c r="L25" s="7"/>
      <c r="M25" s="7"/>
      <c r="N25" s="2"/>
      <c r="O25" s="2"/>
      <c r="P25" s="2"/>
      <c r="Q25" s="12"/>
      <c r="R25" s="12"/>
      <c r="S25" s="12"/>
      <c r="T25" s="12"/>
      <c r="U25" s="12"/>
      <c r="V25" s="13"/>
      <c r="W25" s="13"/>
    </row>
    <row r="26" spans="1:23" x14ac:dyDescent="0.25">
      <c r="A26" s="4" t="s">
        <v>20</v>
      </c>
      <c r="B26" s="4" t="s">
        <v>28</v>
      </c>
      <c r="I26" s="6" t="s">
        <v>20</v>
      </c>
      <c r="J26" s="6" t="str">
        <f>B26</f>
        <v>T-Gals</v>
      </c>
      <c r="K26" s="2"/>
      <c r="L26" s="2"/>
      <c r="M26" s="2"/>
      <c r="N26" s="2"/>
      <c r="O26" s="2"/>
      <c r="P26" s="2"/>
      <c r="Q26" s="37" t="s">
        <v>31</v>
      </c>
      <c r="R26" s="12"/>
      <c r="S26" s="12"/>
      <c r="T26" s="12"/>
      <c r="U26" s="12"/>
      <c r="V26" s="13"/>
      <c r="W26" s="13"/>
    </row>
    <row r="27" spans="1:23" x14ac:dyDescent="0.25">
      <c r="A27" s="14"/>
      <c r="B27" s="4" t="s">
        <v>8</v>
      </c>
      <c r="C27" s="31" t="s">
        <v>3</v>
      </c>
      <c r="D27" s="31" t="s">
        <v>4</v>
      </c>
      <c r="E27" s="31" t="s">
        <v>5</v>
      </c>
      <c r="F27" s="31" t="s">
        <v>6</v>
      </c>
      <c r="G27" s="31" t="s">
        <v>7</v>
      </c>
      <c r="H27" s="8"/>
      <c r="I27" s="15"/>
      <c r="J27" s="6" t="s">
        <v>8</v>
      </c>
      <c r="K27" s="32" t="s">
        <v>3</v>
      </c>
      <c r="L27" s="32" t="s">
        <v>4</v>
      </c>
      <c r="M27" s="32" t="s">
        <v>5</v>
      </c>
      <c r="N27" s="32" t="s">
        <v>6</v>
      </c>
      <c r="O27" s="32" t="s">
        <v>7</v>
      </c>
      <c r="P27" s="10"/>
      <c r="Q27" s="32" t="s">
        <v>3</v>
      </c>
      <c r="R27" s="32" t="s">
        <v>4</v>
      </c>
      <c r="S27" s="32" t="s">
        <v>5</v>
      </c>
      <c r="T27" s="32" t="s">
        <v>6</v>
      </c>
      <c r="U27" s="32" t="s">
        <v>7</v>
      </c>
      <c r="V27" s="13"/>
      <c r="W27" s="13"/>
    </row>
    <row r="28" spans="1:23" x14ac:dyDescent="0.25">
      <c r="A28" s="16" t="s">
        <v>29</v>
      </c>
      <c r="B28" s="17"/>
      <c r="C28" s="45">
        <f>ROUND('[2]Link Out'!$E$42,4)</f>
        <v>5.3003999999999998</v>
      </c>
      <c r="D28" s="45">
        <f>ROUND('[2]Link Out'!$E$77,4)</f>
        <v>4.8280000000000003</v>
      </c>
      <c r="E28" s="45">
        <f>ROUND('[2]Link Out'!$E$112,4)</f>
        <v>3.8946999999999998</v>
      </c>
      <c r="F28" s="45">
        <f>ROUND('[2]Link Out'!$E$147,4)</f>
        <v>4.2451999999999996</v>
      </c>
      <c r="G28" s="45">
        <f>ROUND('[2]Link Out'!$E$182,4)</f>
        <v>4.2092999999999998</v>
      </c>
      <c r="H28" s="18"/>
      <c r="I28" s="16" t="s">
        <v>29</v>
      </c>
      <c r="J28" s="19"/>
      <c r="K28" s="18">
        <v>6.4160000000000004</v>
      </c>
      <c r="L28" s="18">
        <v>5.585</v>
      </c>
      <c r="M28" s="18">
        <v>4.9219999999999997</v>
      </c>
      <c r="N28" s="18">
        <v>5.1950000000000003</v>
      </c>
      <c r="O28" s="18">
        <v>4.6349999999999998</v>
      </c>
      <c r="P28" s="18"/>
      <c r="Q28" s="53">
        <f>ROUND(K28*0.748,4)</f>
        <v>4.7991999999999999</v>
      </c>
      <c r="R28" s="53">
        <f t="shared" ref="R28:U28" si="8">ROUND(L28*0.748,4)</f>
        <v>4.1776</v>
      </c>
      <c r="S28" s="53">
        <f t="shared" si="8"/>
        <v>3.6817000000000002</v>
      </c>
      <c r="T28" s="53">
        <f t="shared" si="8"/>
        <v>3.8858999999999999</v>
      </c>
      <c r="U28" s="53">
        <f t="shared" si="8"/>
        <v>3.4670000000000001</v>
      </c>
      <c r="V28" s="13"/>
      <c r="W28" s="13"/>
    </row>
    <row r="29" spans="1:23" x14ac:dyDescent="0.25">
      <c r="A29" s="16"/>
      <c r="B29" s="17"/>
      <c r="C29" s="18"/>
      <c r="D29" s="18"/>
      <c r="E29" s="18"/>
      <c r="F29" s="18"/>
      <c r="G29" s="18"/>
      <c r="H29" s="18"/>
      <c r="I29" s="16"/>
      <c r="J29" s="19"/>
      <c r="K29" s="18"/>
      <c r="L29" s="18"/>
      <c r="M29" s="18"/>
      <c r="N29" s="18"/>
      <c r="O29" s="18"/>
      <c r="P29" s="18"/>
      <c r="Q29" s="12"/>
      <c r="R29" s="12"/>
      <c r="S29" s="12"/>
      <c r="T29" s="12"/>
      <c r="U29" s="12"/>
      <c r="V29" s="13"/>
      <c r="W29" s="13"/>
    </row>
    <row r="30" spans="1:23" x14ac:dyDescent="0.25">
      <c r="A30" s="16"/>
      <c r="B30" s="17"/>
      <c r="C30" s="18"/>
      <c r="D30" s="18"/>
      <c r="E30" s="18"/>
      <c r="F30" s="18"/>
      <c r="G30" s="18"/>
      <c r="H30" s="18"/>
      <c r="I30" s="16"/>
      <c r="J30" s="19"/>
      <c r="K30" s="18"/>
      <c r="L30" s="18"/>
      <c r="M30" s="18"/>
      <c r="N30" s="18"/>
      <c r="O30" s="18"/>
      <c r="P30" s="18"/>
      <c r="Q30" s="20"/>
      <c r="R30" s="12"/>
      <c r="S30" s="21"/>
      <c r="T30" s="22"/>
      <c r="U30" s="22"/>
      <c r="V30" s="13"/>
      <c r="W30" s="13"/>
    </row>
    <row r="31" spans="1:23" x14ac:dyDescent="0.25">
      <c r="A31" s="16"/>
      <c r="B31" s="23"/>
      <c r="C31" s="18"/>
      <c r="D31" s="18"/>
      <c r="E31" s="18"/>
      <c r="F31" s="18"/>
      <c r="G31" s="18"/>
      <c r="H31" s="18"/>
      <c r="I31" s="16"/>
      <c r="J31" s="19"/>
      <c r="K31" s="18"/>
      <c r="L31" s="18"/>
      <c r="M31" s="18"/>
      <c r="N31" s="18"/>
      <c r="O31" s="18"/>
      <c r="P31" s="18"/>
      <c r="Q31" s="20"/>
      <c r="R31" s="12"/>
      <c r="S31" s="21"/>
      <c r="T31" s="22"/>
      <c r="U31" s="22"/>
      <c r="V31" s="13"/>
      <c r="W31" s="13"/>
    </row>
    <row r="32" spans="1:23" x14ac:dyDescent="0.25">
      <c r="A32" s="16"/>
      <c r="B32" s="23"/>
      <c r="C32" s="18"/>
      <c r="D32" s="18"/>
      <c r="E32" s="18"/>
      <c r="F32" s="18"/>
      <c r="G32" s="18"/>
      <c r="H32" s="18"/>
      <c r="I32" s="16"/>
      <c r="J32" s="19"/>
      <c r="K32" s="18"/>
      <c r="L32" s="18"/>
      <c r="M32" s="18"/>
      <c r="N32" s="18"/>
      <c r="O32" s="18"/>
      <c r="P32" s="18"/>
      <c r="Q32" s="20"/>
      <c r="R32" s="12"/>
      <c r="S32" s="21"/>
      <c r="T32" s="22"/>
      <c r="U32" s="22"/>
      <c r="V32" s="13"/>
      <c r="W32" s="13"/>
    </row>
    <row r="33" spans="1:23" x14ac:dyDescent="0.25">
      <c r="A33" s="16"/>
      <c r="B33" s="23"/>
      <c r="C33" s="18"/>
      <c r="D33" s="18"/>
      <c r="E33" s="18"/>
      <c r="F33" s="18"/>
      <c r="G33" s="18"/>
      <c r="H33" s="18"/>
      <c r="I33" s="16"/>
      <c r="J33" s="19"/>
      <c r="K33" s="18"/>
      <c r="L33" s="18"/>
      <c r="M33" s="18"/>
      <c r="N33" s="18"/>
      <c r="O33" s="18"/>
      <c r="P33" s="18"/>
      <c r="Q33" s="20"/>
      <c r="R33" s="12"/>
      <c r="S33" s="21"/>
      <c r="T33" s="22"/>
      <c r="U33" s="22"/>
      <c r="V33" s="13"/>
      <c r="W33" s="13"/>
    </row>
    <row r="34" spans="1:23" x14ac:dyDescent="0.25">
      <c r="D34" s="59"/>
      <c r="E34" s="59"/>
      <c r="J34" s="2"/>
      <c r="K34" s="2"/>
      <c r="L34" s="60"/>
      <c r="M34" s="60"/>
      <c r="N34" s="2"/>
      <c r="O34" s="2"/>
      <c r="P34" s="2"/>
      <c r="Q34" s="12"/>
      <c r="R34" s="12"/>
      <c r="S34" s="12"/>
      <c r="T34" s="12"/>
      <c r="U34" s="12"/>
      <c r="V34" s="13"/>
      <c r="W34" s="13"/>
    </row>
    <row r="35" spans="1:23" x14ac:dyDescent="0.25">
      <c r="A35" s="1" t="s">
        <v>23</v>
      </c>
      <c r="D35" s="8"/>
      <c r="I35" s="1" t="s">
        <v>23</v>
      </c>
      <c r="J35" s="2"/>
      <c r="K35" s="2"/>
      <c r="L35" s="10"/>
      <c r="M35" s="24"/>
      <c r="N35" s="2"/>
      <c r="O35" s="2"/>
      <c r="P35" s="2"/>
      <c r="Q35" s="12"/>
      <c r="R35" s="12"/>
      <c r="S35" s="12"/>
      <c r="T35" s="12"/>
      <c r="U35" s="12"/>
      <c r="V35" s="13"/>
      <c r="W35" s="13"/>
    </row>
    <row r="36" spans="1:23" x14ac:dyDescent="0.25">
      <c r="C36" s="4"/>
      <c r="D36" s="28" t="s">
        <v>8</v>
      </c>
      <c r="I36" s="1"/>
      <c r="J36" s="6"/>
      <c r="K36" s="6"/>
      <c r="L36" s="28" t="s">
        <v>8</v>
      </c>
      <c r="M36" s="2"/>
      <c r="N36" s="2"/>
      <c r="O36" s="2"/>
      <c r="P36" s="12"/>
      <c r="Q36" s="12"/>
      <c r="R36" s="12"/>
      <c r="S36" s="12"/>
      <c r="T36" s="12"/>
      <c r="U36" s="13"/>
      <c r="V36" s="13"/>
    </row>
    <row r="37" spans="1:23" x14ac:dyDescent="0.25">
      <c r="B37" s="30"/>
      <c r="C37" s="4"/>
      <c r="D37" s="35" t="s">
        <v>22</v>
      </c>
      <c r="F37" s="25"/>
      <c r="I37" s="1"/>
      <c r="J37" s="29"/>
      <c r="K37" s="6"/>
      <c r="L37" s="36" t="s">
        <v>22</v>
      </c>
      <c r="M37" s="26"/>
      <c r="N37" s="2"/>
      <c r="O37" s="2"/>
      <c r="P37" s="12"/>
      <c r="Q37" s="12"/>
      <c r="R37" s="12"/>
      <c r="S37" s="12"/>
      <c r="T37" s="12"/>
      <c r="U37" s="13"/>
      <c r="V37" s="13"/>
    </row>
    <row r="38" spans="1:23" x14ac:dyDescent="0.25">
      <c r="A38" s="4" t="s">
        <v>21</v>
      </c>
      <c r="C38" s="1" t="s">
        <v>13</v>
      </c>
      <c r="D38" s="27">
        <f>'[2]Link Out'!$E$205</f>
        <v>8.92</v>
      </c>
      <c r="F38" s="25"/>
      <c r="I38" s="4" t="s">
        <v>21</v>
      </c>
      <c r="K38" s="1" t="str">
        <f>C38</f>
        <v>2"</v>
      </c>
      <c r="L38" s="27">
        <v>9.3699999999999992</v>
      </c>
      <c r="M38" s="26"/>
      <c r="N38" s="2"/>
      <c r="O38" s="2"/>
      <c r="P38" s="12"/>
      <c r="Q38" s="12"/>
      <c r="R38" s="12"/>
      <c r="S38" s="12"/>
      <c r="T38" s="12"/>
      <c r="U38" s="13"/>
      <c r="V38" s="13"/>
    </row>
    <row r="39" spans="1:23" x14ac:dyDescent="0.25">
      <c r="C39" s="1" t="s">
        <v>15</v>
      </c>
      <c r="D39" s="54">
        <f>'[2]Link Out'!$E$206</f>
        <v>35.9</v>
      </c>
      <c r="E39" s="52"/>
      <c r="F39" s="55"/>
      <c r="G39" s="52"/>
      <c r="H39" s="52"/>
      <c r="I39" s="51"/>
      <c r="J39" s="51"/>
      <c r="K39" s="52" t="str">
        <f t="shared" ref="K39:K46" si="9">C39</f>
        <v>4"</v>
      </c>
      <c r="L39" s="54">
        <v>37.700000000000003</v>
      </c>
      <c r="M39" s="26"/>
      <c r="N39" s="2"/>
      <c r="O39" s="2"/>
      <c r="P39" s="12"/>
      <c r="Q39" s="12"/>
      <c r="R39" s="12"/>
      <c r="S39" s="12"/>
      <c r="T39" s="12"/>
      <c r="U39" s="13"/>
      <c r="V39" s="13"/>
    </row>
    <row r="40" spans="1:23" x14ac:dyDescent="0.25">
      <c r="C40" s="1" t="s">
        <v>16</v>
      </c>
      <c r="D40" s="54">
        <f>'[2]Link Out'!$E$207</f>
        <v>80.739999999999995</v>
      </c>
      <c r="E40" s="52"/>
      <c r="F40" s="55"/>
      <c r="G40" s="52"/>
      <c r="H40" s="52"/>
      <c r="I40" s="51"/>
      <c r="J40" s="51"/>
      <c r="K40" s="52" t="str">
        <f t="shared" si="9"/>
        <v>6"</v>
      </c>
      <c r="L40" s="54">
        <v>84.78</v>
      </c>
      <c r="M40" s="26"/>
      <c r="N40" s="2"/>
      <c r="O40" s="2"/>
      <c r="P40" s="2"/>
      <c r="Q40" s="2"/>
      <c r="R40" s="2"/>
      <c r="S40" s="2"/>
      <c r="T40" s="2"/>
    </row>
    <row r="41" spans="1:23" x14ac:dyDescent="0.25">
      <c r="C41" s="1" t="s">
        <v>17</v>
      </c>
      <c r="D41" s="54">
        <f>'[2]Link Out'!$E$208</f>
        <v>143.54</v>
      </c>
      <c r="E41" s="52"/>
      <c r="F41" s="55"/>
      <c r="G41" s="52"/>
      <c r="H41" s="52"/>
      <c r="I41" s="51"/>
      <c r="J41" s="51"/>
      <c r="K41" s="52" t="str">
        <f t="shared" si="9"/>
        <v>8"</v>
      </c>
      <c r="L41" s="54">
        <v>150.72</v>
      </c>
      <c r="M41" s="26"/>
      <c r="N41" s="2"/>
      <c r="O41" s="2"/>
      <c r="P41" s="2"/>
      <c r="Q41" s="2"/>
      <c r="R41" s="2"/>
      <c r="S41" s="2"/>
      <c r="T41" s="2"/>
    </row>
    <row r="42" spans="1:23" x14ac:dyDescent="0.25">
      <c r="C42" s="1" t="s">
        <v>18</v>
      </c>
      <c r="D42" s="54">
        <f>'[2]Link Out'!$E$209</f>
        <v>224.34</v>
      </c>
      <c r="E42" s="52"/>
      <c r="F42" s="55"/>
      <c r="G42" s="52"/>
      <c r="H42" s="52"/>
      <c r="I42" s="51"/>
      <c r="J42" s="51"/>
      <c r="K42" s="52" t="str">
        <f t="shared" si="9"/>
        <v>10"</v>
      </c>
      <c r="L42" s="54">
        <v>235.56</v>
      </c>
      <c r="M42" s="26"/>
      <c r="N42" s="2"/>
      <c r="O42" s="2"/>
      <c r="P42" s="2"/>
      <c r="Q42" s="2"/>
      <c r="R42" s="2"/>
      <c r="S42" s="2"/>
      <c r="T42" s="2"/>
    </row>
    <row r="43" spans="1:23" x14ac:dyDescent="0.25">
      <c r="C43" s="1" t="s">
        <v>19</v>
      </c>
      <c r="D43" s="54">
        <f>'[2]Link Out'!$E$210</f>
        <v>323.5</v>
      </c>
      <c r="E43" s="52"/>
      <c r="F43" s="55"/>
      <c r="G43" s="52"/>
      <c r="H43" s="52"/>
      <c r="I43" s="51"/>
      <c r="J43" s="51"/>
      <c r="K43" s="52" t="str">
        <f t="shared" si="9"/>
        <v>12"</v>
      </c>
      <c r="L43" s="54">
        <v>339.68</v>
      </c>
      <c r="M43" s="26"/>
      <c r="N43" s="2"/>
      <c r="O43" s="2"/>
      <c r="P43" s="2"/>
      <c r="Q43" s="2"/>
      <c r="R43" s="2"/>
      <c r="S43" s="2"/>
      <c r="T43" s="2"/>
    </row>
    <row r="44" spans="1:23" x14ac:dyDescent="0.25">
      <c r="C44" s="1" t="s">
        <v>25</v>
      </c>
      <c r="D44" s="54">
        <f>'[2]Link Out'!$E$211</f>
        <v>439.89</v>
      </c>
      <c r="E44" s="52"/>
      <c r="F44" s="55"/>
      <c r="G44" s="52"/>
      <c r="H44" s="52"/>
      <c r="I44" s="51"/>
      <c r="J44" s="51"/>
      <c r="K44" s="52" t="str">
        <f t="shared" si="9"/>
        <v>14"</v>
      </c>
      <c r="L44" s="54">
        <v>461.88</v>
      </c>
      <c r="M44" s="26"/>
      <c r="N44" s="2"/>
      <c r="O44" s="2"/>
      <c r="P44" s="2"/>
      <c r="Q44" s="2"/>
      <c r="R44" s="2"/>
      <c r="S44" s="2"/>
      <c r="T44" s="2"/>
    </row>
    <row r="45" spans="1:23" x14ac:dyDescent="0.25">
      <c r="C45" s="1" t="s">
        <v>26</v>
      </c>
      <c r="D45" s="54">
        <f>'[2]Link Out'!$E$212</f>
        <v>574.41999999999996</v>
      </c>
      <c r="E45" s="52"/>
      <c r="F45" s="52"/>
      <c r="G45" s="52"/>
      <c r="H45" s="52"/>
      <c r="I45" s="51"/>
      <c r="J45" s="51"/>
      <c r="K45" s="52" t="str">
        <f t="shared" si="9"/>
        <v>16"</v>
      </c>
      <c r="L45" s="54">
        <v>603.14</v>
      </c>
      <c r="M45" s="2"/>
      <c r="N45" s="2"/>
      <c r="O45" s="2"/>
      <c r="P45" s="2"/>
      <c r="Q45" s="2"/>
      <c r="R45" s="2"/>
      <c r="S45" s="2"/>
      <c r="T45" s="2"/>
    </row>
    <row r="46" spans="1:23" x14ac:dyDescent="0.25">
      <c r="C46" s="1" t="s">
        <v>30</v>
      </c>
      <c r="D46" s="54">
        <f>'[2]Link Out'!$E$204</f>
        <v>79.77</v>
      </c>
      <c r="E46" s="52"/>
      <c r="F46" s="52"/>
      <c r="G46" s="52"/>
      <c r="H46" s="52"/>
      <c r="I46" s="51"/>
      <c r="J46" s="51"/>
      <c r="K46" s="51" t="str">
        <f t="shared" si="9"/>
        <v>Hydrant</v>
      </c>
      <c r="L46" s="54">
        <f t="shared" ref="L46" si="10">+D46</f>
        <v>79.77</v>
      </c>
      <c r="M46" s="2"/>
      <c r="N46" s="2"/>
      <c r="O46" s="2"/>
      <c r="P46" s="2"/>
      <c r="Q46" s="2"/>
      <c r="R46" s="2"/>
      <c r="S46" s="2"/>
      <c r="T46" s="2"/>
    </row>
    <row r="47" spans="1:23" x14ac:dyDescent="0.25">
      <c r="D47" s="27"/>
      <c r="J47" s="2"/>
      <c r="K47" s="2"/>
      <c r="L47" s="27"/>
      <c r="M47" s="2"/>
      <c r="N47" s="2"/>
      <c r="O47" s="2"/>
      <c r="P47" s="2"/>
      <c r="Q47" s="2"/>
      <c r="R47" s="2"/>
      <c r="S47" s="2"/>
      <c r="T47" s="2"/>
    </row>
    <row r="48" spans="1:23" x14ac:dyDescent="0.25">
      <c r="B48" s="4" t="s">
        <v>24</v>
      </c>
      <c r="D48" s="46">
        <f>'[2]Link Out'!$E$233</f>
        <v>41.6</v>
      </c>
      <c r="J48" s="6" t="s">
        <v>24</v>
      </c>
      <c r="K48" s="2"/>
      <c r="L48" s="46">
        <v>48</v>
      </c>
      <c r="M48" s="2"/>
      <c r="N48" s="2"/>
      <c r="O48" s="2"/>
      <c r="P48" s="2"/>
      <c r="Q48" s="2"/>
      <c r="R48" s="2"/>
      <c r="S48" s="2"/>
      <c r="T48" s="2"/>
    </row>
    <row r="49" spans="2:21" x14ac:dyDescent="0.25"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2:21" x14ac:dyDescent="0.25">
      <c r="B50" s="4"/>
      <c r="D50" s="27"/>
      <c r="J50" s="4"/>
    </row>
    <row r="51" spans="2:21" x14ac:dyDescent="0.25">
      <c r="J51" s="2"/>
      <c r="K51" s="2"/>
      <c r="L51" s="2"/>
      <c r="M51" s="2"/>
      <c r="N51" s="2"/>
      <c r="O51" s="2"/>
      <c r="P51" s="2"/>
    </row>
    <row r="52" spans="2:21" x14ac:dyDescent="0.25">
      <c r="J52" s="2"/>
      <c r="K52" s="2"/>
      <c r="L52" s="2"/>
      <c r="M52" s="2"/>
      <c r="N52" s="2"/>
      <c r="O52" s="2"/>
      <c r="P52" s="2"/>
    </row>
    <row r="53" spans="2:21" x14ac:dyDescent="0.25">
      <c r="J53" s="2"/>
      <c r="K53" s="2"/>
      <c r="L53" s="2"/>
      <c r="M53" s="2"/>
      <c r="N53" s="2"/>
      <c r="O53" s="2"/>
      <c r="P53" s="2"/>
    </row>
  </sheetData>
  <mergeCells count="2">
    <mergeCell ref="D34:E34"/>
    <mergeCell ref="L34:M34"/>
  </mergeCells>
  <pageMargins left="0.7" right="0.7" top="0.75" bottom="0.75" header="0.3" footer="0.3"/>
  <pageSetup scale="53" orientation="landscape" r:id="rId1"/>
  <headerFooter>
    <oddHeader>&amp;RRates
Page &amp;P of &amp;N</oddHeader>
    <oddFooter>&amp;C&amp;F
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opLeftCell="A37" workbookViewId="0">
      <selection activeCell="K43" sqref="K43"/>
    </sheetView>
  </sheetViews>
  <sheetFormatPr defaultColWidth="9.140625" defaultRowHeight="15" x14ac:dyDescent="0.25"/>
  <cols>
    <col min="1" max="1" width="46.85546875" style="1" customWidth="1"/>
    <col min="2" max="2" width="1.7109375" style="1" customWidth="1"/>
    <col min="3" max="3" width="15.85546875" style="1" bestFit="1" customWidth="1"/>
    <col min="4" max="4" width="1.7109375" style="1" customWidth="1"/>
    <col min="5" max="5" width="15.85546875" style="1" customWidth="1"/>
    <col min="6" max="6" width="1.7109375" style="1" customWidth="1"/>
    <col min="7" max="7" width="15.85546875" style="1" customWidth="1"/>
    <col min="8" max="8" width="1.7109375" style="1" customWidth="1"/>
    <col min="9" max="9" width="15.85546875" style="1" customWidth="1"/>
    <col min="10" max="10" width="1.7109375" style="1" customWidth="1"/>
    <col min="11" max="11" width="15.85546875" style="1" customWidth="1"/>
    <col min="12" max="12" width="1.7109375" style="1" customWidth="1"/>
    <col min="13" max="13" width="15.85546875" style="1" customWidth="1"/>
    <col min="14" max="16384" width="9.140625" style="1"/>
  </cols>
  <sheetData>
    <row r="1" spans="1:16" ht="15.75" x14ac:dyDescent="0.25">
      <c r="A1" s="61" t="str">
        <f>'Link In'!A2</f>
        <v>Kentucky American Water Company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6" ht="15.75" x14ac:dyDescent="0.25">
      <c r="A2" s="61" t="str">
        <f>'Link In'!A3</f>
        <v>Case No. 2015-00418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6" ht="15.75" x14ac:dyDescent="0.25">
      <c r="A3" s="61" t="s">
        <v>32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6" ht="15.75" x14ac:dyDescent="0.25">
      <c r="A4" s="61" t="s">
        <v>33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9" spans="1:16" x14ac:dyDescent="0.25">
      <c r="A9" s="44" t="s">
        <v>34</v>
      </c>
      <c r="C9" s="42" t="s">
        <v>45</v>
      </c>
      <c r="D9" s="39"/>
      <c r="E9" s="42" t="s">
        <v>46</v>
      </c>
      <c r="F9" s="39"/>
      <c r="G9" s="42" t="s">
        <v>45</v>
      </c>
      <c r="H9" s="39"/>
      <c r="I9" s="42" t="s">
        <v>46</v>
      </c>
      <c r="J9" s="39"/>
      <c r="K9" s="42" t="s">
        <v>45</v>
      </c>
      <c r="L9" s="39"/>
      <c r="M9" s="42" t="s">
        <v>46</v>
      </c>
      <c r="N9" s="42"/>
      <c r="O9" s="56"/>
      <c r="P9" s="42"/>
    </row>
    <row r="10" spans="1:16" x14ac:dyDescent="0.25">
      <c r="C10" s="42" t="s">
        <v>40</v>
      </c>
      <c r="D10" s="39"/>
      <c r="E10" s="42" t="s">
        <v>40</v>
      </c>
      <c r="F10" s="39"/>
      <c r="G10" s="42" t="s">
        <v>40</v>
      </c>
      <c r="H10" s="39"/>
      <c r="I10" s="42" t="s">
        <v>40</v>
      </c>
      <c r="J10" s="39"/>
      <c r="K10" s="42" t="s">
        <v>40</v>
      </c>
      <c r="L10" s="39"/>
      <c r="M10" s="42" t="s">
        <v>40</v>
      </c>
      <c r="N10" s="42"/>
      <c r="O10" s="56"/>
      <c r="P10" s="42"/>
    </row>
    <row r="11" spans="1:16" x14ac:dyDescent="0.25">
      <c r="C11" s="42" t="s">
        <v>41</v>
      </c>
      <c r="D11" s="39"/>
      <c r="E11" s="42" t="s">
        <v>41</v>
      </c>
      <c r="F11" s="39"/>
      <c r="G11" s="42" t="s">
        <v>44</v>
      </c>
      <c r="H11" s="39"/>
      <c r="I11" s="42" t="s">
        <v>44</v>
      </c>
      <c r="J11" s="39"/>
      <c r="K11" s="42" t="s">
        <v>43</v>
      </c>
      <c r="L11" s="39"/>
      <c r="M11" s="42" t="s">
        <v>43</v>
      </c>
      <c r="N11" s="42"/>
      <c r="O11" s="56"/>
      <c r="P11" s="42"/>
    </row>
    <row r="12" spans="1:16" x14ac:dyDescent="0.25">
      <c r="A12" s="43" t="s">
        <v>47</v>
      </c>
      <c r="C12" s="31" t="s">
        <v>42</v>
      </c>
      <c r="D12" s="39"/>
      <c r="E12" s="31" t="s">
        <v>42</v>
      </c>
      <c r="F12" s="39"/>
      <c r="G12" s="31" t="s">
        <v>42</v>
      </c>
      <c r="H12" s="39"/>
      <c r="I12" s="31" t="s">
        <v>42</v>
      </c>
      <c r="J12" s="39"/>
      <c r="K12" s="31" t="s">
        <v>42</v>
      </c>
      <c r="L12" s="39"/>
      <c r="M12" s="31" t="s">
        <v>42</v>
      </c>
      <c r="N12" s="42"/>
      <c r="O12" s="56"/>
      <c r="P12" s="42"/>
    </row>
    <row r="13" spans="1:16" x14ac:dyDescent="0.25">
      <c r="A13" s="1" t="s">
        <v>35</v>
      </c>
      <c r="C13" s="50">
        <f>'Link In'!C28</f>
        <v>5.3003999999999998</v>
      </c>
      <c r="D13" s="50"/>
      <c r="E13" s="50">
        <f>'Link In'!K28</f>
        <v>6.4160000000000004</v>
      </c>
      <c r="F13" s="50"/>
      <c r="G13" s="58">
        <f>ROUND(C13/10,4)</f>
        <v>0.53</v>
      </c>
      <c r="H13" s="50"/>
      <c r="I13" s="58">
        <f>E13/10</f>
        <v>0.64160000000000006</v>
      </c>
      <c r="J13" s="50"/>
      <c r="K13" s="50">
        <f>+ROUND(C13*0.748,4)</f>
        <v>3.9647000000000001</v>
      </c>
      <c r="L13" s="50"/>
      <c r="M13" s="50" t="s">
        <v>68</v>
      </c>
      <c r="N13" s="50"/>
      <c r="O13" s="50"/>
      <c r="P13" s="50"/>
    </row>
    <row r="14" spans="1:16" x14ac:dyDescent="0.25">
      <c r="A14" s="1" t="s">
        <v>36</v>
      </c>
      <c r="C14" s="48">
        <f>'Link In'!D28</f>
        <v>4.8280000000000003</v>
      </c>
      <c r="D14" s="48"/>
      <c r="E14" s="48">
        <f>'Link In'!L28</f>
        <v>5.585</v>
      </c>
      <c r="F14" s="48"/>
      <c r="G14" s="57">
        <f t="shared" ref="G14:G17" si="0">C14/10</f>
        <v>0.48280000000000001</v>
      </c>
      <c r="H14" s="57"/>
      <c r="I14" s="57">
        <f t="shared" ref="I14:I17" si="1">E14/10</f>
        <v>0.5585</v>
      </c>
      <c r="J14" s="48"/>
      <c r="K14" s="50">
        <f t="shared" ref="K14:K17" si="2">+ROUND(C14*0.748,4)</f>
        <v>3.6113</v>
      </c>
      <c r="L14" s="48"/>
      <c r="M14" s="48" t="s">
        <v>68</v>
      </c>
      <c r="N14" s="48"/>
      <c r="O14" s="48"/>
      <c r="P14" s="48"/>
    </row>
    <row r="15" spans="1:16" x14ac:dyDescent="0.25">
      <c r="A15" s="1" t="s">
        <v>37</v>
      </c>
      <c r="C15" s="48">
        <f>'Link In'!E28</f>
        <v>3.8946999999999998</v>
      </c>
      <c r="D15" s="48"/>
      <c r="E15" s="48">
        <f>'Link In'!M28</f>
        <v>4.9219999999999997</v>
      </c>
      <c r="F15" s="48"/>
      <c r="G15" s="57">
        <f t="shared" si="0"/>
        <v>0.38946999999999998</v>
      </c>
      <c r="H15" s="57"/>
      <c r="I15" s="57">
        <f t="shared" si="1"/>
        <v>0.49219999999999997</v>
      </c>
      <c r="J15" s="48"/>
      <c r="K15" s="50">
        <f t="shared" si="2"/>
        <v>2.9131999999999998</v>
      </c>
      <c r="L15" s="48"/>
      <c r="M15" s="48" t="s">
        <v>68</v>
      </c>
      <c r="N15" s="48"/>
      <c r="O15" s="48"/>
      <c r="P15" s="48"/>
    </row>
    <row r="16" spans="1:16" x14ac:dyDescent="0.25">
      <c r="A16" s="1" t="s">
        <v>38</v>
      </c>
      <c r="C16" s="48">
        <f>'Link In'!F28</f>
        <v>4.2451999999999996</v>
      </c>
      <c r="D16" s="48"/>
      <c r="E16" s="48">
        <f>'Link In'!N28</f>
        <v>5.1950000000000003</v>
      </c>
      <c r="F16" s="48"/>
      <c r="G16" s="57">
        <f t="shared" si="0"/>
        <v>0.42451999999999995</v>
      </c>
      <c r="H16" s="57"/>
      <c r="I16" s="57">
        <f t="shared" si="1"/>
        <v>0.51950000000000007</v>
      </c>
      <c r="J16" s="48"/>
      <c r="K16" s="50">
        <f t="shared" si="2"/>
        <v>3.1753999999999998</v>
      </c>
      <c r="L16" s="48"/>
      <c r="M16" s="48" t="s">
        <v>68</v>
      </c>
      <c r="N16" s="48"/>
      <c r="O16" s="48"/>
      <c r="P16" s="48"/>
    </row>
    <row r="17" spans="1:16" x14ac:dyDescent="0.25">
      <c r="A17" s="1" t="s">
        <v>39</v>
      </c>
      <c r="C17" s="48">
        <f>'Link In'!G28</f>
        <v>4.2092999999999998</v>
      </c>
      <c r="D17" s="48"/>
      <c r="E17" s="48">
        <f>'Link In'!O28</f>
        <v>4.6349999999999998</v>
      </c>
      <c r="F17" s="48"/>
      <c r="G17" s="57">
        <f t="shared" si="0"/>
        <v>0.42092999999999997</v>
      </c>
      <c r="H17" s="57"/>
      <c r="I17" s="57">
        <f t="shared" si="1"/>
        <v>0.46349999999999997</v>
      </c>
      <c r="J17" s="48"/>
      <c r="K17" s="50">
        <f t="shared" si="2"/>
        <v>3.1486000000000001</v>
      </c>
      <c r="L17" s="48"/>
      <c r="M17" s="48" t="s">
        <v>68</v>
      </c>
      <c r="N17" s="48"/>
      <c r="O17" s="48"/>
      <c r="P17" s="48"/>
    </row>
    <row r="21" spans="1:16" x14ac:dyDescent="0.25">
      <c r="C21" s="42" t="s">
        <v>45</v>
      </c>
      <c r="E21" s="42" t="s">
        <v>46</v>
      </c>
    </row>
    <row r="22" spans="1:16" x14ac:dyDescent="0.25">
      <c r="A22" s="44" t="s">
        <v>49</v>
      </c>
      <c r="C22" s="42" t="s">
        <v>2</v>
      </c>
      <c r="E22" s="42" t="s">
        <v>2</v>
      </c>
    </row>
    <row r="23" spans="1:16" x14ac:dyDescent="0.25">
      <c r="A23" s="1" t="s">
        <v>48</v>
      </c>
      <c r="C23" s="31" t="s">
        <v>50</v>
      </c>
      <c r="E23" s="31" t="s">
        <v>50</v>
      </c>
    </row>
    <row r="24" spans="1:16" x14ac:dyDescent="0.25">
      <c r="A24" s="38" t="s">
        <v>9</v>
      </c>
      <c r="C24" s="49">
        <f>'Link In'!C14</f>
        <v>12.49</v>
      </c>
      <c r="D24" s="49"/>
      <c r="E24" s="49">
        <f>'Link In'!K14</f>
        <v>14.85</v>
      </c>
    </row>
    <row r="25" spans="1:16" x14ac:dyDescent="0.25">
      <c r="A25" s="38" t="s">
        <v>10</v>
      </c>
      <c r="C25" s="51">
        <f>'Link In'!C15</f>
        <v>18.739999999999998</v>
      </c>
      <c r="D25" s="51"/>
      <c r="E25" s="51">
        <f>'Link In'!K15</f>
        <v>22.3</v>
      </c>
    </row>
    <row r="26" spans="1:16" x14ac:dyDescent="0.25">
      <c r="A26" s="38" t="s">
        <v>11</v>
      </c>
      <c r="C26" s="51">
        <f>'Link In'!C16</f>
        <v>31.23</v>
      </c>
      <c r="D26" s="51"/>
      <c r="E26" s="51">
        <f>'Link In'!K16</f>
        <v>37.1</v>
      </c>
    </row>
    <row r="27" spans="1:16" x14ac:dyDescent="0.25">
      <c r="A27" s="38" t="s">
        <v>12</v>
      </c>
      <c r="C27" s="51">
        <f>'Link In'!C17</f>
        <v>62.45</v>
      </c>
      <c r="D27" s="51"/>
      <c r="E27" s="51">
        <f>'Link In'!K17</f>
        <v>74.3</v>
      </c>
    </row>
    <row r="28" spans="1:16" x14ac:dyDescent="0.25">
      <c r="A28" s="38" t="s">
        <v>13</v>
      </c>
      <c r="C28" s="51">
        <f>'Link In'!C18</f>
        <v>99.92</v>
      </c>
      <c r="D28" s="51"/>
      <c r="E28" s="51">
        <f>'Link In'!K18</f>
        <v>118.8</v>
      </c>
    </row>
    <row r="29" spans="1:16" x14ac:dyDescent="0.25">
      <c r="A29" s="38" t="s">
        <v>14</v>
      </c>
      <c r="C29" s="51">
        <f>'Link In'!C19</f>
        <v>187.35</v>
      </c>
      <c r="D29" s="51"/>
      <c r="E29" s="51">
        <f>'Link In'!K19</f>
        <v>222.8</v>
      </c>
    </row>
    <row r="30" spans="1:16" x14ac:dyDescent="0.25">
      <c r="A30" s="38" t="s">
        <v>15</v>
      </c>
      <c r="C30" s="51">
        <f>'Link In'!C20</f>
        <v>312.25</v>
      </c>
      <c r="D30" s="51"/>
      <c r="E30" s="51">
        <f>'Link In'!K20</f>
        <v>371.3</v>
      </c>
    </row>
    <row r="31" spans="1:16" x14ac:dyDescent="0.25">
      <c r="A31" s="38" t="s">
        <v>16</v>
      </c>
      <c r="C31" s="51">
        <f>'Link In'!C21</f>
        <v>624.5</v>
      </c>
      <c r="D31" s="51"/>
      <c r="E31" s="51">
        <f>'Link In'!K21</f>
        <v>742.5</v>
      </c>
    </row>
    <row r="32" spans="1:16" x14ac:dyDescent="0.25">
      <c r="A32" s="38" t="s">
        <v>17</v>
      </c>
      <c r="C32" s="51">
        <f>'Link In'!C22</f>
        <v>999.2</v>
      </c>
      <c r="D32" s="51"/>
      <c r="E32" s="51">
        <f>'Link In'!K22</f>
        <v>1188</v>
      </c>
    </row>
    <row r="36" spans="1:10" x14ac:dyDescent="0.25">
      <c r="A36" s="44" t="s">
        <v>51</v>
      </c>
      <c r="C36" s="42" t="s">
        <v>45</v>
      </c>
      <c r="E36" s="42" t="s">
        <v>46</v>
      </c>
      <c r="G36" s="42" t="s">
        <v>45</v>
      </c>
      <c r="I36" s="42" t="s">
        <v>46</v>
      </c>
    </row>
    <row r="37" spans="1:10" x14ac:dyDescent="0.25">
      <c r="C37" s="42" t="s">
        <v>40</v>
      </c>
      <c r="E37" s="42" t="s">
        <v>40</v>
      </c>
      <c r="G37" s="42" t="s">
        <v>40</v>
      </c>
      <c r="I37" s="42" t="s">
        <v>40</v>
      </c>
    </row>
    <row r="38" spans="1:10" x14ac:dyDescent="0.25">
      <c r="A38" s="1" t="s">
        <v>52</v>
      </c>
      <c r="C38" s="31" t="s">
        <v>53</v>
      </c>
      <c r="E38" s="31" t="s">
        <v>53</v>
      </c>
      <c r="G38" s="31" t="s">
        <v>59</v>
      </c>
      <c r="I38" s="31" t="s">
        <v>59</v>
      </c>
    </row>
    <row r="39" spans="1:10" x14ac:dyDescent="0.25">
      <c r="A39" s="1" t="str">
        <f>'Link In'!C38&amp;" Diameter"</f>
        <v>2" Diameter</v>
      </c>
      <c r="C39" s="9">
        <f>'Link In'!D38</f>
        <v>8.92</v>
      </c>
      <c r="D39" s="2"/>
      <c r="E39" s="9">
        <f>'Link In'!L38</f>
        <v>9.3699999999999992</v>
      </c>
      <c r="F39" s="2"/>
      <c r="G39" s="9">
        <f>+C39*12</f>
        <v>107.03999999999999</v>
      </c>
      <c r="H39" s="9"/>
      <c r="I39" s="9">
        <f>E39*12</f>
        <v>112.44</v>
      </c>
      <c r="J39" s="41">
        <f t="shared" ref="J39:J46" si="3">F39*12</f>
        <v>0</v>
      </c>
    </row>
    <row r="40" spans="1:10" x14ac:dyDescent="0.25">
      <c r="A40" s="1" t="str">
        <f>'Link In'!C39&amp;" Diameter"</f>
        <v>4" Diameter</v>
      </c>
      <c r="C40" s="9">
        <f>'Link In'!D39</f>
        <v>35.9</v>
      </c>
      <c r="D40" s="2"/>
      <c r="E40" s="9">
        <f>'Link In'!L39</f>
        <v>37.700000000000003</v>
      </c>
      <c r="F40" s="2"/>
      <c r="G40" s="9">
        <f t="shared" ref="G40:G46" si="4">+C40*12</f>
        <v>430.79999999999995</v>
      </c>
      <c r="H40" s="9"/>
      <c r="I40" s="9">
        <f t="shared" ref="I40:I46" si="5">E40*12</f>
        <v>452.40000000000003</v>
      </c>
      <c r="J40" s="41">
        <f t="shared" si="3"/>
        <v>0</v>
      </c>
    </row>
    <row r="41" spans="1:10" x14ac:dyDescent="0.25">
      <c r="A41" s="1" t="str">
        <f>'Link In'!C40&amp;" Diameter"</f>
        <v>6" Diameter</v>
      </c>
      <c r="C41" s="9">
        <f>'Link In'!D40</f>
        <v>80.739999999999995</v>
      </c>
      <c r="D41" s="2"/>
      <c r="E41" s="9">
        <f>'Link In'!L40</f>
        <v>84.78</v>
      </c>
      <c r="F41" s="2"/>
      <c r="G41" s="9">
        <f t="shared" si="4"/>
        <v>968.87999999999988</v>
      </c>
      <c r="H41" s="9"/>
      <c r="I41" s="9">
        <f t="shared" si="5"/>
        <v>1017.36</v>
      </c>
      <c r="J41" s="41">
        <f t="shared" si="3"/>
        <v>0</v>
      </c>
    </row>
    <row r="42" spans="1:10" x14ac:dyDescent="0.25">
      <c r="A42" s="1" t="str">
        <f>'Link In'!C41&amp;" Diameter"</f>
        <v>8" Diameter</v>
      </c>
      <c r="C42" s="9">
        <f>'Link In'!D41</f>
        <v>143.54</v>
      </c>
      <c r="D42" s="2"/>
      <c r="E42" s="9">
        <f>'Link In'!L41</f>
        <v>150.72</v>
      </c>
      <c r="F42" s="2"/>
      <c r="G42" s="9">
        <f t="shared" si="4"/>
        <v>1722.48</v>
      </c>
      <c r="H42" s="9"/>
      <c r="I42" s="9">
        <f t="shared" si="5"/>
        <v>1808.6399999999999</v>
      </c>
      <c r="J42" s="41">
        <f t="shared" si="3"/>
        <v>0</v>
      </c>
    </row>
    <row r="43" spans="1:10" x14ac:dyDescent="0.25">
      <c r="A43" s="1" t="str">
        <f>'Link In'!C42&amp;" Diameter"</f>
        <v>10" Diameter</v>
      </c>
      <c r="C43" s="9">
        <f>'Link In'!D42</f>
        <v>224.34</v>
      </c>
      <c r="D43" s="2"/>
      <c r="E43" s="9">
        <f>'Link In'!L42</f>
        <v>235.56</v>
      </c>
      <c r="F43" s="2"/>
      <c r="G43" s="9">
        <f t="shared" si="4"/>
        <v>2692.08</v>
      </c>
      <c r="H43" s="9"/>
      <c r="I43" s="9">
        <f t="shared" si="5"/>
        <v>2826.7200000000003</v>
      </c>
      <c r="J43" s="41">
        <f t="shared" si="3"/>
        <v>0</v>
      </c>
    </row>
    <row r="44" spans="1:10" x14ac:dyDescent="0.25">
      <c r="A44" s="1" t="str">
        <f>'Link In'!C43&amp;" Diameter"</f>
        <v>12" Diameter</v>
      </c>
      <c r="C44" s="9">
        <f>'Link In'!D43</f>
        <v>323.5</v>
      </c>
      <c r="D44" s="2"/>
      <c r="E44" s="9">
        <f>'Link In'!L43</f>
        <v>339.68</v>
      </c>
      <c r="F44" s="2"/>
      <c r="G44" s="9">
        <f t="shared" si="4"/>
        <v>3882</v>
      </c>
      <c r="H44" s="9"/>
      <c r="I44" s="9">
        <f t="shared" si="5"/>
        <v>4076.16</v>
      </c>
      <c r="J44" s="41">
        <f t="shared" si="3"/>
        <v>0</v>
      </c>
    </row>
    <row r="45" spans="1:10" x14ac:dyDescent="0.25">
      <c r="A45" s="1" t="str">
        <f>'Link In'!C44&amp;" Diameter"</f>
        <v>14" Diameter</v>
      </c>
      <c r="C45" s="9">
        <f>'Link In'!D44</f>
        <v>439.89</v>
      </c>
      <c r="D45" s="2"/>
      <c r="E45" s="9">
        <f>'Link In'!L44</f>
        <v>461.88</v>
      </c>
      <c r="F45" s="2"/>
      <c r="G45" s="9">
        <f t="shared" si="4"/>
        <v>5278.68</v>
      </c>
      <c r="H45" s="9"/>
      <c r="I45" s="9">
        <f t="shared" si="5"/>
        <v>5542.5599999999995</v>
      </c>
      <c r="J45" s="41">
        <f t="shared" si="3"/>
        <v>0</v>
      </c>
    </row>
    <row r="46" spans="1:10" x14ac:dyDescent="0.25">
      <c r="A46" s="1" t="str">
        <f>'Link In'!C45&amp;" Diameter"</f>
        <v>16" Diameter</v>
      </c>
      <c r="C46" s="9">
        <f>'Link In'!D45</f>
        <v>574.41999999999996</v>
      </c>
      <c r="D46" s="2"/>
      <c r="E46" s="9">
        <f>'Link In'!L45</f>
        <v>603.14</v>
      </c>
      <c r="F46" s="2"/>
      <c r="G46" s="9">
        <f t="shared" si="4"/>
        <v>6893.0399999999991</v>
      </c>
      <c r="H46" s="9"/>
      <c r="I46" s="9">
        <f t="shared" si="5"/>
        <v>7237.68</v>
      </c>
      <c r="J46" s="41">
        <f t="shared" si="3"/>
        <v>0</v>
      </c>
    </row>
    <row r="50" spans="1:9" x14ac:dyDescent="0.25">
      <c r="A50" s="44" t="s">
        <v>54</v>
      </c>
      <c r="C50" s="42" t="s">
        <v>45</v>
      </c>
      <c r="E50" s="42" t="s">
        <v>46</v>
      </c>
      <c r="G50" s="42" t="s">
        <v>45</v>
      </c>
      <c r="I50" s="42" t="s">
        <v>46</v>
      </c>
    </row>
    <row r="51" spans="1:9" x14ac:dyDescent="0.25">
      <c r="C51" s="42" t="s">
        <v>40</v>
      </c>
      <c r="E51" s="42" t="s">
        <v>40</v>
      </c>
      <c r="G51" s="42" t="s">
        <v>40</v>
      </c>
      <c r="I51" s="42" t="s">
        <v>40</v>
      </c>
    </row>
    <row r="52" spans="1:9" x14ac:dyDescent="0.25">
      <c r="C52" s="31" t="s">
        <v>53</v>
      </c>
      <c r="E52" s="31" t="s">
        <v>53</v>
      </c>
      <c r="G52" s="31" t="s">
        <v>59</v>
      </c>
      <c r="I52" s="31" t="s">
        <v>59</v>
      </c>
    </row>
    <row r="53" spans="1:9" x14ac:dyDescent="0.25">
      <c r="A53" s="44" t="s">
        <v>55</v>
      </c>
    </row>
    <row r="54" spans="1:9" x14ac:dyDescent="0.25">
      <c r="A54" s="1" t="s">
        <v>56</v>
      </c>
      <c r="C54" s="49">
        <f>'Link In'!D48</f>
        <v>41.6</v>
      </c>
      <c r="D54" s="49"/>
      <c r="E54" s="49">
        <f>'Link In'!L48</f>
        <v>48</v>
      </c>
      <c r="F54" s="49"/>
      <c r="G54" s="49">
        <f>+C54*12</f>
        <v>499.20000000000005</v>
      </c>
      <c r="H54" s="49"/>
      <c r="I54" s="49">
        <f>E54*12</f>
        <v>576</v>
      </c>
    </row>
    <row r="55" spans="1:9" x14ac:dyDescent="0.25">
      <c r="C55" s="2"/>
      <c r="D55" s="2"/>
      <c r="E55" s="2"/>
      <c r="F55" s="2"/>
      <c r="G55" s="2"/>
      <c r="H55" s="2"/>
      <c r="I55" s="2"/>
    </row>
    <row r="56" spans="1:9" x14ac:dyDescent="0.25">
      <c r="C56" s="2"/>
      <c r="D56" s="2"/>
      <c r="E56" s="2"/>
      <c r="F56" s="2"/>
      <c r="G56" s="2"/>
      <c r="H56" s="2"/>
      <c r="I56" s="2"/>
    </row>
    <row r="57" spans="1:9" x14ac:dyDescent="0.25">
      <c r="A57" s="44" t="s">
        <v>57</v>
      </c>
      <c r="C57" s="2"/>
      <c r="D57" s="2"/>
      <c r="E57" s="2"/>
      <c r="F57" s="2"/>
      <c r="G57" s="2"/>
      <c r="H57" s="2"/>
      <c r="I57" s="2"/>
    </row>
    <row r="58" spans="1:9" x14ac:dyDescent="0.25">
      <c r="A58" s="1" t="s">
        <v>58</v>
      </c>
      <c r="C58" s="49">
        <f>'Link In'!D46</f>
        <v>79.77</v>
      </c>
      <c r="D58" s="49"/>
      <c r="E58" s="49">
        <f>'Link In'!L46</f>
        <v>79.77</v>
      </c>
      <c r="F58" s="49"/>
      <c r="G58" s="49">
        <f>+C58*12</f>
        <v>957.24</v>
      </c>
      <c r="H58" s="49"/>
      <c r="I58" s="49">
        <f>E58*12</f>
        <v>957.24</v>
      </c>
    </row>
    <row r="59" spans="1:9" x14ac:dyDescent="0.25">
      <c r="C59" s="40"/>
      <c r="E59" s="40"/>
      <c r="I59" s="40"/>
    </row>
    <row r="60" spans="1:9" x14ac:dyDescent="0.25">
      <c r="C60" s="40"/>
      <c r="E60" s="40"/>
      <c r="I60" s="40"/>
    </row>
    <row r="61" spans="1:9" x14ac:dyDescent="0.25">
      <c r="C61" s="40"/>
      <c r="E61" s="40"/>
      <c r="I61" s="40"/>
    </row>
    <row r="62" spans="1:9" x14ac:dyDescent="0.25">
      <c r="A62" s="44" t="s">
        <v>63</v>
      </c>
      <c r="C62" s="42" t="s">
        <v>45</v>
      </c>
      <c r="E62" s="42" t="s">
        <v>46</v>
      </c>
    </row>
    <row r="63" spans="1:9" x14ac:dyDescent="0.25">
      <c r="C63" s="42" t="s">
        <v>40</v>
      </c>
      <c r="E63" s="42" t="s">
        <v>40</v>
      </c>
    </row>
    <row r="64" spans="1:9" x14ac:dyDescent="0.25">
      <c r="C64" s="31" t="s">
        <v>53</v>
      </c>
      <c r="E64" s="31" t="s">
        <v>53</v>
      </c>
    </row>
    <row r="65" spans="1:5" x14ac:dyDescent="0.25">
      <c r="A65" s="1" t="s">
        <v>9</v>
      </c>
      <c r="C65" s="49">
        <v>1078</v>
      </c>
      <c r="D65" s="40"/>
      <c r="E65" s="49">
        <v>1280</v>
      </c>
    </row>
    <row r="66" spans="1:5" x14ac:dyDescent="0.25">
      <c r="A66" s="1" t="s">
        <v>11</v>
      </c>
      <c r="C66" s="51">
        <v>1576</v>
      </c>
      <c r="D66" s="52"/>
      <c r="E66" s="51">
        <v>2201</v>
      </c>
    </row>
    <row r="67" spans="1:5" x14ac:dyDescent="0.25">
      <c r="A67" s="1" t="s">
        <v>13</v>
      </c>
      <c r="C67" s="51">
        <v>3563</v>
      </c>
      <c r="D67" s="52"/>
      <c r="E67" s="51">
        <v>4238</v>
      </c>
    </row>
    <row r="68" spans="1:5" x14ac:dyDescent="0.25">
      <c r="A68" s="1" t="s">
        <v>64</v>
      </c>
      <c r="C68" s="47" t="s">
        <v>65</v>
      </c>
      <c r="E68" s="47" t="s">
        <v>65</v>
      </c>
    </row>
    <row r="69" spans="1:5" x14ac:dyDescent="0.25">
      <c r="C69" s="2"/>
      <c r="E69" s="2"/>
    </row>
    <row r="70" spans="1:5" x14ac:dyDescent="0.25">
      <c r="C70" s="2"/>
      <c r="E70" s="2"/>
    </row>
    <row r="71" spans="1:5" x14ac:dyDescent="0.25">
      <c r="C71" s="2"/>
      <c r="E71" s="2"/>
    </row>
    <row r="72" spans="1:5" x14ac:dyDescent="0.25">
      <c r="C72" s="32" t="s">
        <v>61</v>
      </c>
      <c r="E72" s="32" t="s">
        <v>46</v>
      </c>
    </row>
    <row r="73" spans="1:5" x14ac:dyDescent="0.25">
      <c r="A73" s="44" t="s">
        <v>60</v>
      </c>
      <c r="C73" s="49">
        <v>56</v>
      </c>
      <c r="D73" s="40"/>
      <c r="E73" s="49">
        <v>56</v>
      </c>
    </row>
    <row r="74" spans="1:5" x14ac:dyDescent="0.25">
      <c r="C74" s="49"/>
      <c r="D74" s="40"/>
      <c r="E74" s="49"/>
    </row>
    <row r="75" spans="1:5" x14ac:dyDescent="0.25">
      <c r="A75" s="44" t="s">
        <v>62</v>
      </c>
      <c r="C75" s="49">
        <v>28</v>
      </c>
      <c r="D75" s="40"/>
      <c r="E75" s="49">
        <v>28</v>
      </c>
    </row>
  </sheetData>
  <mergeCells count="4">
    <mergeCell ref="A3:M3"/>
    <mergeCell ref="A4:M4"/>
    <mergeCell ref="A1:M1"/>
    <mergeCell ref="A2:M2"/>
  </mergeCells>
  <pageMargins left="0.7" right="0.7" top="0.75" bottom="0.75" header="0.3" footer="0.3"/>
  <pageSetup scale="80" fitToHeight="2" orientation="landscape" r:id="rId1"/>
  <rowBreaks count="1" manualBreakCount="1">
    <brk id="35" max="16383" man="1"/>
  </row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5C7437F39F8419B9D8679B2A7FECC" ma:contentTypeVersion="29" ma:contentTypeDescription="Create a new document." ma:contentTypeScope="" ma:versionID="f0d49a663a403217d6ba745b5bc45137">
  <xsd:schema xmlns:xsd="http://www.w3.org/2001/XMLSchema" xmlns:xs="http://www.w3.org/2001/XMLSchema" xmlns:p="http://schemas.microsoft.com/office/2006/metadata/properties" xmlns:ns1="http://schemas.microsoft.com/sharepoint/v3" xmlns:ns2="7203d2c3-413f-43d7-a52d-eb1ac8076465" targetNamespace="http://schemas.microsoft.com/office/2006/metadata/properties" ma:root="true" ma:fieldsID="78254be2f0d484d90e7f84ed6ad75287" ns1:_="" ns2:_="">
    <xsd:import namespace="http://schemas.microsoft.com/sharepoint/v3"/>
    <xsd:import namespace="7203d2c3-413f-43d7-a52d-eb1ac8076465"/>
    <xsd:element name="properties">
      <xsd:complexType>
        <xsd:sequence>
          <xsd:element name="documentManagement">
            <xsd:complexType>
              <xsd:all>
                <xsd:element ref="ns2:Docket_x0020_Number" minOccurs="0"/>
                <xsd:element ref="ns2:Party" minOccurs="0"/>
                <xsd:element ref="ns2:DR_x0020_Series" minOccurs="0"/>
                <xsd:element ref="ns2:Document_x0020_Type" minOccurs="0"/>
                <xsd:element ref="ns2:Preparer" minOccurs="0"/>
                <xsd:element ref="ns2:Responsible_x0020_Witness" minOccurs="0"/>
                <xsd:element ref="ns2:Internal_x0020_Reviewer" minOccurs="0"/>
                <xsd:element ref="ns2:Internal_x0020_Due_x0020_Date" minOccurs="0"/>
                <xsd:element ref="ns2:Final_x0020_Due_x0020_Date" minOccurs="0"/>
                <xsd:element ref="ns1:DocumentSetDescription" minOccurs="0"/>
                <xsd:element ref="ns2:SERS_x0020_Doc_x0020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9" nillable="true" ma:displayName="Description" ma:description="A description of the Document Set" ma:hidden="true" ma:internalName="DocumentSetDescription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3d2c3-413f-43d7-a52d-eb1ac8076465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8" nillable="true" ma:displayName="Docket Number" ma:internalName="Docket_x0020_Number" ma:readOnly="true">
      <xsd:simpleType>
        <xsd:restriction base="dms:Text">
          <xsd:maxLength value="255"/>
        </xsd:restriction>
      </xsd:simpleType>
    </xsd:element>
    <xsd:element name="Party" ma:index="9" nillable="true" ma:displayName="Party" ma:format="Dropdown" ma:internalName="Party" ma:readOnly="tru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DR_x0020_Series" ma:index="10" nillable="true" ma:displayName="DR Series" ma:description="Acronym of the party" ma:internalName="DR_x0020_Series" ma:readOnly="true">
      <xsd:simpleType>
        <xsd:restriction base="dms:Text">
          <xsd:maxLength value="255"/>
        </xsd:restriction>
      </xsd:simpleType>
    </xsd:element>
    <xsd:element name="Document_x0020_Type" ma:index="11" nillable="true" ma:displayName="Doc Type" ma:format="Dropdown" ma:internalName="Document_x0020_Type">
      <xsd:simpleType>
        <xsd:restriction base="dms:Choice">
          <xsd:enumeration value="Affidavits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  <xsd:element name="Preparer" ma:index="12" nillable="true" ma:displayName="Preparer" ma:internalName="Preparer" ma:readOnly="true">
      <xsd:simpleType>
        <xsd:restriction base="dms:Text">
          <xsd:maxLength value="255"/>
        </xsd:restriction>
      </xsd:simpleType>
    </xsd:element>
    <xsd:element name="Responsible_x0020_Witness" ma:index="13" nillable="true" ma:displayName="Witness" ma:internalName="Responsible_x0020_Witness" ma:readOnly="true">
      <xsd:simpleType>
        <xsd:restriction base="dms:Text">
          <xsd:maxLength value="255"/>
        </xsd:restriction>
      </xsd:simpleType>
    </xsd:element>
    <xsd:element name="Internal_x0020_Reviewer" ma:index="14" nillable="true" ma:displayName="Reviewer" ma:list="UserInfo" ma:SharePointGroup="0" ma:internalName="Internal_x0020_Reviewer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ernal_x0020_Due_x0020_Date" ma:index="15" nillable="true" ma:displayName="Int'l Due Date" ma:format="DateOnly" ma:internalName="Internal_x0020_Due_x0020_Date">
      <xsd:simpleType>
        <xsd:restriction base="dms:DateTime"/>
      </xsd:simpleType>
    </xsd:element>
    <xsd:element name="Final_x0020_Due_x0020_Date" ma:index="16" nillable="true" ma:displayName="Final Due Date" ma:format="DateOnly" ma:internalName="Final_x0020_Due_x0020_Date">
      <xsd:simpleType>
        <xsd:restriction base="dms:DateTime"/>
      </xsd:simpleType>
    </xsd:element>
    <xsd:element name="SERS_x0020_Doc_x0020_Status" ma:index="20" nillable="true" ma:displayName="SERS Doc Status" ma:default="Draft" ma:format="Dropdown" ma:internalName="SERS_x0020_Doc_x0020_Status">
      <xsd:simpleType>
        <xsd:restriction base="dms:Choice">
          <xsd:enumeration value="Draft"/>
          <xsd:enumeration value="Final"/>
          <xsd:enumeration value="Objection Pending"/>
          <xsd:enumeration value="Hol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7203d2c3-413f-43d7-a52d-eb1ac8076465" xsi:nil="true"/>
    <Document_x0020_Type xmlns="7203d2c3-413f-43d7-a52d-eb1ac8076465" xsi:nil="true"/>
    <SERS_x0020_Doc_x0020_Status xmlns="7203d2c3-413f-43d7-a52d-eb1ac8076465">Draft</SERS_x0020_Doc_x0020_Status>
    <Final_x0020_Due_x0020_Date xmlns="7203d2c3-413f-43d7-a52d-eb1ac8076465" xsi:nil="true"/>
    <DocumentSetDescription xmlns="http://schemas.microsoft.com/sharepoint/v3" xsi:nil="true"/>
    <Docket_x0020_Number xmlns="7203d2c3-413f-43d7-a52d-eb1ac8076465">Case No. 2015-00418-GRC</Docket_x0020_Number>
  </documentManagement>
</p:properties>
</file>

<file path=customXml/itemProps1.xml><?xml version="1.0" encoding="utf-8"?>
<ds:datastoreItem xmlns:ds="http://schemas.openxmlformats.org/officeDocument/2006/customXml" ds:itemID="{2D21CD01-3364-4D38-A211-018CEA56BE9E}"/>
</file>

<file path=customXml/itemProps2.xml><?xml version="1.0" encoding="utf-8"?>
<ds:datastoreItem xmlns:ds="http://schemas.openxmlformats.org/officeDocument/2006/customXml" ds:itemID="{11D63F13-2624-4C64-A29C-97617A45F256}"/>
</file>

<file path=customXml/itemProps3.xml><?xml version="1.0" encoding="utf-8"?>
<ds:datastoreItem xmlns:ds="http://schemas.openxmlformats.org/officeDocument/2006/customXml" ds:itemID="{4B0971D7-D008-46D2-95AC-3AE71AF30D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Link In</vt:lpstr>
      <vt:lpstr>Exhibit 3</vt:lpstr>
      <vt:lpstr>'Exhibit 3'!Print_Area</vt:lpstr>
      <vt:lpstr>'Link In'!Print_Area</vt:lpstr>
      <vt:lpstr>'Exhibit 3'!Print_Titles</vt:lpstr>
      <vt:lpstr>'Link In'!Print_Titles</vt:lpstr>
    </vt:vector>
  </TitlesOfParts>
  <Company>American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KAW_R_PSCDR2_NUM079_Attachment 2 - Rates -3-21-2016</dc:title>
  <dc:creator>Peter J. Thakadiyil</dc:creator>
  <cp:lastModifiedBy>Heppenstall, Constance E.</cp:lastModifiedBy>
  <cp:lastPrinted>2016-01-22T19:44:20Z</cp:lastPrinted>
  <dcterms:created xsi:type="dcterms:W3CDTF">2012-05-21T15:10:31Z</dcterms:created>
  <dcterms:modified xsi:type="dcterms:W3CDTF">2016-03-21T12:58:06Z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0x0101007A55C7437F39F8419B9D8679B2A7FECC</vt:lpwstr>
  </property>
</Properties>
</file>