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909" activeTab="0"/>
  </bookViews>
  <sheets>
    <sheet name="Project 23" sheetId="1" r:id="rId1"/>
    <sheet name="Project 24" sheetId="2" r:id="rId2"/>
    <sheet name="Project 25" sheetId="3" r:id="rId3"/>
    <sheet name="Project 26" sheetId="4" r:id="rId4"/>
  </sheets>
  <definedNames/>
  <calcPr fullCalcOnLoad="1"/>
</workbook>
</file>

<file path=xl/sharedStrings.xml><?xml version="1.0" encoding="utf-8"?>
<sst xmlns="http://schemas.openxmlformats.org/spreadsheetml/2006/main" count="120" uniqueCount="42">
  <si>
    <t>Month</t>
  </si>
  <si>
    <t>Plant Balance</t>
  </si>
  <si>
    <t>Book Depreciation</t>
  </si>
  <si>
    <t>Tax Depreciation</t>
  </si>
  <si>
    <t>Deferred Tax</t>
  </si>
  <si>
    <t>Income Tax Rate</t>
  </si>
  <si>
    <t>Louisville Gas and Electric Company</t>
  </si>
  <si>
    <t>Deferred Taxes on Retirements</t>
  </si>
  <si>
    <t>Accumulated Deferred Taxes</t>
  </si>
  <si>
    <t>Temporary Difference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</si>
  <si>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</si>
  <si>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</si>
  <si>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</si>
  <si>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</si>
  <si>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</si>
  <si>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</si>
  <si>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</si>
  <si>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</si>
  <si>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</si>
  <si>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32 - Trimble County CCP Storage (Landfill - Phase I)</t>
  </si>
  <si>
    <t xml:space="preserve">Due to Bonus Depreciation for tax purposes taken on certain components of Project 25,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</si>
  <si>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</si>
  <si>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</si>
  <si>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</si>
  <si>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</si>
  <si>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</si>
  <si>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</si>
  <si>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</si>
  <si>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</si>
  <si>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</si>
  <si>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</si>
  <si>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</si>
  <si>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</si>
  <si>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</si>
  <si>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</si>
  <si>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</si>
  <si>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 xml:space="preserve">Due to Bonus Depreciation for tax purposes taken on certain components of Project 24, the deferred tax calculation for this project </t>
  </si>
  <si>
    <t>depreciation, which reduces the Federal tax basis to 50% of the plant balance.  A sample calculation of deferred taxes for Aug 2015</t>
  </si>
  <si>
    <t xml:space="preserve">Due to Bonus Depreciation for tax purposes taken on certain components of Project 26, the deferred tax calculation for this project </t>
  </si>
  <si>
    <t>Page 3 of 4</t>
  </si>
  <si>
    <t>Garrett</t>
  </si>
  <si>
    <t>CORRECTED Attachment to Response to Question No. 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</si>
</sst>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m\-yy;@"/>
    <numFmt numFmtId="167" formatCode="0.0000%"/>
    <numFmt numFmtId="168" formatCode="[$-409]mmm\-yy;@"/>
    <numFmt numFmtId="169" formatCode="_(* #,##0.0_);_(* \(#,##0.0\);_(* &quot;-&quot;??_);_(@_)"/>
    <numFmt numFmtId="170" formatCode="_(* #,##0_);_(* \(#,##0\);_(* &quot;-&quot;??_);_(@_)"/>
    <numFmt numFmtId="171" formatCode="#,##0.0_);[Red]\(#,##0.0\)"/>
    <numFmt numFmtId="172" formatCode="_(* #,##0.0000_);_(* \(#,##0.0000\);_(* &quot;-&quot;????_);_(@_)"/>
    <numFmt numFmtId="173" formatCode="_(* #,##0.000_);_(* \(#,##0.000\);_(* &quot;-&quot;?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41" fontId="0" fillId="0" borderId="0" xfId="0" applyNumberFormat="1" applyAlignment="1">
      <alignment/>
    </xf>
    <xf numFmtId="170" fontId="0" fillId="0" borderId="0" xfId="42" applyNumberFormat="1" applyAlignment="1">
      <alignment/>
    </xf>
    <xf numFmtId="0" fontId="2" fillId="0" borderId="0" xfId="0" applyFont="1" applyFill="1" applyAlignment="1">
      <alignment horizontal="centerContinuous"/>
    </xf>
    <xf numFmtId="41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0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Border="1" applyAlignment="1" applyProtection="1" quotePrefix="1">
      <alignment horizontal="left"/>
      <protection/>
    </xf>
    <xf numFmtId="38" fontId="0" fillId="0" borderId="0" xfId="0" applyNumberFormat="1" applyAlignment="1">
      <alignment/>
    </xf>
    <xf numFmtId="168" fontId="0" fillId="0" borderId="0" xfId="63" applyNumberFormat="1" applyFont="1" applyAlignment="1">
      <alignment horizontal="left"/>
      <protection/>
    </xf>
    <xf numFmtId="168" fontId="0" fillId="0" borderId="0" xfId="63" applyNumberFormat="1" applyFont="1" applyFill="1" applyAlignment="1">
      <alignment horizontal="left"/>
      <protection/>
    </xf>
    <xf numFmtId="168" fontId="1" fillId="0" borderId="0" xfId="0" applyNumberFormat="1" applyFont="1" applyFill="1" applyBorder="1" applyAlignment="1" quotePrefix="1">
      <alignment horizontal="left"/>
    </xf>
    <xf numFmtId="168" fontId="2" fillId="0" borderId="0" xfId="0" applyNumberFormat="1" applyFont="1" applyFill="1" applyAlignment="1" quotePrefix="1">
      <alignment horizontal="left"/>
    </xf>
    <xf numFmtId="41" fontId="0" fillId="0" borderId="0" xfId="0" applyNumberFormat="1" applyFont="1" applyAlignment="1" quotePrefix="1">
      <alignment horizontal="left"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67" fontId="0" fillId="0" borderId="0" xfId="0" applyNumberFormat="1" applyFill="1" applyAlignment="1">
      <alignment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9" t="s">
        <v>14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634642</v>
      </c>
    </row>
    <row r="10" spans="1:10" ht="12.75">
      <c r="A10" s="22">
        <v>42072</v>
      </c>
      <c r="C10" s="12">
        <v>9599354</v>
      </c>
      <c r="D10" s="13">
        <v>19647</v>
      </c>
      <c r="E10" s="14">
        <v>45709</v>
      </c>
      <c r="F10" s="12">
        <f aca="true" t="shared" si="0" ref="F10:F15">E10-D10</f>
        <v>26062</v>
      </c>
      <c r="G10" s="3">
        <v>0.389</v>
      </c>
      <c r="H10" s="9">
        <f aca="true" t="shared" si="1" ref="H10:H15">ROUND(F10*G10,0)</f>
        <v>10138</v>
      </c>
      <c r="I10" s="15">
        <f>I9+H10</f>
        <v>644780</v>
      </c>
      <c r="J10" s="9">
        <v>63566</v>
      </c>
    </row>
    <row r="11" spans="1:11" ht="12.75">
      <c r="A11" s="21">
        <v>42095</v>
      </c>
      <c r="C11" s="12">
        <v>9599354</v>
      </c>
      <c r="D11" s="13">
        <v>19647</v>
      </c>
      <c r="E11" s="14">
        <v>45706</v>
      </c>
      <c r="F11" s="12">
        <f t="shared" si="0"/>
        <v>26059</v>
      </c>
      <c r="G11" s="3">
        <v>0.389</v>
      </c>
      <c r="H11" s="9">
        <f t="shared" si="1"/>
        <v>10137</v>
      </c>
      <c r="I11" s="15">
        <f>I10+H11</f>
        <v>654917</v>
      </c>
      <c r="J11" s="9">
        <v>63566</v>
      </c>
      <c r="K11" s="9"/>
    </row>
    <row r="12" spans="1:10" ht="12.75">
      <c r="A12" s="21">
        <v>42125</v>
      </c>
      <c r="C12" s="12">
        <v>9599354</v>
      </c>
      <c r="D12" s="13">
        <v>19647</v>
      </c>
      <c r="E12" s="14">
        <v>45708</v>
      </c>
      <c r="F12" s="12">
        <f t="shared" si="0"/>
        <v>26061</v>
      </c>
      <c r="G12" s="3">
        <v>0.389</v>
      </c>
      <c r="H12" s="9">
        <f t="shared" si="1"/>
        <v>10138</v>
      </c>
      <c r="I12" s="15">
        <f>I11+H12</f>
        <v>665055</v>
      </c>
      <c r="J12" s="9">
        <v>63566</v>
      </c>
    </row>
    <row r="13" spans="1:11" ht="12.75">
      <c r="A13" s="21">
        <v>42156</v>
      </c>
      <c r="C13" s="12">
        <v>9599354</v>
      </c>
      <c r="D13" s="13">
        <v>19647</v>
      </c>
      <c r="E13" s="14">
        <v>45707</v>
      </c>
      <c r="F13" s="12">
        <f t="shared" si="0"/>
        <v>26060</v>
      </c>
      <c r="G13" s="3">
        <v>0.389</v>
      </c>
      <c r="H13" s="9">
        <f t="shared" si="1"/>
        <v>10137</v>
      </c>
      <c r="I13" s="15">
        <f>I12+H13</f>
        <v>675192</v>
      </c>
      <c r="J13" s="9">
        <v>63566</v>
      </c>
      <c r="K13" s="17" t="s">
        <v>18</v>
      </c>
    </row>
    <row r="14" spans="1:11" ht="12.75">
      <c r="A14" s="21">
        <v>42186</v>
      </c>
      <c r="C14" s="12">
        <v>9599354</v>
      </c>
      <c r="D14" s="13">
        <v>19647</v>
      </c>
      <c r="E14" s="14">
        <v>45710</v>
      </c>
      <c r="F14" s="12">
        <f t="shared" si="0"/>
        <v>26063</v>
      </c>
      <c r="G14" s="3">
        <v>0.389</v>
      </c>
      <c r="H14" s="9">
        <f t="shared" si="1"/>
        <v>10139</v>
      </c>
      <c r="I14" s="15">
        <f>I13+H14-1</f>
        <v>685330</v>
      </c>
      <c r="J14" s="9">
        <v>0</v>
      </c>
      <c r="K14" s="12"/>
    </row>
    <row r="15" spans="1:10" ht="12.75">
      <c r="A15" s="21">
        <v>42217</v>
      </c>
      <c r="C15" s="12">
        <v>9599354</v>
      </c>
      <c r="D15" s="13">
        <v>19647</v>
      </c>
      <c r="E15" s="14">
        <v>45706</v>
      </c>
      <c r="F15" s="12">
        <f t="shared" si="0"/>
        <v>26059</v>
      </c>
      <c r="G15" s="3">
        <v>0.389</v>
      </c>
      <c r="H15" s="9">
        <f t="shared" si="1"/>
        <v>10137</v>
      </c>
      <c r="I15" s="15">
        <f>I14+H15</f>
        <v>695467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12"/>
      <c r="D18" s="13"/>
      <c r="E18" s="14"/>
      <c r="F18" s="12"/>
      <c r="G18" s="3"/>
      <c r="H18" s="9"/>
      <c r="I18" s="15"/>
      <c r="J18" s="9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Roman,Bold"&amp;12Attachment to Response to Question No. 3
Page 1 of 4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23" t="s">
        <v>13</v>
      </c>
    </row>
    <row r="6" ht="12.75">
      <c r="A6" s="24" t="s">
        <v>19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0</v>
      </c>
    </row>
    <row r="10" spans="1:10" ht="12.75">
      <c r="A10" s="22">
        <v>42072</v>
      </c>
      <c r="C10" s="12">
        <v>4067717</v>
      </c>
      <c r="D10" s="13">
        <v>4152</v>
      </c>
      <c r="E10" s="14">
        <v>187650</v>
      </c>
      <c r="F10" s="12">
        <f aca="true" t="shared" si="0" ref="F10:F15">E10-D10</f>
        <v>183498</v>
      </c>
      <c r="G10" s="3">
        <v>0.389</v>
      </c>
      <c r="H10" s="9">
        <f aca="true" t="shared" si="1" ref="H10:H15">ROUND(F10*G10,0)</f>
        <v>71381</v>
      </c>
      <c r="I10" s="15">
        <f>I9+H10</f>
        <v>71381</v>
      </c>
      <c r="J10" s="9">
        <v>0</v>
      </c>
    </row>
    <row r="11" spans="1:11" ht="12.75">
      <c r="A11" s="21">
        <v>42095</v>
      </c>
      <c r="C11" s="12">
        <v>4067717</v>
      </c>
      <c r="D11" s="13">
        <v>8304</v>
      </c>
      <c r="E11" s="14">
        <v>191799.5</v>
      </c>
      <c r="F11" s="12">
        <f t="shared" si="0"/>
        <v>183495.5</v>
      </c>
      <c r="G11" s="3">
        <v>0.389</v>
      </c>
      <c r="H11" s="9">
        <f t="shared" si="1"/>
        <v>71380</v>
      </c>
      <c r="I11" s="15">
        <f>I10+H11</f>
        <v>142761</v>
      </c>
      <c r="J11" s="9">
        <v>0</v>
      </c>
      <c r="K11" s="9"/>
    </row>
    <row r="12" spans="1:10" ht="12.75">
      <c r="A12" s="21">
        <v>42125</v>
      </c>
      <c r="C12" s="12">
        <v>4067717</v>
      </c>
      <c r="D12" s="13">
        <v>8304</v>
      </c>
      <c r="E12" s="14">
        <v>191802</v>
      </c>
      <c r="F12" s="12">
        <f t="shared" si="0"/>
        <v>183498</v>
      </c>
      <c r="G12" s="3">
        <v>0.389</v>
      </c>
      <c r="H12" s="9">
        <f t="shared" si="1"/>
        <v>71381</v>
      </c>
      <c r="I12" s="15">
        <f>I11+H12</f>
        <v>214142</v>
      </c>
      <c r="J12" s="9">
        <v>0</v>
      </c>
    </row>
    <row r="13" spans="1:11" ht="12.75">
      <c r="A13" s="21">
        <v>42156</v>
      </c>
      <c r="C13" s="12">
        <v>4067717</v>
      </c>
      <c r="D13" s="13">
        <v>8304</v>
      </c>
      <c r="E13" s="14">
        <v>191802</v>
      </c>
      <c r="F13" s="12">
        <f t="shared" si="0"/>
        <v>183498</v>
      </c>
      <c r="G13" s="3">
        <v>0.389</v>
      </c>
      <c r="H13" s="9">
        <f t="shared" si="1"/>
        <v>71381</v>
      </c>
      <c r="I13" s="15">
        <f>I12+H13</f>
        <v>285523</v>
      </c>
      <c r="J13" s="9">
        <v>0</v>
      </c>
      <c r="K13" s="17" t="s">
        <v>18</v>
      </c>
    </row>
    <row r="14" spans="1:11" ht="12.75">
      <c r="A14" s="21">
        <v>42186</v>
      </c>
      <c r="C14" s="12">
        <v>4067717</v>
      </c>
      <c r="D14" s="13">
        <v>8304</v>
      </c>
      <c r="E14" s="14">
        <v>191804</v>
      </c>
      <c r="F14" s="12">
        <f t="shared" si="0"/>
        <v>183500</v>
      </c>
      <c r="G14" s="3">
        <v>0.389</v>
      </c>
      <c r="H14" s="9">
        <f t="shared" si="1"/>
        <v>71382</v>
      </c>
      <c r="I14" s="15">
        <f>I13+H14-1</f>
        <v>356904</v>
      </c>
      <c r="J14" s="9">
        <v>0</v>
      </c>
      <c r="K14" s="12"/>
    </row>
    <row r="15" spans="1:10" ht="12.75">
      <c r="A15" s="21">
        <v>42217</v>
      </c>
      <c r="C15" s="12">
        <v>4067717</v>
      </c>
      <c r="D15" s="13">
        <v>8304</v>
      </c>
      <c r="E15" s="14">
        <v>191800</v>
      </c>
      <c r="F15" s="12">
        <f t="shared" si="0"/>
        <v>183496</v>
      </c>
      <c r="G15" s="3">
        <v>0.389</v>
      </c>
      <c r="H15" s="9">
        <f t="shared" si="1"/>
        <v>71380</v>
      </c>
      <c r="I15" s="15">
        <f>I14+H15</f>
        <v>428284</v>
      </c>
      <c r="J15" s="9">
        <v>0</v>
      </c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/>
      <c r="G17" s="3"/>
      <c r="H17" s="9"/>
      <c r="I17" s="15"/>
      <c r="J17" s="9"/>
    </row>
    <row r="18" spans="1:10" ht="12.75">
      <c r="A18" s="16"/>
      <c r="C18" s="25" t="s">
        <v>36</v>
      </c>
      <c r="D18" s="14"/>
      <c r="E18" s="26"/>
      <c r="F18" s="9"/>
      <c r="G18" s="3"/>
      <c r="H18" s="9"/>
      <c r="I18" s="9"/>
      <c r="J18" s="9"/>
    </row>
    <row r="19" spans="3:10" ht="12.75">
      <c r="C19" s="25" t="s">
        <v>21</v>
      </c>
      <c r="D19" s="14"/>
      <c r="E19" s="26"/>
      <c r="F19" s="9"/>
      <c r="G19" s="3"/>
      <c r="H19" s="9"/>
      <c r="I19" s="9"/>
      <c r="J19" s="9"/>
    </row>
    <row r="20" spans="3:10" ht="12.75">
      <c r="C20" s="25" t="s">
        <v>37</v>
      </c>
      <c r="D20" s="14"/>
      <c r="E20" s="26"/>
      <c r="F20" s="9"/>
      <c r="G20" s="3"/>
      <c r="H20" s="9"/>
      <c r="I20" s="9"/>
      <c r="J20" s="9"/>
    </row>
    <row r="21" spans="3:10" ht="12.75">
      <c r="C21" s="9" t="s">
        <v>22</v>
      </c>
      <c r="D21" s="14"/>
      <c r="E21" s="26"/>
      <c r="F21" s="9"/>
      <c r="G21" s="3"/>
      <c r="H21" s="9"/>
      <c r="I21" s="9"/>
      <c r="J21" s="9"/>
    </row>
    <row r="22" spans="3:10" ht="12.75">
      <c r="C22" s="18"/>
      <c r="D22" s="14"/>
      <c r="E22" s="14"/>
      <c r="H22" s="27"/>
      <c r="I22" s="27"/>
      <c r="J22" s="27"/>
    </row>
    <row r="23" spans="3:10" ht="12.75">
      <c r="C23" s="15" t="s">
        <v>23</v>
      </c>
      <c r="D23" s="28" t="s">
        <v>24</v>
      </c>
      <c r="E23" s="29" t="s">
        <v>25</v>
      </c>
      <c r="F23" s="15" t="s">
        <v>26</v>
      </c>
      <c r="G23" s="30" t="s">
        <v>27</v>
      </c>
      <c r="H23" s="15" t="s">
        <v>28</v>
      </c>
      <c r="I23" s="15"/>
      <c r="J23" s="9"/>
    </row>
    <row r="24" spans="3:10" ht="12.75">
      <c r="C24" s="15">
        <v>2033858</v>
      </c>
      <c r="D24" s="31">
        <v>7889</v>
      </c>
      <c r="E24" s="31">
        <v>211013</v>
      </c>
      <c r="F24" s="15">
        <f>E24-D24</f>
        <v>203124</v>
      </c>
      <c r="G24" s="30">
        <v>0.35</v>
      </c>
      <c r="H24" s="15">
        <f>F24*G24</f>
        <v>71093.4</v>
      </c>
      <c r="I24" s="15"/>
      <c r="J24" s="9"/>
    </row>
    <row r="25" spans="3:10" ht="12.75">
      <c r="C25" s="15" t="s">
        <v>29</v>
      </c>
      <c r="D25" s="31" t="s">
        <v>24</v>
      </c>
      <c r="E25" s="29" t="s">
        <v>30</v>
      </c>
      <c r="F25" s="15" t="s">
        <v>31</v>
      </c>
      <c r="G25" s="30" t="s">
        <v>32</v>
      </c>
      <c r="H25" s="15" t="s">
        <v>33</v>
      </c>
      <c r="I25" s="15"/>
      <c r="J25" s="9"/>
    </row>
    <row r="26" spans="3:10" ht="12.75">
      <c r="C26" s="15">
        <v>4067717</v>
      </c>
      <c r="D26" s="31">
        <v>7889</v>
      </c>
      <c r="E26" s="31">
        <v>15254</v>
      </c>
      <c r="F26" s="15">
        <f>E26-D26</f>
        <v>7365</v>
      </c>
      <c r="G26" s="30">
        <v>0.06</v>
      </c>
      <c r="H26" s="15">
        <f>F26*G26</f>
        <v>441.9</v>
      </c>
      <c r="I26" s="15"/>
      <c r="J26" s="9"/>
    </row>
    <row r="27" spans="3:10" ht="12.75">
      <c r="C27" s="15"/>
      <c r="D27" s="31"/>
      <c r="E27" s="29"/>
      <c r="F27" s="15"/>
      <c r="G27" s="30"/>
      <c r="H27" s="30" t="s">
        <v>34</v>
      </c>
      <c r="I27" s="15"/>
      <c r="J27" s="9"/>
    </row>
    <row r="28" spans="3:10" ht="12.75">
      <c r="C28" s="15"/>
      <c r="D28" s="31"/>
      <c r="E28" s="29"/>
      <c r="F28" s="15"/>
      <c r="G28" s="30"/>
      <c r="H28" s="15">
        <f>SUM(H26:H26)*-0.35</f>
        <v>-154.665</v>
      </c>
      <c r="I28" s="15"/>
      <c r="J28" s="9"/>
    </row>
    <row r="29" spans="3:9" ht="12.75">
      <c r="C29" s="32"/>
      <c r="D29" s="32"/>
      <c r="E29" s="32"/>
      <c r="F29" s="32"/>
      <c r="G29" s="32"/>
      <c r="H29" s="15"/>
      <c r="I29" s="15"/>
    </row>
    <row r="30" spans="3:9" ht="12.75">
      <c r="C30" s="32"/>
      <c r="D30" s="32"/>
      <c r="E30" s="32"/>
      <c r="F30" s="32"/>
      <c r="G30" s="32"/>
      <c r="H30" s="15" t="s">
        <v>35</v>
      </c>
      <c r="I30" s="15"/>
    </row>
    <row r="31" spans="3:9" ht="12.75">
      <c r="C31" s="32"/>
      <c r="D31" s="32"/>
      <c r="E31" s="32"/>
      <c r="F31" s="32"/>
      <c r="G31" s="32"/>
      <c r="H31" s="15">
        <f>SUM(H24:H24)+SUM(H26:H26)+H28</f>
        <v>71380.635</v>
      </c>
      <c r="I31" s="15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Roman,Bold"&amp;12Attachment to Response to Question No. 3
Page 2 of 4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ht="12.75">
      <c r="J1" s="33" t="s">
        <v>41</v>
      </c>
    </row>
    <row r="2" ht="12.75">
      <c r="J2" s="33" t="s">
        <v>39</v>
      </c>
    </row>
    <row r="3" ht="12.75">
      <c r="J3" s="34" t="s">
        <v>40</v>
      </c>
    </row>
    <row r="4" spans="1:10" ht="12.75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 t="s">
        <v>11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5"/>
      <c r="B7" s="4"/>
      <c r="C7" s="4"/>
      <c r="D7" s="4"/>
      <c r="E7" s="4"/>
      <c r="F7" s="4"/>
      <c r="G7" s="4"/>
      <c r="H7" s="4"/>
      <c r="I7" s="4"/>
      <c r="J7" s="4"/>
    </row>
    <row r="8" ht="12.75">
      <c r="A8" s="6" t="s">
        <v>13</v>
      </c>
    </row>
    <row r="9" ht="12.75">
      <c r="A9" s="19" t="s">
        <v>17</v>
      </c>
    </row>
    <row r="11" spans="1:10" s="1" customFormat="1" ht="38.25">
      <c r="A11" s="7" t="s">
        <v>0</v>
      </c>
      <c r="B11" s="2"/>
      <c r="C11" s="2" t="s">
        <v>1</v>
      </c>
      <c r="D11" s="2" t="s">
        <v>2</v>
      </c>
      <c r="E11" s="2" t="s">
        <v>3</v>
      </c>
      <c r="F11" s="2" t="s">
        <v>9</v>
      </c>
      <c r="G11" s="2" t="s">
        <v>5</v>
      </c>
      <c r="H11" s="2" t="s">
        <v>4</v>
      </c>
      <c r="I11" s="2" t="s">
        <v>8</v>
      </c>
      <c r="J11" s="2" t="s">
        <v>7</v>
      </c>
    </row>
    <row r="12" spans="1:9" ht="12.75">
      <c r="A12" s="8" t="s">
        <v>12</v>
      </c>
      <c r="I12" s="10">
        <v>897299</v>
      </c>
    </row>
    <row r="13" spans="1:11" ht="12.75">
      <c r="A13" s="22">
        <v>42072</v>
      </c>
      <c r="C13" s="12">
        <v>4556730</v>
      </c>
      <c r="D13" s="13">
        <v>9291</v>
      </c>
      <c r="E13" s="14">
        <v>13023</v>
      </c>
      <c r="F13" s="12">
        <f aca="true" t="shared" si="0" ref="F13:F18">E13-D13</f>
        <v>3732</v>
      </c>
      <c r="G13" s="3">
        <v>0.389</v>
      </c>
      <c r="H13" s="9">
        <f aca="true" t="shared" si="1" ref="H13:H18">ROUND(F13*G13,0)</f>
        <v>1452</v>
      </c>
      <c r="I13" s="15">
        <f>I12+H13</f>
        <v>898751</v>
      </c>
      <c r="J13" s="9">
        <v>13242</v>
      </c>
      <c r="K13" s="9"/>
    </row>
    <row r="14" spans="1:11" ht="12.75">
      <c r="A14" s="21">
        <v>42095</v>
      </c>
      <c r="C14" s="12">
        <v>4556730</v>
      </c>
      <c r="D14" s="13">
        <v>9078</v>
      </c>
      <c r="E14" s="14">
        <v>12810</v>
      </c>
      <c r="F14" s="12">
        <f t="shared" si="0"/>
        <v>3732</v>
      </c>
      <c r="G14" s="3">
        <v>0.389</v>
      </c>
      <c r="H14" s="9">
        <f t="shared" si="1"/>
        <v>1452</v>
      </c>
      <c r="I14" s="15">
        <f>I13+H14</f>
        <v>900203</v>
      </c>
      <c r="J14" s="9">
        <v>13242</v>
      </c>
      <c r="K14" s="9"/>
    </row>
    <row r="15" spans="1:10" ht="12.75">
      <c r="A15" s="21">
        <v>42125</v>
      </c>
      <c r="C15" s="12">
        <v>4556730</v>
      </c>
      <c r="D15" s="13">
        <v>9078</v>
      </c>
      <c r="E15" s="14">
        <v>12809</v>
      </c>
      <c r="F15" s="12">
        <f t="shared" si="0"/>
        <v>3731</v>
      </c>
      <c r="G15" s="3">
        <v>0.389</v>
      </c>
      <c r="H15" s="9">
        <f t="shared" si="1"/>
        <v>1451</v>
      </c>
      <c r="I15" s="15">
        <f>I14+H15</f>
        <v>901654</v>
      </c>
      <c r="J15" s="9">
        <v>13242</v>
      </c>
    </row>
    <row r="16" spans="1:10" ht="12.75">
      <c r="A16" s="21">
        <v>42156</v>
      </c>
      <c r="C16" s="12">
        <v>4556730</v>
      </c>
      <c r="D16" s="13">
        <v>9078</v>
      </c>
      <c r="E16" s="14">
        <v>12810</v>
      </c>
      <c r="F16" s="12">
        <f t="shared" si="0"/>
        <v>3732</v>
      </c>
      <c r="G16" s="3">
        <v>0.389</v>
      </c>
      <c r="H16" s="9">
        <f t="shared" si="1"/>
        <v>1452</v>
      </c>
      <c r="I16" s="15">
        <f>I15+H16</f>
        <v>903106</v>
      </c>
      <c r="J16" s="9">
        <v>13242</v>
      </c>
    </row>
    <row r="17" spans="1:10" ht="12.75">
      <c r="A17" s="21">
        <v>42186</v>
      </c>
      <c r="C17" s="12">
        <v>4556730</v>
      </c>
      <c r="D17" s="13">
        <v>9078</v>
      </c>
      <c r="E17" s="14">
        <v>12812</v>
      </c>
      <c r="F17" s="12">
        <f t="shared" si="0"/>
        <v>3734</v>
      </c>
      <c r="G17" s="3">
        <v>0.389</v>
      </c>
      <c r="H17" s="9">
        <f t="shared" si="1"/>
        <v>1453</v>
      </c>
      <c r="I17" s="15">
        <f>I16+H17-1</f>
        <v>904558</v>
      </c>
      <c r="J17" s="9">
        <v>0</v>
      </c>
    </row>
    <row r="18" spans="1:10" ht="12.75">
      <c r="A18" s="21">
        <v>42217</v>
      </c>
      <c r="C18" s="12">
        <v>4556730</v>
      </c>
      <c r="D18" s="13">
        <v>9078</v>
      </c>
      <c r="E18" s="14">
        <v>12810</v>
      </c>
      <c r="F18" s="12">
        <f t="shared" si="0"/>
        <v>3732</v>
      </c>
      <c r="G18" s="3">
        <v>0.389</v>
      </c>
      <c r="H18" s="9">
        <f t="shared" si="1"/>
        <v>1452</v>
      </c>
      <c r="I18" s="15">
        <f>I17+H18</f>
        <v>906010</v>
      </c>
      <c r="J18" s="9">
        <v>0</v>
      </c>
    </row>
    <row r="19" spans="1:10" ht="12.75">
      <c r="A19" s="16"/>
      <c r="C19" s="12"/>
      <c r="D19" s="13"/>
      <c r="E19" s="14"/>
      <c r="F19" s="12"/>
      <c r="G19" s="3"/>
      <c r="H19" s="9"/>
      <c r="I19" s="15"/>
      <c r="J19" s="9"/>
    </row>
    <row r="20" spans="1:10" ht="12.75">
      <c r="A20" s="16"/>
      <c r="C20" s="12"/>
      <c r="D20" s="13"/>
      <c r="E20" s="14"/>
      <c r="F20" s="12"/>
      <c r="G20" s="3"/>
      <c r="H20" s="9"/>
      <c r="I20" s="15"/>
      <c r="J20" s="9"/>
    </row>
    <row r="21" spans="1:10" ht="12.75">
      <c r="A21" s="16"/>
      <c r="C21" s="25" t="s">
        <v>20</v>
      </c>
      <c r="D21" s="14"/>
      <c r="E21" s="26"/>
      <c r="F21" s="9"/>
      <c r="G21" s="3"/>
      <c r="H21" s="9"/>
      <c r="I21" s="9"/>
      <c r="J21" s="9"/>
    </row>
    <row r="22" spans="3:10" ht="12.75">
      <c r="C22" s="25" t="s">
        <v>21</v>
      </c>
      <c r="D22" s="14"/>
      <c r="E22" s="26"/>
      <c r="F22" s="9"/>
      <c r="G22" s="3"/>
      <c r="H22" s="9"/>
      <c r="I22" s="9"/>
      <c r="J22" s="9"/>
    </row>
    <row r="23" spans="3:10" ht="12.75">
      <c r="C23" s="25" t="s">
        <v>37</v>
      </c>
      <c r="D23" s="14"/>
      <c r="E23" s="26"/>
      <c r="F23" s="9"/>
      <c r="G23" s="3"/>
      <c r="H23" s="9"/>
      <c r="I23" s="9"/>
      <c r="J23" s="9"/>
    </row>
    <row r="24" spans="3:10" ht="12.75">
      <c r="C24" s="9" t="s">
        <v>22</v>
      </c>
      <c r="D24" s="14"/>
      <c r="E24" s="26"/>
      <c r="F24" s="9"/>
      <c r="G24" s="3"/>
      <c r="H24" s="9"/>
      <c r="I24" s="9"/>
      <c r="J24" s="9"/>
    </row>
    <row r="25" spans="3:11" ht="12.75">
      <c r="C25" s="18"/>
      <c r="D25" s="14"/>
      <c r="E25" s="14"/>
      <c r="H25" s="27"/>
      <c r="I25" s="27"/>
      <c r="J25" s="27"/>
      <c r="K25" s="27"/>
    </row>
    <row r="26" spans="3:10" ht="12.75">
      <c r="C26" s="15" t="s">
        <v>23</v>
      </c>
      <c r="D26" s="28" t="s">
        <v>24</v>
      </c>
      <c r="E26" s="29" t="s">
        <v>25</v>
      </c>
      <c r="F26" s="15" t="s">
        <v>26</v>
      </c>
      <c r="G26" s="30" t="s">
        <v>27</v>
      </c>
      <c r="H26" s="15" t="s">
        <v>28</v>
      </c>
      <c r="I26" s="15"/>
      <c r="J26" s="9"/>
    </row>
    <row r="27" spans="3:10" ht="12.75">
      <c r="C27" s="15">
        <v>2318136</v>
      </c>
      <c r="D27" s="31">
        <v>9099</v>
      </c>
      <c r="E27" s="31">
        <v>11634</v>
      </c>
      <c r="F27" s="15">
        <f>E27-D27</f>
        <v>2535</v>
      </c>
      <c r="G27" s="30">
        <v>0.35</v>
      </c>
      <c r="H27" s="15">
        <f>F27*G27</f>
        <v>887.25</v>
      </c>
      <c r="I27" s="15"/>
      <c r="J27" s="9"/>
    </row>
    <row r="28" spans="3:10" ht="12.75">
      <c r="C28" s="15" t="s">
        <v>29</v>
      </c>
      <c r="D28" s="31" t="s">
        <v>24</v>
      </c>
      <c r="E28" s="29" t="s">
        <v>30</v>
      </c>
      <c r="F28" s="15" t="s">
        <v>31</v>
      </c>
      <c r="G28" s="30" t="s">
        <v>32</v>
      </c>
      <c r="H28" s="15" t="s">
        <v>33</v>
      </c>
      <c r="I28" s="15"/>
      <c r="J28" s="9"/>
    </row>
    <row r="29" spans="3:10" ht="12.75">
      <c r="C29" s="15">
        <v>4556730</v>
      </c>
      <c r="D29" s="31">
        <v>9099</v>
      </c>
      <c r="E29" s="31">
        <v>23567</v>
      </c>
      <c r="F29" s="15">
        <f>E29-D29</f>
        <v>14468</v>
      </c>
      <c r="G29" s="30">
        <v>0.06</v>
      </c>
      <c r="H29" s="15">
        <f>F29*G29</f>
        <v>868.0799999999999</v>
      </c>
      <c r="I29" s="15"/>
      <c r="J29" s="9"/>
    </row>
    <row r="30" spans="3:10" ht="12.75">
      <c r="C30" s="15"/>
      <c r="D30" s="31"/>
      <c r="E30" s="29"/>
      <c r="F30" s="15"/>
      <c r="G30" s="30"/>
      <c r="H30" s="30" t="s">
        <v>34</v>
      </c>
      <c r="I30" s="15"/>
      <c r="J30" s="9"/>
    </row>
    <row r="31" spans="3:10" ht="12.75">
      <c r="C31" s="15"/>
      <c r="D31" s="31"/>
      <c r="E31" s="29"/>
      <c r="F31" s="15"/>
      <c r="G31" s="30"/>
      <c r="H31" s="15">
        <f>SUM(H29:H29)*-0.35</f>
        <v>-303.828</v>
      </c>
      <c r="I31" s="15"/>
      <c r="J31" s="9"/>
    </row>
    <row r="32" spans="4:9" ht="12.75">
      <c r="D32" s="32"/>
      <c r="E32" s="32"/>
      <c r="F32" s="32"/>
      <c r="G32" s="32"/>
      <c r="H32" s="15"/>
      <c r="I32" s="15"/>
    </row>
    <row r="33" spans="4:9" ht="12.75">
      <c r="D33" s="32"/>
      <c r="E33" s="32"/>
      <c r="F33" s="32"/>
      <c r="G33" s="32"/>
      <c r="H33" s="15" t="s">
        <v>35</v>
      </c>
      <c r="I33" s="15"/>
    </row>
    <row r="34" spans="4:9" ht="12.75">
      <c r="D34" s="32"/>
      <c r="E34" s="32"/>
      <c r="F34" s="32"/>
      <c r="G34" s="32"/>
      <c r="H34" s="15">
        <f>SUM(H27:H27)+SUM(H29:H29)+H31</f>
        <v>1451.502</v>
      </c>
      <c r="I34" s="15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customWidth="1"/>
    <col min="12" max="12" width="11.710937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16</v>
      </c>
    </row>
    <row r="6" ht="12.75">
      <c r="A6" s="19" t="s">
        <v>15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57957313</v>
      </c>
    </row>
    <row r="10" spans="1:10" ht="12.75">
      <c r="A10" s="22">
        <v>42072</v>
      </c>
      <c r="C10" s="12">
        <v>328596413</v>
      </c>
      <c r="D10" s="13">
        <v>570219</v>
      </c>
      <c r="E10" s="14">
        <v>1744614</v>
      </c>
      <c r="F10" s="12">
        <f aca="true" t="shared" si="0" ref="F10:F15">E10-D10</f>
        <v>1174395</v>
      </c>
      <c r="G10" s="3">
        <v>0.389</v>
      </c>
      <c r="H10" s="9">
        <f aca="true" t="shared" si="1" ref="H10:H15">ROUND(F10*G10,0)</f>
        <v>456840</v>
      </c>
      <c r="I10" s="15">
        <f aca="true" t="shared" si="2" ref="I10:I15">I9+H10</f>
        <v>58414153</v>
      </c>
      <c r="J10" s="15">
        <v>5171517</v>
      </c>
    </row>
    <row r="11" spans="1:11" ht="12.75">
      <c r="A11" s="21">
        <v>42095</v>
      </c>
      <c r="C11" s="12">
        <v>342124347</v>
      </c>
      <c r="D11" s="13">
        <v>581981</v>
      </c>
      <c r="E11" s="14">
        <v>1853334</v>
      </c>
      <c r="F11" s="12">
        <f t="shared" si="0"/>
        <v>1271353</v>
      </c>
      <c r="G11" s="3">
        <v>0.389</v>
      </c>
      <c r="H11" s="9">
        <f t="shared" si="1"/>
        <v>494556</v>
      </c>
      <c r="I11" s="15">
        <f t="shared" si="2"/>
        <v>58908709</v>
      </c>
      <c r="J11" s="9">
        <v>5171517</v>
      </c>
      <c r="K11" s="9"/>
    </row>
    <row r="12" spans="1:12" ht="12.75">
      <c r="A12" s="21">
        <v>42125</v>
      </c>
      <c r="C12" s="12">
        <v>700169914</v>
      </c>
      <c r="D12" s="13">
        <v>928665</v>
      </c>
      <c r="E12" s="14">
        <v>19028365</v>
      </c>
      <c r="F12" s="12">
        <f t="shared" si="0"/>
        <v>18099700</v>
      </c>
      <c r="G12" s="3">
        <v>0.389</v>
      </c>
      <c r="H12" s="9">
        <f t="shared" si="1"/>
        <v>7040783</v>
      </c>
      <c r="I12" s="15">
        <f t="shared" si="2"/>
        <v>65949492</v>
      </c>
      <c r="J12" s="9">
        <v>6229322</v>
      </c>
      <c r="L12" s="9"/>
    </row>
    <row r="13" spans="1:11" ht="12.75">
      <c r="A13" s="21">
        <v>42156</v>
      </c>
      <c r="C13" s="12">
        <v>700169914</v>
      </c>
      <c r="D13" s="13">
        <v>1263587</v>
      </c>
      <c r="E13" s="14">
        <v>19363285</v>
      </c>
      <c r="F13" s="12">
        <f t="shared" si="0"/>
        <v>18099698</v>
      </c>
      <c r="G13" s="3">
        <v>0.389</v>
      </c>
      <c r="H13" s="9">
        <f t="shared" si="1"/>
        <v>7040783</v>
      </c>
      <c r="I13" s="15">
        <f t="shared" si="2"/>
        <v>72990275</v>
      </c>
      <c r="J13" s="9">
        <v>6229322</v>
      </c>
      <c r="K13" s="9"/>
    </row>
    <row r="14" spans="1:12" ht="12.75">
      <c r="A14" s="21">
        <v>42186</v>
      </c>
      <c r="C14" s="12">
        <v>700169914</v>
      </c>
      <c r="D14" s="13">
        <v>1263587</v>
      </c>
      <c r="E14" s="14">
        <v>19363285</v>
      </c>
      <c r="F14" s="12">
        <f t="shared" si="0"/>
        <v>18099698</v>
      </c>
      <c r="G14" s="3">
        <v>0.389</v>
      </c>
      <c r="H14" s="9">
        <f t="shared" si="1"/>
        <v>7040783</v>
      </c>
      <c r="I14" s="15">
        <f t="shared" si="2"/>
        <v>80031058</v>
      </c>
      <c r="J14" s="9">
        <v>0</v>
      </c>
      <c r="L14" s="9"/>
    </row>
    <row r="15" spans="1:12" ht="12.75">
      <c r="A15" s="21">
        <v>42217</v>
      </c>
      <c r="C15" s="12">
        <v>700169914</v>
      </c>
      <c r="D15" s="13">
        <v>1263587</v>
      </c>
      <c r="E15" s="14">
        <v>19363285</v>
      </c>
      <c r="F15" s="12">
        <f t="shared" si="0"/>
        <v>18099698</v>
      </c>
      <c r="G15" s="3">
        <v>0.389</v>
      </c>
      <c r="H15" s="9">
        <f t="shared" si="1"/>
        <v>7040783</v>
      </c>
      <c r="I15" s="15">
        <f t="shared" si="2"/>
        <v>87071841</v>
      </c>
      <c r="J15" s="9">
        <v>0</v>
      </c>
      <c r="K15" s="9"/>
      <c r="L15" s="20"/>
    </row>
    <row r="16" spans="1:10" ht="12.75">
      <c r="A16" s="16"/>
      <c r="C16" s="12"/>
      <c r="D16" s="13"/>
      <c r="E16" s="14"/>
      <c r="F16" s="12"/>
      <c r="G16" s="3"/>
      <c r="H16" s="9"/>
      <c r="I16" s="15"/>
      <c r="J16" s="9"/>
    </row>
    <row r="17" spans="1:10" ht="12.75">
      <c r="A17" s="16"/>
      <c r="C17" s="12"/>
      <c r="D17" s="13"/>
      <c r="E17" s="14"/>
      <c r="F17" s="12" t="s">
        <v>18</v>
      </c>
      <c r="G17" s="3"/>
      <c r="H17" s="9"/>
      <c r="I17" s="15"/>
      <c r="J17" s="9"/>
    </row>
    <row r="18" spans="1:10" ht="12.75">
      <c r="A18" s="16"/>
      <c r="C18" s="25" t="s">
        <v>38</v>
      </c>
      <c r="D18" s="14"/>
      <c r="E18" s="26"/>
      <c r="F18" s="9"/>
      <c r="G18" s="3"/>
      <c r="H18" s="9"/>
      <c r="I18" s="9"/>
      <c r="J18" s="9"/>
    </row>
    <row r="19" spans="3:10" ht="12.75">
      <c r="C19" s="25" t="s">
        <v>21</v>
      </c>
      <c r="D19" s="14"/>
      <c r="E19" s="26"/>
      <c r="F19" s="9"/>
      <c r="G19" s="3"/>
      <c r="H19" s="9"/>
      <c r="I19" s="9"/>
      <c r="J19" s="9"/>
    </row>
    <row r="20" spans="3:10" ht="12.75">
      <c r="C20" s="25" t="s">
        <v>37</v>
      </c>
      <c r="D20" s="14"/>
      <c r="E20" s="26"/>
      <c r="F20" s="9"/>
      <c r="G20" s="3"/>
      <c r="H20" s="9"/>
      <c r="I20" s="9"/>
      <c r="J20" s="9"/>
    </row>
    <row r="21" spans="3:10" ht="12.75">
      <c r="C21" s="9" t="s">
        <v>22</v>
      </c>
      <c r="D21" s="14"/>
      <c r="E21" s="26"/>
      <c r="F21" s="9"/>
      <c r="G21" s="3"/>
      <c r="H21" s="9"/>
      <c r="I21" s="9"/>
      <c r="J21" s="9"/>
    </row>
    <row r="22" spans="3:11" ht="12.75">
      <c r="C22" s="18"/>
      <c r="D22" s="14"/>
      <c r="E22" s="14"/>
      <c r="H22" s="27"/>
      <c r="I22" s="27"/>
      <c r="J22" s="27"/>
      <c r="K22" s="27"/>
    </row>
    <row r="23" spans="3:10" ht="12.75">
      <c r="C23" s="15" t="s">
        <v>23</v>
      </c>
      <c r="D23" s="28" t="s">
        <v>24</v>
      </c>
      <c r="E23" s="29" t="s">
        <v>25</v>
      </c>
      <c r="F23" s="15" t="s">
        <v>26</v>
      </c>
      <c r="G23" s="30" t="s">
        <v>27</v>
      </c>
      <c r="H23" s="15" t="s">
        <v>28</v>
      </c>
      <c r="I23" s="15"/>
      <c r="J23" s="9"/>
    </row>
    <row r="24" spans="3:10" ht="12.75">
      <c r="C24" s="15">
        <v>982514</v>
      </c>
      <c r="D24" s="31">
        <v>1220420</v>
      </c>
      <c r="E24" s="31">
        <v>5057</v>
      </c>
      <c r="F24" s="15">
        <f aca="true" t="shared" si="3" ref="F24:F32">E24-D24</f>
        <v>-1215363</v>
      </c>
      <c r="G24" s="30">
        <v>0.35</v>
      </c>
      <c r="H24" s="15">
        <f aca="true" t="shared" si="4" ref="H24:H32">F24*G24</f>
        <v>-425377.05</v>
      </c>
      <c r="I24" s="15"/>
      <c r="J24" s="9"/>
    </row>
    <row r="25" spans="3:10" ht="12.75">
      <c r="C25" s="15">
        <v>9378</v>
      </c>
      <c r="D25" s="31"/>
      <c r="E25" s="31">
        <v>150</v>
      </c>
      <c r="F25" s="15">
        <f t="shared" si="3"/>
        <v>150</v>
      </c>
      <c r="G25" s="30">
        <v>0.35</v>
      </c>
      <c r="H25" s="15">
        <f t="shared" si="4"/>
        <v>52.5</v>
      </c>
      <c r="I25" s="15"/>
      <c r="J25" s="9"/>
    </row>
    <row r="26" spans="3:10" ht="12.75">
      <c r="C26" s="15">
        <v>2975818</v>
      </c>
      <c r="D26" s="31"/>
      <c r="E26" s="31">
        <v>16558</v>
      </c>
      <c r="F26" s="15">
        <f t="shared" si="3"/>
        <v>16558</v>
      </c>
      <c r="G26" s="30">
        <v>0.35</v>
      </c>
      <c r="H26" s="15">
        <f t="shared" si="4"/>
        <v>5795.299999999999</v>
      </c>
      <c r="I26" s="15"/>
      <c r="J26" s="9"/>
    </row>
    <row r="27" spans="3:10" ht="12.75">
      <c r="C27" s="15">
        <v>-5725</v>
      </c>
      <c r="D27" s="31"/>
      <c r="E27" s="31">
        <v>-34</v>
      </c>
      <c r="F27" s="15">
        <f t="shared" si="3"/>
        <v>-34</v>
      </c>
      <c r="G27" s="30">
        <v>0.35</v>
      </c>
      <c r="H27" s="15">
        <f t="shared" si="4"/>
        <v>-11.899999999999999</v>
      </c>
      <c r="I27" s="15"/>
      <c r="J27" s="9"/>
    </row>
    <row r="28" spans="3:10" ht="12.75">
      <c r="C28" s="15">
        <v>162474132</v>
      </c>
      <c r="D28" s="31"/>
      <c r="E28" s="31">
        <v>1551496</v>
      </c>
      <c r="F28" s="15">
        <f t="shared" si="3"/>
        <v>1551496</v>
      </c>
      <c r="G28" s="30">
        <v>0.35</v>
      </c>
      <c r="H28" s="15">
        <f t="shared" si="4"/>
        <v>543023.6</v>
      </c>
      <c r="I28" s="15"/>
      <c r="J28" s="9"/>
    </row>
    <row r="29" spans="3:10" ht="12.75">
      <c r="C29" s="15">
        <v>3354199</v>
      </c>
      <c r="D29" s="31"/>
      <c r="E29" s="31">
        <v>20178</v>
      </c>
      <c r="F29" s="15">
        <f t="shared" si="3"/>
        <v>20178</v>
      </c>
      <c r="G29" s="30">
        <v>0.35</v>
      </c>
      <c r="H29" s="15">
        <f t="shared" si="4"/>
        <v>7062.299999999999</v>
      </c>
      <c r="I29" s="15"/>
      <c r="J29" s="9"/>
    </row>
    <row r="30" spans="3:10" ht="12.75">
      <c r="C30" s="15">
        <v>13527934</v>
      </c>
      <c r="D30" s="31"/>
      <c r="E30" s="31">
        <v>119175</v>
      </c>
      <c r="F30" s="15">
        <f t="shared" si="3"/>
        <v>119175</v>
      </c>
      <c r="G30" s="30">
        <v>0.35</v>
      </c>
      <c r="H30" s="15">
        <f t="shared" si="4"/>
        <v>41711.25</v>
      </c>
      <c r="I30" s="15"/>
      <c r="J30" s="9"/>
    </row>
    <row r="31" spans="3:10" ht="12.75">
      <c r="C31" s="15">
        <v>129731687</v>
      </c>
      <c r="D31" s="31"/>
      <c r="E31" s="31">
        <v>16216461</v>
      </c>
      <c r="F31" s="15">
        <f t="shared" si="3"/>
        <v>16216461</v>
      </c>
      <c r="G31" s="30">
        <v>0.35</v>
      </c>
      <c r="H31" s="15">
        <f t="shared" si="4"/>
        <v>5675761.35</v>
      </c>
      <c r="I31" s="15"/>
      <c r="J31" s="9"/>
    </row>
    <row r="32" spans="3:10" ht="12.75">
      <c r="C32" s="15">
        <v>228313880</v>
      </c>
      <c r="D32" s="31"/>
      <c r="E32" s="31">
        <v>2711227</v>
      </c>
      <c r="F32" s="15">
        <f t="shared" si="3"/>
        <v>2711227</v>
      </c>
      <c r="G32" s="30">
        <v>0.35</v>
      </c>
      <c r="H32" s="15">
        <f t="shared" si="4"/>
        <v>948929.45</v>
      </c>
      <c r="I32" s="15"/>
      <c r="J32" s="9"/>
    </row>
    <row r="33" spans="3:10" ht="12.75">
      <c r="C33" s="15" t="s">
        <v>29</v>
      </c>
      <c r="D33" s="31" t="s">
        <v>24</v>
      </c>
      <c r="E33" s="29" t="s">
        <v>30</v>
      </c>
      <c r="F33" s="15" t="s">
        <v>31</v>
      </c>
      <c r="G33" s="30" t="s">
        <v>32</v>
      </c>
      <c r="H33" s="15" t="s">
        <v>33</v>
      </c>
      <c r="I33" s="15"/>
      <c r="J33" s="9"/>
    </row>
    <row r="34" spans="3:10" ht="12.75">
      <c r="C34" s="15">
        <v>1965028</v>
      </c>
      <c r="D34" s="31">
        <v>1220420</v>
      </c>
      <c r="E34" s="31">
        <v>10115</v>
      </c>
      <c r="F34" s="15">
        <f aca="true" t="shared" si="5" ref="F34:F41">E34-D34</f>
        <v>-1210305</v>
      </c>
      <c r="G34" s="30">
        <v>0.06</v>
      </c>
      <c r="H34" s="15">
        <f aca="true" t="shared" si="6" ref="H34:H41">F34*G34</f>
        <v>-72618.3</v>
      </c>
      <c r="I34" s="15"/>
      <c r="J34" s="9"/>
    </row>
    <row r="35" spans="3:10" ht="12.75">
      <c r="C35" s="15">
        <v>18756</v>
      </c>
      <c r="D35" s="31"/>
      <c r="E35" s="31">
        <v>300</v>
      </c>
      <c r="F35" s="15">
        <f t="shared" si="5"/>
        <v>300</v>
      </c>
      <c r="G35" s="30">
        <v>0.06</v>
      </c>
      <c r="H35" s="15">
        <f t="shared" si="6"/>
        <v>18</v>
      </c>
      <c r="I35" s="15"/>
      <c r="J35" s="9"/>
    </row>
    <row r="36" spans="3:10" ht="12.75">
      <c r="C36" s="15">
        <v>3107474</v>
      </c>
      <c r="D36" s="31"/>
      <c r="E36" s="31">
        <v>17290</v>
      </c>
      <c r="F36" s="15">
        <f t="shared" si="5"/>
        <v>17290</v>
      </c>
      <c r="G36" s="30">
        <v>0.06</v>
      </c>
      <c r="H36" s="15">
        <f t="shared" si="6"/>
        <v>1037.3999999999999</v>
      </c>
      <c r="I36" s="15"/>
      <c r="J36" s="9"/>
    </row>
    <row r="37" spans="3:10" ht="12.75">
      <c r="C37" s="15">
        <v>-5725</v>
      </c>
      <c r="D37" s="31"/>
      <c r="E37" s="31">
        <v>-34</v>
      </c>
      <c r="F37" s="15">
        <f t="shared" si="5"/>
        <v>-34</v>
      </c>
      <c r="G37" s="30">
        <v>0.06</v>
      </c>
      <c r="H37" s="15">
        <f t="shared" si="6"/>
        <v>-2.04</v>
      </c>
      <c r="I37" s="15"/>
      <c r="J37" s="9"/>
    </row>
    <row r="38" spans="3:10" ht="12.75">
      <c r="C38" s="15">
        <v>319795834</v>
      </c>
      <c r="D38" s="31"/>
      <c r="E38" s="31">
        <v>3053791</v>
      </c>
      <c r="F38" s="15">
        <f t="shared" si="5"/>
        <v>3053791</v>
      </c>
      <c r="G38" s="30">
        <v>0.06</v>
      </c>
      <c r="H38" s="15">
        <f t="shared" si="6"/>
        <v>183227.46</v>
      </c>
      <c r="I38" s="15"/>
      <c r="J38" s="9"/>
    </row>
    <row r="39" spans="3:10" ht="12.75">
      <c r="C39" s="15">
        <v>3354199</v>
      </c>
      <c r="D39" s="31"/>
      <c r="E39" s="31">
        <v>20178</v>
      </c>
      <c r="F39" s="15">
        <f t="shared" si="5"/>
        <v>20178</v>
      </c>
      <c r="G39" s="30">
        <v>0.06</v>
      </c>
      <c r="H39" s="15">
        <f t="shared" si="6"/>
        <v>1210.68</v>
      </c>
      <c r="I39" s="15"/>
      <c r="J39" s="9"/>
    </row>
    <row r="40" spans="3:10" ht="12.75">
      <c r="C40" s="15">
        <v>13527934</v>
      </c>
      <c r="D40" s="31"/>
      <c r="E40" s="31">
        <v>119175</v>
      </c>
      <c r="F40" s="15">
        <f t="shared" si="5"/>
        <v>119175</v>
      </c>
      <c r="G40" s="30">
        <v>0.06</v>
      </c>
      <c r="H40" s="15">
        <f t="shared" si="6"/>
        <v>7150.5</v>
      </c>
      <c r="I40" s="15"/>
      <c r="J40" s="9"/>
    </row>
    <row r="41" spans="3:10" ht="12.75">
      <c r="C41" s="15">
        <v>358045567</v>
      </c>
      <c r="D41" s="31"/>
      <c r="E41" s="31">
        <v>4251791</v>
      </c>
      <c r="F41" s="15">
        <f t="shared" si="5"/>
        <v>4251791</v>
      </c>
      <c r="G41" s="30">
        <v>0.06</v>
      </c>
      <c r="H41" s="15">
        <f t="shared" si="6"/>
        <v>255107.46</v>
      </c>
      <c r="I41" s="15"/>
      <c r="J41" s="9"/>
    </row>
    <row r="42" spans="3:10" ht="12.75">
      <c r="C42" s="15"/>
      <c r="D42" s="31"/>
      <c r="E42" s="29"/>
      <c r="F42" s="15"/>
      <c r="G42" s="30"/>
      <c r="H42" s="30" t="s">
        <v>34</v>
      </c>
      <c r="I42" s="15"/>
      <c r="J42" s="9"/>
    </row>
    <row r="43" spans="3:10" ht="12.75">
      <c r="C43" s="15"/>
      <c r="D43" s="31"/>
      <c r="E43" s="29"/>
      <c r="F43" s="15"/>
      <c r="G43" s="30"/>
      <c r="H43" s="15">
        <f>SUM(H34:H41)*-0.35</f>
        <v>-131295.906</v>
      </c>
      <c r="I43" s="15"/>
      <c r="J43" s="9"/>
    </row>
    <row r="44" spans="3:9" ht="12.75">
      <c r="C44" s="32"/>
      <c r="D44" s="32"/>
      <c r="E44" s="32"/>
      <c r="F44" s="32"/>
      <c r="G44" s="32"/>
      <c r="H44" s="15"/>
      <c r="I44" s="15"/>
    </row>
    <row r="45" spans="3:9" ht="12.75">
      <c r="C45" s="32"/>
      <c r="D45" s="32"/>
      <c r="E45" s="32"/>
      <c r="F45" s="32"/>
      <c r="G45" s="32"/>
      <c r="H45" s="15" t="s">
        <v>35</v>
      </c>
      <c r="I45" s="15"/>
    </row>
    <row r="46" spans="3:9" ht="12.75">
      <c r="C46" s="32"/>
      <c r="D46" s="32"/>
      <c r="E46" s="32"/>
      <c r="F46" s="32"/>
      <c r="G46" s="32"/>
      <c r="H46" s="15">
        <f>SUM(H24:H32)+SUM(H34:H41)+H43</f>
        <v>7040782.054</v>
      </c>
      <c r="I46" s="15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Roman,Bold"&amp;12Attachment to Response to Question No. 3
Page 4 of 4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LG&amp;E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N093419</dc:creator>
  <cp:keywords/>
  <dc:description/>
  <cp:lastModifiedBy>Knoy, Jason</cp:lastModifiedBy>
  <cp:lastPrinted>2016-01-18T23:06:02Z</cp:lastPrinted>
  <dcterms:created xsi:type="dcterms:W3CDTF">2006-06-09T14:23:56Z</dcterms:created>
  <dcterms:modified xsi:type="dcterms:W3CDTF">2016-01-18T23:08:18Z</dcterms:modified>
  <cp:category/>
  <cp:version/>
  <cp:contentType/>
  <cp:contentStatus/>
</cp:coreProperties>
</file>