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Data Request 1 filed xxx\Staff DR 1.3 - Support Workpapers\"/>
    </mc:Choice>
  </mc:AlternateContent>
  <bookViews>
    <workbookView xWindow="0" yWindow="0" windowWidth="21600" windowHeight="9735"/>
  </bookViews>
  <sheets>
    <sheet name="Bridge" sheetId="3" r:id="rId1"/>
    <sheet name="Roll Forward" sheetId="1" r:id="rId2"/>
  </sheets>
  <calcPr calcId="15251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D11" i="3" l="1"/>
  <c r="T6" i="1" l="1"/>
  <c r="T7" i="1"/>
  <c r="T8" i="1"/>
  <c r="T9" i="1"/>
  <c r="T10" i="1"/>
  <c r="T11" i="1"/>
  <c r="T12" i="1"/>
  <c r="T13" i="1"/>
  <c r="T14" i="1"/>
  <c r="T15" i="1"/>
  <c r="T5" i="1"/>
  <c r="T16" i="1" l="1"/>
  <c r="R24" i="1" s="1"/>
  <c r="R26" i="1" s="1"/>
  <c r="P24" i="1" l="1"/>
  <c r="T18" i="1"/>
  <c r="J24" i="1" s="1"/>
  <c r="J26" i="1" s="1"/>
  <c r="N24" i="1"/>
  <c r="L6" i="1"/>
  <c r="P6" i="1" s="1"/>
  <c r="R6" i="1" s="1"/>
  <c r="L7" i="1"/>
  <c r="P7" i="1" s="1"/>
  <c r="R7" i="1" s="1"/>
  <c r="L8" i="1"/>
  <c r="P8" i="1" s="1"/>
  <c r="R8" i="1" s="1"/>
  <c r="L9" i="1"/>
  <c r="P9" i="1" s="1"/>
  <c r="R9" i="1" s="1"/>
  <c r="L10" i="1"/>
  <c r="P10" i="1" s="1"/>
  <c r="R10" i="1" s="1"/>
  <c r="L11" i="1"/>
  <c r="P11" i="1" s="1"/>
  <c r="R11" i="1" s="1"/>
  <c r="L12" i="1"/>
  <c r="P12" i="1" s="1"/>
  <c r="R12" i="1" s="1"/>
  <c r="L13" i="1"/>
  <c r="P13" i="1" s="1"/>
  <c r="R13" i="1" s="1"/>
  <c r="L14" i="1"/>
  <c r="P14" i="1" s="1"/>
  <c r="R14" i="1" s="1"/>
  <c r="L15" i="1"/>
  <c r="P15" i="1" s="1"/>
  <c r="R15" i="1" s="1"/>
  <c r="L5" i="1"/>
  <c r="P5" i="1" s="1"/>
  <c r="R5" i="1" s="1"/>
  <c r="P26" i="1" l="1"/>
  <c r="N26" i="1"/>
  <c r="N5" i="1"/>
  <c r="N12" i="1"/>
  <c r="N11" i="1"/>
  <c r="N7" i="1"/>
  <c r="N15" i="1"/>
  <c r="N10" i="1"/>
  <c r="N6" i="1"/>
  <c r="N14" i="1"/>
  <c r="N8" i="1"/>
  <c r="N13" i="1"/>
  <c r="N9" i="1"/>
  <c r="R16" i="1"/>
  <c r="R18" i="1" s="1"/>
  <c r="T19" i="1" s="1"/>
  <c r="H24" i="1" s="1"/>
  <c r="N16" i="1" l="1"/>
  <c r="N18" i="1" s="1"/>
  <c r="L24" i="1"/>
  <c r="T24" i="1" s="1"/>
  <c r="H16" i="1"/>
  <c r="H18" i="1" s="1"/>
  <c r="H22" i="1" s="1"/>
  <c r="H26" i="1" l="1"/>
  <c r="L22" i="1"/>
  <c r="L26" i="1" l="1"/>
  <c r="T22" i="1"/>
  <c r="T26" i="1" s="1"/>
  <c r="H11" i="3"/>
  <c r="F9" i="3"/>
  <c r="F11" i="3" s="1"/>
</calcChain>
</file>

<file path=xl/comments1.xml><?xml version="1.0" encoding="utf-8"?>
<comments xmlns="http://schemas.openxmlformats.org/spreadsheetml/2006/main">
  <authors>
    <author xml:space="preserve"> </author>
  </authors>
  <commentList>
    <comment ref="H18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No change in June 08
</t>
        </r>
      </text>
    </comment>
  </commentList>
</comments>
</file>

<file path=xl/sharedStrings.xml><?xml version="1.0" encoding="utf-8"?>
<sst xmlns="http://schemas.openxmlformats.org/spreadsheetml/2006/main" count="41" uniqueCount="30">
  <si>
    <t>Advances in Aid of Construction</t>
  </si>
  <si>
    <t>Common</t>
  </si>
  <si>
    <t>Subtotal</t>
  </si>
  <si>
    <t>Total</t>
  </si>
  <si>
    <t>Year Placed in Service</t>
  </si>
  <si>
    <t>Date Acq.</t>
  </si>
  <si>
    <t xml:space="preserve">Total Utility Plant in Service </t>
  </si>
  <si>
    <t>Depr. Rate</t>
  </si>
  <si>
    <t>Years in Service as of 9/30/10</t>
  </si>
  <si>
    <t>Acc. Depr. 9/30/10</t>
  </si>
  <si>
    <t>Adjusted Total 12/31/13</t>
  </si>
  <si>
    <t>Total per TB 12/31/13</t>
  </si>
  <si>
    <t>Revision Adjust 12/31/13</t>
  </si>
  <si>
    <t>Years in Service as of 12/31/11</t>
  </si>
  <si>
    <t>Annual Depr Exp</t>
  </si>
  <si>
    <t>Acc. Depr. 12/31/11</t>
  </si>
  <si>
    <t>Total Acc. Depr as of 12/31/12</t>
  </si>
  <si>
    <t>2013 Depr Expense</t>
  </si>
  <si>
    <t>ACC AMORT-AIA-WATER</t>
  </si>
  <si>
    <t>ADV-IN-AID OF CONST-WATER</t>
  </si>
  <si>
    <t>2014 Depr Expense</t>
  </si>
  <si>
    <t>Net Plant as of 12/31/13</t>
  </si>
  <si>
    <t>Pro Forma Change</t>
  </si>
  <si>
    <t>Per Books</t>
  </si>
  <si>
    <t>Pro Forma Present</t>
  </si>
  <si>
    <t>Account</t>
  </si>
  <si>
    <t>Account Name</t>
  </si>
  <si>
    <t>Jan - June '15 Depr Expense</t>
  </si>
  <si>
    <t>June - Dec '15 Depr Expense</t>
  </si>
  <si>
    <t>Net Plant as of 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</si>
</sst>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Geneva"/>
      <family val="2"/>
    </font>
    <font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3" applyFont="1" applyFill="1"/>
    <xf numFmtId="0" fontId="3" fillId="0" borderId="0" xfId="3" applyFont="1" applyFill="1" applyAlignment="1">
      <alignment horizontal="center"/>
    </xf>
    <xf numFmtId="43" fontId="3" fillId="0" borderId="0" xfId="1" applyFont="1" applyFill="1"/>
    <xf numFmtId="0" fontId="3" fillId="0" borderId="0" xfId="3" applyFont="1" applyFill="1" applyBorder="1"/>
    <xf numFmtId="0" fontId="4" fillId="0" borderId="0" xfId="3" applyFont="1" applyFill="1" applyBorder="1"/>
    <xf numFmtId="0" fontId="3" fillId="0" borderId="0" xfId="3" applyFont="1" applyFill="1" applyBorder="1" applyAlignment="1">
      <alignment horizontal="center" wrapText="1"/>
    </xf>
    <xf numFmtId="14" fontId="3" fillId="0" borderId="0" xfId="3" applyNumberFormat="1" applyFont="1" applyFill="1" applyBorder="1" applyAlignment="1">
      <alignment horizontal="center"/>
    </xf>
    <xf numFmtId="39" fontId="3" fillId="0" borderId="0" xfId="1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43" fontId="3" fillId="0" borderId="0" xfId="3" applyNumberFormat="1" applyFont="1" applyFill="1"/>
    <xf numFmtId="43" fontId="3" fillId="0" borderId="1" xfId="1" applyFont="1" applyFill="1" applyBorder="1"/>
    <xf numFmtId="43" fontId="3" fillId="0" borderId="1" xfId="3" applyNumberFormat="1" applyFont="1" applyFill="1" applyBorder="1"/>
    <xf numFmtId="43" fontId="3" fillId="0" borderId="2" xfId="1" applyFont="1" applyFill="1" applyBorder="1"/>
    <xf numFmtId="0" fontId="7" fillId="0" borderId="3" xfId="3" applyFont="1" applyFill="1" applyBorder="1" applyAlignment="1">
      <alignment horizontal="center" wrapText="1"/>
    </xf>
    <xf numFmtId="0" fontId="7" fillId="0" borderId="0" xfId="3" applyFont="1" applyFill="1" applyAlignment="1">
      <alignment horizontal="center" wrapText="1"/>
    </xf>
    <xf numFmtId="43" fontId="7" fillId="0" borderId="3" xfId="1" applyFont="1" applyFill="1" applyBorder="1" applyAlignment="1">
      <alignment horizontal="center" wrapText="1"/>
    </xf>
    <xf numFmtId="43" fontId="7" fillId="0" borderId="0" xfId="1" applyFont="1" applyFill="1" applyBorder="1" applyAlignment="1">
      <alignment horizontal="center" wrapText="1"/>
    </xf>
    <xf numFmtId="43" fontId="3" fillId="0" borderId="0" xfId="1" applyFont="1" applyFill="1" applyBorder="1"/>
    <xf numFmtId="43" fontId="7" fillId="0" borderId="0" xfId="3" applyNumberFormat="1" applyFont="1" applyFill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43" fontId="9" fillId="0" borderId="0" xfId="0" applyNumberFormat="1" applyFont="1"/>
    <xf numFmtId="0" fontId="8" fillId="0" borderId="0" xfId="3" applyFont="1" applyFill="1" applyBorder="1" applyAlignment="1">
      <alignment horizontal="right"/>
    </xf>
    <xf numFmtId="0" fontId="8" fillId="0" borderId="0" xfId="3" applyFont="1" applyFill="1" applyBorder="1" applyAlignment="1">
      <alignment horizontal="center"/>
    </xf>
    <xf numFmtId="0" fontId="9" fillId="0" borderId="0" xfId="0" applyFont="1" applyFill="1" applyBorder="1"/>
    <xf numFmtId="0" fontId="8" fillId="0" borderId="0" xfId="0" applyFont="1" applyFill="1" applyBorder="1"/>
    <xf numFmtId="43" fontId="3" fillId="0" borderId="0" xfId="3" applyNumberFormat="1" applyFont="1" applyFill="1" applyBorder="1"/>
    <xf numFmtId="0" fontId="3" fillId="0" borderId="0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 wrapText="1"/>
    </xf>
    <xf numFmtId="0" fontId="3" fillId="0" borderId="4" xfId="3" applyFont="1" applyFill="1" applyBorder="1"/>
    <xf numFmtId="43" fontId="9" fillId="0" borderId="4" xfId="0" applyNumberFormat="1" applyFont="1" applyFill="1" applyBorder="1"/>
    <xf numFmtId="0" fontId="9" fillId="0" borderId="4" xfId="0" applyFont="1" applyFill="1" applyBorder="1"/>
    <xf numFmtId="43" fontId="3" fillId="0" borderId="6" xfId="1" applyFont="1" applyFill="1" applyBorder="1"/>
    <xf numFmtId="0" fontId="0" fillId="0" borderId="0" xfId="0" applyAlignment="1">
      <alignment horizontal="center"/>
    </xf>
    <xf numFmtId="0" fontId="13" fillId="0" borderId="0" xfId="0" applyNumberFormat="1" applyFont="1"/>
    <xf numFmtId="0" fontId="14" fillId="0" borderId="0" xfId="0" applyNumberFormat="1" applyFont="1"/>
  </cellXfs>
  <cellStyles count="5">
    <cellStyle name="Comma" xfId="1" builtinId="3"/>
    <cellStyle name="Comma 4" xfId="4"/>
    <cellStyle name="Normal" xfId="0" builtinId="0"/>
    <cellStyle name="Normal_160 - UPIS restatement.xls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4"/>
  <sheetViews>
    <sheetView showGridLines="0" tabSelected="1" zoomScaleNormal="100" workbookViewId="0"/>
  </sheetViews>
  <sheetFormatPr defaultRowHeight="15"/>
  <cols>
    <col min="1" max="1" width="3.85546875" customWidth="1"/>
    <col min="2" max="2" width="9.28515625" bestFit="1" customWidth="1"/>
    <col min="3" max="3" width="30.140625" bestFit="1" customWidth="1"/>
    <col min="4" max="4" width="12.140625" bestFit="1" customWidth="1"/>
    <col min="5" max="5" width="2.42578125" customWidth="1"/>
    <col min="6" max="6" width="13.5703125" customWidth="1"/>
    <col min="7" max="7" width="2.42578125" customWidth="1"/>
    <col min="8" max="8" width="12.140625" bestFit="1" customWidth="1"/>
  </cols>
  <sheetData>
    <row r="6" spans="2:9" ht="32.25" customHeight="1">
      <c r="B6" s="16" t="s">
        <v>25</v>
      </c>
      <c r="C6" s="16" t="s">
        <v>26</v>
      </c>
      <c r="D6" s="16" t="s">
        <v>23</v>
      </c>
      <c r="E6" s="4"/>
      <c r="F6" s="14" t="s">
        <v>22</v>
      </c>
      <c r="G6" s="4"/>
      <c r="H6" s="14" t="s">
        <v>24</v>
      </c>
    </row>
    <row r="7" spans="2:9" ht="17.25">
      <c r="B7" s="36">
        <v>3225</v>
      </c>
      <c r="C7" t="s">
        <v>19</v>
      </c>
      <c r="D7" s="28">
        <v>-75637.36</v>
      </c>
      <c r="E7" s="4"/>
      <c r="F7" s="28">
        <f>H7-D7</f>
        <v>-37443.169999999984</v>
      </c>
      <c r="G7" s="4"/>
      <c r="H7" s="18">
        <v>-113080.52999999998</v>
      </c>
      <c r="I7" s="37"/>
    </row>
    <row r="8" spans="2:9" ht="17.25">
      <c r="B8" s="36"/>
      <c r="D8" s="28"/>
      <c r="E8" s="4"/>
      <c r="F8" s="18"/>
      <c r="G8" s="4"/>
      <c r="H8" s="18"/>
      <c r="I8" s="37"/>
    </row>
    <row r="9" spans="2:9" ht="17.25">
      <c r="B9" s="36">
        <v>3235</v>
      </c>
      <c r="C9" t="s">
        <v>18</v>
      </c>
      <c r="D9" s="28">
        <v>2261.61</v>
      </c>
      <c r="E9" s="26"/>
      <c r="F9" s="28">
        <f>H9-D9</f>
        <v>41966.389199999998</v>
      </c>
      <c r="G9" s="26"/>
      <c r="H9" s="18">
        <v>44227.999199999998</v>
      </c>
      <c r="I9" s="37"/>
    </row>
    <row r="10" spans="2:9">
      <c r="D10" s="26"/>
      <c r="E10" s="26"/>
      <c r="F10" s="26"/>
      <c r="G10" s="26"/>
      <c r="H10" s="26"/>
    </row>
    <row r="11" spans="2:9" ht="15.75" thickBot="1">
      <c r="D11" s="13">
        <f>D7+D9</f>
        <v>-73375.75</v>
      </c>
      <c r="E11" s="26"/>
      <c r="F11" s="13">
        <f>F7+F9</f>
        <v>4523.2192000000141</v>
      </c>
      <c r="G11" s="26"/>
      <c r="H11" s="13">
        <f>H7+H9</f>
        <v>-68852.530799999979</v>
      </c>
    </row>
    <row r="12" spans="2:9" ht="15.75" thickTop="1"/>
    <row r="14" spans="2:9" ht="18">
      <c r="B14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7"/>
  <sheetViews>
    <sheetView showGridLines="0" zoomScale="90" zoomScaleNormal="90" workbookViewId="0"/>
  </sheetViews>
  <sheetFormatPr defaultRowHeight="15"/>
  <cols>
    <col min="1" max="1" width="2.28515625" style="20" customWidth="1"/>
    <col min="2" max="2" width="9.140625" style="20"/>
    <col min="3" max="3" width="2.85546875" style="20" customWidth="1"/>
    <col min="4" max="4" width="12.140625" style="20" customWidth="1"/>
    <col min="5" max="5" width="2.85546875" style="20" customWidth="1"/>
    <col min="6" max="6" width="10.140625" style="20" bestFit="1" customWidth="1"/>
    <col min="7" max="7" width="2.85546875" style="20" customWidth="1"/>
    <col min="8" max="8" width="12.140625" style="20" bestFit="1" customWidth="1"/>
    <col min="9" max="9" width="2.85546875" style="20" customWidth="1"/>
    <col min="10" max="10" width="9.140625" style="20"/>
    <col min="11" max="11" width="2.85546875" style="20" customWidth="1"/>
    <col min="12" max="12" width="12.140625" style="20" bestFit="1" customWidth="1"/>
    <col min="13" max="13" width="2.85546875" style="20" customWidth="1"/>
    <col min="14" max="14" width="10.42578125" style="20" bestFit="1" customWidth="1"/>
    <col min="15" max="15" width="2.85546875" style="20" customWidth="1"/>
    <col min="16" max="16" width="12.140625" style="20" bestFit="1" customWidth="1"/>
    <col min="17" max="17" width="2.85546875" style="20" customWidth="1"/>
    <col min="18" max="18" width="12.140625" style="20" bestFit="1" customWidth="1"/>
    <col min="19" max="19" width="2.85546875" style="20" customWidth="1"/>
    <col min="20" max="20" width="12.140625" style="20" customWidth="1"/>
    <col min="21" max="21" width="2.85546875" style="20" customWidth="1"/>
    <col min="22" max="22" width="12.140625" style="20" bestFit="1" customWidth="1"/>
    <col min="23" max="23" width="2.85546875" style="20" customWidth="1"/>
    <col min="24" max="24" width="10.42578125" style="20" bestFit="1" customWidth="1"/>
    <col min="25" max="25" width="2.85546875" style="20" customWidth="1"/>
    <col min="26" max="26" width="10.42578125" style="20" customWidth="1"/>
    <col min="27" max="27" width="11.5703125" style="20" bestFit="1" customWidth="1"/>
    <col min="28" max="16384" width="9.140625" style="20"/>
  </cols>
  <sheetData>
    <row r="2" spans="1:20" ht="43.5">
      <c r="D2" s="14" t="s">
        <v>4</v>
      </c>
      <c r="E2" s="15"/>
      <c r="F2" s="14" t="s">
        <v>5</v>
      </c>
      <c r="G2" s="15"/>
      <c r="H2" s="16" t="s">
        <v>6</v>
      </c>
      <c r="I2" s="17"/>
      <c r="J2" s="14" t="s">
        <v>7</v>
      </c>
      <c r="K2" s="15"/>
      <c r="L2" s="14" t="s">
        <v>8</v>
      </c>
      <c r="M2" s="15"/>
      <c r="N2" s="14" t="s">
        <v>9</v>
      </c>
      <c r="O2" s="15"/>
      <c r="P2" s="14" t="s">
        <v>13</v>
      </c>
      <c r="R2" s="14" t="s">
        <v>15</v>
      </c>
      <c r="S2" s="15"/>
      <c r="T2" s="14" t="s">
        <v>14</v>
      </c>
    </row>
    <row r="3" spans="1:20">
      <c r="A3" s="1"/>
      <c r="B3" s="1"/>
      <c r="C3" s="1"/>
      <c r="D3" s="2"/>
      <c r="E3" s="1"/>
      <c r="F3" s="2"/>
      <c r="G3" s="1"/>
      <c r="H3" s="3"/>
      <c r="I3" s="1"/>
      <c r="J3" s="1"/>
      <c r="K3" s="1"/>
      <c r="M3" s="1"/>
      <c r="O3" s="1"/>
      <c r="S3" s="1"/>
    </row>
    <row r="4" spans="1:20">
      <c r="A4" s="5" t="s">
        <v>0</v>
      </c>
      <c r="B4" s="4"/>
      <c r="C4" s="4"/>
      <c r="D4" s="6"/>
      <c r="E4" s="4"/>
      <c r="F4" s="2"/>
      <c r="G4" s="4"/>
      <c r="H4" s="3"/>
      <c r="I4" s="4"/>
      <c r="J4" s="1"/>
      <c r="K4" s="4"/>
      <c r="M4" s="4"/>
      <c r="O4" s="4"/>
      <c r="S4" s="4"/>
    </row>
    <row r="5" spans="1:20">
      <c r="A5" s="4"/>
      <c r="B5" s="4" t="s">
        <v>1</v>
      </c>
      <c r="C5" s="4"/>
      <c r="D5" s="6">
        <v>1991</v>
      </c>
      <c r="E5" s="4"/>
      <c r="F5" s="7">
        <v>33434</v>
      </c>
      <c r="G5" s="4"/>
      <c r="H5" s="18">
        <v>11611.3</v>
      </c>
      <c r="I5" s="4"/>
      <c r="J5" s="9">
        <v>0.02</v>
      </c>
      <c r="K5" s="4"/>
      <c r="L5" s="8">
        <f t="shared" ref="L5:L15" si="0">2010.75-D5</f>
        <v>19.75</v>
      </c>
      <c r="M5" s="4"/>
      <c r="N5" s="10">
        <f t="shared" ref="N5:N15" si="1">L5*J5*H5</f>
        <v>4586.4634999999998</v>
      </c>
      <c r="O5" s="4"/>
      <c r="P5" s="8">
        <f>L5+1.25</f>
        <v>21</v>
      </c>
      <c r="R5" s="10">
        <f t="shared" ref="R5:R15" si="2">P5*J5*H5</f>
        <v>4876.7459999999992</v>
      </c>
      <c r="S5" s="4"/>
      <c r="T5" s="10">
        <f t="shared" ref="T5:T15" si="3">H5*J5</f>
        <v>232.226</v>
      </c>
    </row>
    <row r="6" spans="1:20">
      <c r="A6" s="4"/>
      <c r="B6" s="4" t="s">
        <v>1</v>
      </c>
      <c r="C6" s="4"/>
      <c r="D6" s="6">
        <v>1993</v>
      </c>
      <c r="E6" s="4"/>
      <c r="F6" s="7">
        <v>34318</v>
      </c>
      <c r="G6" s="4"/>
      <c r="H6" s="18">
        <v>1938.5</v>
      </c>
      <c r="I6" s="4"/>
      <c r="J6" s="9">
        <v>0.02</v>
      </c>
      <c r="K6" s="4"/>
      <c r="L6" s="8">
        <f t="shared" si="0"/>
        <v>17.75</v>
      </c>
      <c r="M6" s="4"/>
      <c r="N6" s="10">
        <f t="shared" si="1"/>
        <v>688.16750000000002</v>
      </c>
      <c r="O6" s="4"/>
      <c r="P6" s="8">
        <f t="shared" ref="P6:P15" si="4">L6+1.25</f>
        <v>19</v>
      </c>
      <c r="R6" s="10">
        <f t="shared" si="2"/>
        <v>736.63</v>
      </c>
      <c r="S6" s="4"/>
      <c r="T6" s="10">
        <f t="shared" si="3"/>
        <v>38.770000000000003</v>
      </c>
    </row>
    <row r="7" spans="1:20">
      <c r="A7" s="4"/>
      <c r="B7" s="4" t="s">
        <v>1</v>
      </c>
      <c r="C7" s="4"/>
      <c r="D7" s="6">
        <v>1995</v>
      </c>
      <c r="E7" s="4"/>
      <c r="F7" s="7">
        <v>34710</v>
      </c>
      <c r="G7" s="4"/>
      <c r="H7" s="18">
        <v>5579.76</v>
      </c>
      <c r="I7" s="4"/>
      <c r="J7" s="9">
        <v>0.02</v>
      </c>
      <c r="K7" s="4"/>
      <c r="L7" s="8">
        <f t="shared" si="0"/>
        <v>15.75</v>
      </c>
      <c r="M7" s="4"/>
      <c r="N7" s="10">
        <f t="shared" si="1"/>
        <v>1757.6244000000002</v>
      </c>
      <c r="O7" s="4"/>
      <c r="P7" s="8">
        <f t="shared" si="4"/>
        <v>17</v>
      </c>
      <c r="R7" s="10">
        <f t="shared" si="2"/>
        <v>1897.1184000000003</v>
      </c>
      <c r="S7" s="4"/>
      <c r="T7" s="10">
        <f t="shared" si="3"/>
        <v>111.59520000000001</v>
      </c>
    </row>
    <row r="8" spans="1:20">
      <c r="A8" s="4"/>
      <c r="B8" s="4" t="s">
        <v>1</v>
      </c>
      <c r="C8" s="4"/>
      <c r="D8" s="6">
        <v>1995</v>
      </c>
      <c r="E8" s="4"/>
      <c r="F8" s="7">
        <v>34773</v>
      </c>
      <c r="G8" s="4"/>
      <c r="H8" s="18">
        <v>22218.75</v>
      </c>
      <c r="I8" s="4"/>
      <c r="J8" s="9">
        <v>0.02</v>
      </c>
      <c r="K8" s="4"/>
      <c r="L8" s="8">
        <f t="shared" si="0"/>
        <v>15.75</v>
      </c>
      <c r="M8" s="4"/>
      <c r="N8" s="10">
        <f t="shared" si="1"/>
        <v>6998.90625</v>
      </c>
      <c r="O8" s="4"/>
      <c r="P8" s="8">
        <f t="shared" si="4"/>
        <v>17</v>
      </c>
      <c r="R8" s="10">
        <f t="shared" si="2"/>
        <v>7554.3750000000009</v>
      </c>
      <c r="S8" s="4"/>
      <c r="T8" s="10">
        <f t="shared" si="3"/>
        <v>444.375</v>
      </c>
    </row>
    <row r="9" spans="1:20">
      <c r="A9" s="4"/>
      <c r="B9" s="4" t="s">
        <v>1</v>
      </c>
      <c r="C9" s="4"/>
      <c r="D9" s="6">
        <v>1995</v>
      </c>
      <c r="E9" s="4"/>
      <c r="F9" s="7">
        <v>34773</v>
      </c>
      <c r="G9" s="4"/>
      <c r="H9" s="18">
        <v>7500</v>
      </c>
      <c r="I9" s="4"/>
      <c r="J9" s="9">
        <v>0.02</v>
      </c>
      <c r="K9" s="4"/>
      <c r="L9" s="8">
        <f t="shared" si="0"/>
        <v>15.75</v>
      </c>
      <c r="M9" s="4"/>
      <c r="N9" s="10">
        <f t="shared" si="1"/>
        <v>2362.5</v>
      </c>
      <c r="O9" s="4"/>
      <c r="P9" s="8">
        <f t="shared" si="4"/>
        <v>17</v>
      </c>
      <c r="R9" s="10">
        <f t="shared" si="2"/>
        <v>2550</v>
      </c>
      <c r="S9" s="4"/>
      <c r="T9" s="10">
        <f t="shared" si="3"/>
        <v>150</v>
      </c>
    </row>
    <row r="10" spans="1:20">
      <c r="A10" s="4"/>
      <c r="B10" s="1" t="s">
        <v>1</v>
      </c>
      <c r="C10" s="4"/>
      <c r="D10" s="6">
        <v>1997</v>
      </c>
      <c r="E10" s="4"/>
      <c r="F10" s="7">
        <v>35625</v>
      </c>
      <c r="G10" s="4"/>
      <c r="H10" s="18">
        <v>8730.5</v>
      </c>
      <c r="I10" s="4"/>
      <c r="J10" s="9">
        <v>0.02</v>
      </c>
      <c r="K10" s="4"/>
      <c r="L10" s="8">
        <f t="shared" si="0"/>
        <v>13.75</v>
      </c>
      <c r="M10" s="4"/>
      <c r="N10" s="10">
        <f t="shared" si="1"/>
        <v>2400.8875000000003</v>
      </c>
      <c r="O10" s="4"/>
      <c r="P10" s="8">
        <f t="shared" si="4"/>
        <v>15</v>
      </c>
      <c r="R10" s="10">
        <f t="shared" si="2"/>
        <v>2619.15</v>
      </c>
      <c r="S10" s="4"/>
      <c r="T10" s="10">
        <f t="shared" si="3"/>
        <v>174.61</v>
      </c>
    </row>
    <row r="11" spans="1:20">
      <c r="A11" s="4"/>
      <c r="B11" s="4" t="s">
        <v>1</v>
      </c>
      <c r="C11" s="4"/>
      <c r="D11" s="6">
        <v>1997</v>
      </c>
      <c r="E11" s="4"/>
      <c r="F11" s="7">
        <v>35611</v>
      </c>
      <c r="G11" s="4"/>
      <c r="H11" s="18">
        <v>23736.03</v>
      </c>
      <c r="I11" s="4"/>
      <c r="J11" s="9">
        <v>0.02</v>
      </c>
      <c r="K11" s="4"/>
      <c r="L11" s="8">
        <f t="shared" si="0"/>
        <v>13.75</v>
      </c>
      <c r="M11" s="4"/>
      <c r="N11" s="10">
        <f t="shared" si="1"/>
        <v>6527.4082500000004</v>
      </c>
      <c r="O11" s="4"/>
      <c r="P11" s="8">
        <f t="shared" si="4"/>
        <v>15</v>
      </c>
      <c r="R11" s="10">
        <f t="shared" si="2"/>
        <v>7120.8089999999993</v>
      </c>
      <c r="S11" s="4"/>
      <c r="T11" s="10">
        <f t="shared" si="3"/>
        <v>474.72059999999999</v>
      </c>
    </row>
    <row r="12" spans="1:20">
      <c r="A12" s="4"/>
      <c r="B12" s="4" t="s">
        <v>1</v>
      </c>
      <c r="C12" s="4"/>
      <c r="D12" s="6">
        <v>1999</v>
      </c>
      <c r="E12" s="4"/>
      <c r="F12" s="7">
        <v>36397</v>
      </c>
      <c r="G12" s="4"/>
      <c r="H12" s="18">
        <v>10148.14</v>
      </c>
      <c r="I12" s="4"/>
      <c r="J12" s="9">
        <v>0.02</v>
      </c>
      <c r="K12" s="4"/>
      <c r="L12" s="8">
        <f t="shared" si="0"/>
        <v>11.75</v>
      </c>
      <c r="M12" s="4"/>
      <c r="N12" s="10">
        <f t="shared" si="1"/>
        <v>2384.8128999999999</v>
      </c>
      <c r="O12" s="4"/>
      <c r="P12" s="8">
        <f t="shared" si="4"/>
        <v>13</v>
      </c>
      <c r="R12" s="10">
        <f t="shared" si="2"/>
        <v>2638.5164</v>
      </c>
      <c r="S12" s="4"/>
      <c r="T12" s="10">
        <f t="shared" si="3"/>
        <v>202.96279999999999</v>
      </c>
    </row>
    <row r="13" spans="1:20">
      <c r="A13" s="4"/>
      <c r="B13" s="4" t="s">
        <v>1</v>
      </c>
      <c r="C13" s="4"/>
      <c r="D13" s="6">
        <v>2000</v>
      </c>
      <c r="E13" s="4"/>
      <c r="F13" s="7">
        <v>36801</v>
      </c>
      <c r="G13" s="4"/>
      <c r="H13" s="18">
        <v>1866.2</v>
      </c>
      <c r="I13" s="4"/>
      <c r="J13" s="9">
        <v>0.02</v>
      </c>
      <c r="K13" s="4"/>
      <c r="L13" s="8">
        <f t="shared" si="0"/>
        <v>10.75</v>
      </c>
      <c r="M13" s="4"/>
      <c r="N13" s="10">
        <f t="shared" si="1"/>
        <v>401.233</v>
      </c>
      <c r="O13" s="4"/>
      <c r="P13" s="8">
        <f t="shared" si="4"/>
        <v>12</v>
      </c>
      <c r="R13" s="10">
        <f t="shared" si="2"/>
        <v>447.88799999999998</v>
      </c>
      <c r="S13" s="4"/>
      <c r="T13" s="10">
        <f t="shared" si="3"/>
        <v>37.324000000000005</v>
      </c>
    </row>
    <row r="14" spans="1:20">
      <c r="A14" s="4"/>
      <c r="B14" s="4" t="s">
        <v>1</v>
      </c>
      <c r="C14" s="4"/>
      <c r="D14" s="6">
        <v>2000</v>
      </c>
      <c r="E14" s="4"/>
      <c r="F14" s="7">
        <v>36633</v>
      </c>
      <c r="G14" s="4"/>
      <c r="H14" s="18">
        <v>11617.18</v>
      </c>
      <c r="I14" s="4"/>
      <c r="J14" s="9">
        <v>0.02</v>
      </c>
      <c r="K14" s="4"/>
      <c r="L14" s="8">
        <f t="shared" si="0"/>
        <v>10.75</v>
      </c>
      <c r="M14" s="4"/>
      <c r="N14" s="10">
        <f t="shared" si="1"/>
        <v>2497.6936999999998</v>
      </c>
      <c r="O14" s="4"/>
      <c r="P14" s="8">
        <f t="shared" si="4"/>
        <v>12</v>
      </c>
      <c r="R14" s="10">
        <f t="shared" si="2"/>
        <v>2788.1232</v>
      </c>
      <c r="S14" s="4"/>
      <c r="T14" s="10">
        <f t="shared" si="3"/>
        <v>232.34360000000001</v>
      </c>
    </row>
    <row r="15" spans="1:20">
      <c r="A15" s="4"/>
      <c r="B15" s="4" t="s">
        <v>1</v>
      </c>
      <c r="C15" s="4"/>
      <c r="D15" s="6">
        <v>2000</v>
      </c>
      <c r="E15" s="4"/>
      <c r="F15" s="7">
        <v>36572</v>
      </c>
      <c r="G15" s="4"/>
      <c r="H15" s="18">
        <v>8134.17</v>
      </c>
      <c r="I15" s="4"/>
      <c r="J15" s="9">
        <v>0.02</v>
      </c>
      <c r="K15" s="4"/>
      <c r="L15" s="8">
        <f t="shared" si="0"/>
        <v>10.75</v>
      </c>
      <c r="M15" s="4"/>
      <c r="N15" s="10">
        <f t="shared" si="1"/>
        <v>1748.84655</v>
      </c>
      <c r="O15" s="4"/>
      <c r="P15" s="8">
        <f t="shared" si="4"/>
        <v>12</v>
      </c>
      <c r="R15" s="10">
        <f t="shared" si="2"/>
        <v>1952.2007999999998</v>
      </c>
      <c r="S15" s="4"/>
      <c r="T15" s="10">
        <f t="shared" si="3"/>
        <v>162.68340000000001</v>
      </c>
    </row>
    <row r="16" spans="1:20">
      <c r="A16" s="1"/>
      <c r="B16" s="1"/>
      <c r="C16" s="1"/>
      <c r="D16" s="2"/>
      <c r="E16" s="1"/>
      <c r="F16" s="2" t="s">
        <v>2</v>
      </c>
      <c r="G16" s="1"/>
      <c r="H16" s="11">
        <f>SUM(H5:H15)</f>
        <v>113080.52999999998</v>
      </c>
      <c r="I16" s="1"/>
      <c r="J16" s="1"/>
      <c r="K16" s="1"/>
      <c r="M16" s="1"/>
      <c r="N16" s="12">
        <f>SUM(N5:N15)</f>
        <v>32354.543550000002</v>
      </c>
      <c r="O16" s="1"/>
      <c r="R16" s="12">
        <f>SUM(R5:R15)</f>
        <v>35181.556799999998</v>
      </c>
      <c r="S16" s="1"/>
      <c r="T16" s="12">
        <f>SUM(T5:T15)</f>
        <v>2261.6106</v>
      </c>
    </row>
    <row r="17" spans="1:27">
      <c r="A17" s="1"/>
      <c r="B17" s="1"/>
      <c r="C17" s="1"/>
      <c r="D17" s="2"/>
      <c r="E17" s="1"/>
      <c r="F17" s="2"/>
      <c r="G17" s="1"/>
      <c r="H17" s="3"/>
      <c r="I17" s="1"/>
      <c r="J17" s="1"/>
      <c r="K17" s="1"/>
      <c r="M17" s="1"/>
      <c r="N17" s="1"/>
      <c r="O17" s="1"/>
      <c r="R17" s="1"/>
      <c r="S17" s="1"/>
      <c r="T17" s="1"/>
    </row>
    <row r="18" spans="1:27" ht="15.75" thickBot="1">
      <c r="A18" s="1"/>
      <c r="B18" s="1"/>
      <c r="C18" s="1"/>
      <c r="D18" s="2"/>
      <c r="E18" s="1"/>
      <c r="F18" s="2" t="s">
        <v>3</v>
      </c>
      <c r="G18" s="1"/>
      <c r="H18" s="13">
        <f>H16</f>
        <v>113080.52999999998</v>
      </c>
      <c r="I18" s="1"/>
      <c r="J18" s="1"/>
      <c r="K18" s="1"/>
      <c r="M18" s="1"/>
      <c r="N18" s="13">
        <f>N16</f>
        <v>32354.543550000002</v>
      </c>
      <c r="O18" s="1"/>
      <c r="R18" s="13">
        <f>R16</f>
        <v>35181.556799999998</v>
      </c>
      <c r="S18" s="1"/>
      <c r="T18" s="13">
        <f>T16</f>
        <v>2261.6106</v>
      </c>
    </row>
    <row r="19" spans="1:27" ht="15.75" thickTop="1">
      <c r="A19" s="1"/>
      <c r="B19" s="1"/>
      <c r="C19" s="1"/>
      <c r="D19" s="2"/>
      <c r="E19" s="1"/>
      <c r="F19" s="2"/>
      <c r="G19" s="1"/>
      <c r="H19" s="3"/>
      <c r="I19" s="1"/>
      <c r="J19" s="1"/>
      <c r="K19" s="1"/>
      <c r="L19" s="3"/>
      <c r="M19" s="1"/>
      <c r="N19" s="1"/>
      <c r="O19" s="1"/>
      <c r="P19" s="3"/>
      <c r="Q19" s="1"/>
      <c r="S19" s="1"/>
      <c r="T19" s="19">
        <f>R18+T18</f>
        <v>37443.167399999998</v>
      </c>
      <c r="U19" s="21" t="s">
        <v>16</v>
      </c>
      <c r="W19" s="1"/>
    </row>
    <row r="20" spans="1:27">
      <c r="A20" s="1"/>
      <c r="B20" s="1"/>
      <c r="C20" s="1"/>
      <c r="D20" s="2"/>
      <c r="E20" s="1"/>
      <c r="F20" s="2"/>
      <c r="G20" s="1"/>
      <c r="H20" s="3"/>
      <c r="I20" s="1"/>
      <c r="J20" s="1"/>
      <c r="K20" s="1"/>
      <c r="L20" s="3"/>
      <c r="M20" s="1"/>
      <c r="N20" s="1"/>
      <c r="O20" s="1"/>
      <c r="P20" s="3"/>
      <c r="Q20" s="1"/>
      <c r="R20" s="1"/>
      <c r="S20" s="1"/>
      <c r="U20" s="1"/>
      <c r="V20" s="19"/>
      <c r="W20" s="21"/>
      <c r="Y20" s="1"/>
    </row>
    <row r="21" spans="1:27" ht="43.5">
      <c r="A21" s="1"/>
      <c r="B21" s="1"/>
      <c r="C21" s="1"/>
      <c r="D21" s="29"/>
      <c r="E21" s="4"/>
      <c r="F21" s="29"/>
      <c r="G21" s="4"/>
      <c r="H21" s="16" t="s">
        <v>6</v>
      </c>
      <c r="I21" s="4"/>
      <c r="J21" s="14" t="s">
        <v>17</v>
      </c>
      <c r="K21" s="4"/>
      <c r="L21" s="14" t="s">
        <v>21</v>
      </c>
      <c r="M21" s="4"/>
      <c r="N21" s="31" t="s">
        <v>20</v>
      </c>
      <c r="O21" s="1"/>
      <c r="P21" s="14" t="s">
        <v>27</v>
      </c>
      <c r="Q21" s="1"/>
      <c r="R21" s="14" t="s">
        <v>28</v>
      </c>
      <c r="T21" s="14" t="s">
        <v>29</v>
      </c>
      <c r="W21" s="1"/>
      <c r="Y21" s="1"/>
      <c r="AA21" s="10"/>
    </row>
    <row r="22" spans="1:27">
      <c r="A22" s="1"/>
      <c r="B22" s="1"/>
      <c r="C22" s="1"/>
      <c r="D22" s="29"/>
      <c r="E22" s="4"/>
      <c r="F22" s="24" t="s">
        <v>11</v>
      </c>
      <c r="G22" s="4"/>
      <c r="H22" s="28">
        <f>-H18</f>
        <v>-113080.52999999998</v>
      </c>
      <c r="I22" s="4"/>
      <c r="J22" s="28">
        <v>0</v>
      </c>
      <c r="K22" s="4"/>
      <c r="L22" s="18">
        <f>H22+J22</f>
        <v>-113080.52999999998</v>
      </c>
      <c r="M22" s="4"/>
      <c r="N22" s="32"/>
      <c r="O22" s="1"/>
      <c r="Q22" s="1"/>
      <c r="T22" s="23">
        <f>L22+N22+P22</f>
        <v>-113080.52999999998</v>
      </c>
      <c r="W22" s="1"/>
      <c r="Y22" s="1"/>
      <c r="AA22" s="10"/>
    </row>
    <row r="23" spans="1:27">
      <c r="A23" s="1"/>
      <c r="B23" s="1"/>
      <c r="C23" s="1"/>
      <c r="D23" s="29"/>
      <c r="E23" s="4"/>
      <c r="F23" s="25"/>
      <c r="G23" s="4"/>
      <c r="H23" s="28"/>
      <c r="I23" s="4"/>
      <c r="J23" s="18"/>
      <c r="K23" s="4"/>
      <c r="L23" s="18"/>
      <c r="M23" s="4"/>
      <c r="N23" s="32"/>
      <c r="O23" s="1"/>
      <c r="Q23" s="1"/>
      <c r="W23" s="1"/>
      <c r="Y23" s="1"/>
      <c r="AA23" s="10"/>
    </row>
    <row r="24" spans="1:27">
      <c r="D24" s="26"/>
      <c r="E24" s="26"/>
      <c r="F24" s="24" t="s">
        <v>12</v>
      </c>
      <c r="G24" s="26"/>
      <c r="H24" s="28">
        <f>T19</f>
        <v>37443.167399999998</v>
      </c>
      <c r="I24" s="26"/>
      <c r="J24" s="28">
        <f>T18</f>
        <v>2261.6106</v>
      </c>
      <c r="K24" s="26"/>
      <c r="L24" s="18">
        <f>H24+J24</f>
        <v>39704.777999999998</v>
      </c>
      <c r="M24" s="26"/>
      <c r="N24" s="33">
        <f>T16</f>
        <v>2261.6106</v>
      </c>
      <c r="P24" s="23">
        <f>(T16/12)*6</f>
        <v>1130.8053</v>
      </c>
      <c r="R24" s="23">
        <f>(T16/12)*6</f>
        <v>1130.8053</v>
      </c>
      <c r="T24" s="23">
        <f>L24+N24+P24+R24</f>
        <v>44227.999199999998</v>
      </c>
    </row>
    <row r="25" spans="1:27">
      <c r="D25" s="26"/>
      <c r="E25" s="26"/>
      <c r="F25" s="27"/>
      <c r="G25" s="26"/>
      <c r="H25" s="26"/>
      <c r="I25" s="26"/>
      <c r="J25" s="26"/>
      <c r="K25" s="26"/>
      <c r="L25" s="26"/>
      <c r="M25" s="26"/>
      <c r="N25" s="34"/>
    </row>
    <row r="26" spans="1:27" ht="15.75" thickBot="1">
      <c r="D26" s="26"/>
      <c r="E26" s="26"/>
      <c r="F26" s="24" t="s">
        <v>10</v>
      </c>
      <c r="G26" s="26"/>
      <c r="H26" s="13">
        <f>H22+H24</f>
        <v>-75637.362599999993</v>
      </c>
      <c r="I26" s="26"/>
      <c r="J26" s="13">
        <f>J22+J24</f>
        <v>2261.6106</v>
      </c>
      <c r="K26" s="26"/>
      <c r="L26" s="13">
        <f>L22+L24</f>
        <v>-73375.751999999979</v>
      </c>
      <c r="M26" s="26"/>
      <c r="N26" s="35">
        <f>N22+N24</f>
        <v>2261.6106</v>
      </c>
      <c r="P26" s="13">
        <f>P22+P24</f>
        <v>1130.8053</v>
      </c>
      <c r="R26" s="13">
        <f>R22+R24</f>
        <v>1130.8053</v>
      </c>
      <c r="T26" s="13">
        <f>T22+T24</f>
        <v>-68852.530799999979</v>
      </c>
    </row>
    <row r="27" spans="1:27" ht="15.75" thickTop="1">
      <c r="D27" s="26"/>
      <c r="E27" s="26"/>
      <c r="F27" s="26"/>
      <c r="G27" s="26"/>
      <c r="H27" s="30"/>
      <c r="I27" s="30"/>
      <c r="J27" s="30"/>
      <c r="K27" s="26"/>
      <c r="L27" s="26"/>
      <c r="M27" s="26"/>
      <c r="N27" s="34"/>
      <c r="O27" s="22"/>
      <c r="P27" s="2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Bridge</vt:lpstr>
      <vt:lpstr>Roll Forward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bhallora</dc:creator>
  <cp:lastModifiedBy>bhallora</cp:lastModifiedBy>
  <dcterms:created xsi:type="dcterms:W3CDTF">2015-11-02T21:14:38Z</dcterms:created>
  <dcterms:modified xsi:type="dcterms:W3CDTF">2015-12-21T16:19:24Z</dcterms:modified>
</cp:coreProperties>
</file>