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2 filed 2016.XX.XX\"/>
    </mc:Choice>
  </mc:AlternateContent>
  <bookViews>
    <workbookView xWindow="0" yWindow="0" windowWidth="21600" windowHeight="9135"/>
  </bookViews>
  <sheets>
    <sheet name="Summary" sheetId="6" r:id="rId1"/>
    <sheet name="IDC Calculation" sheetId="2" r:id="rId2"/>
    <sheet name="IDC GL" sheetId="1" r:id="rId3"/>
    <sheet name="ERC" sheetId="4" r:id="rId4"/>
  </sheets>
  <calcPr calcId="0" calcMode="manual" iterate="1" calcOnSave="0"/>
  <pivotCaches>
    <pivotCache cacheId="10" r:id="rId5"/>
  </pivotCaches>
</workbook>
</file>

<file path=xl/calcChain.xml><?xml version="1.0" encoding="utf-8"?>
<calcChain xmlns="http://schemas.openxmlformats.org/spreadsheetml/2006/main">
  <c r="F12" i="6" l="1"/>
  <c r="G12" i="6"/>
  <c r="H12" i="6"/>
  <c r="E12" i="6"/>
  <c r="I99" i="2"/>
  <c r="I97" i="2"/>
  <c r="H97" i="2"/>
  <c r="G97" i="2"/>
  <c r="F97" i="2"/>
  <c r="G93" i="2"/>
  <c r="F93" i="2"/>
  <c r="F99" i="2" s="1"/>
  <c r="C93" i="2"/>
  <c r="C95" i="2" s="1"/>
  <c r="D95" i="2" s="1"/>
  <c r="I89" i="2"/>
  <c r="I93" i="2" s="1"/>
  <c r="H89" i="2"/>
  <c r="H93" i="2" s="1"/>
  <c r="G89" i="2"/>
  <c r="F89" i="2"/>
  <c r="E89" i="2"/>
  <c r="E93" i="2" s="1"/>
  <c r="D89" i="2"/>
  <c r="D93" i="2" s="1"/>
  <c r="C89" i="2"/>
  <c r="C101" i="2" l="1"/>
  <c r="G99" i="2"/>
  <c r="H99" i="2"/>
  <c r="E95" i="2"/>
  <c r="F95" i="2" s="1"/>
  <c r="G95" i="2" s="1"/>
  <c r="H95" i="2" s="1"/>
  <c r="I95" i="2" s="1"/>
  <c r="I39" i="2"/>
  <c r="H39" i="2"/>
  <c r="G39" i="2"/>
  <c r="F39" i="2"/>
  <c r="I79" i="2"/>
  <c r="H79" i="2"/>
  <c r="G79" i="2"/>
  <c r="F79" i="2"/>
  <c r="I59" i="2"/>
  <c r="H59" i="2"/>
  <c r="G59" i="2"/>
  <c r="F59" i="2"/>
  <c r="I15" i="2"/>
  <c r="H11" i="6" s="1"/>
  <c r="H15" i="2"/>
  <c r="G15" i="2"/>
  <c r="F11" i="6" s="1"/>
  <c r="F17" i="6" s="1"/>
  <c r="F15" i="2"/>
  <c r="E15" i="2"/>
  <c r="D11" i="6" s="1"/>
  <c r="D15" i="2"/>
  <c r="C15" i="2"/>
  <c r="D18" i="6"/>
  <c r="C18" i="6"/>
  <c r="B18" i="6"/>
  <c r="C11" i="6"/>
  <c r="C17" i="6" s="1"/>
  <c r="C19" i="6" s="1"/>
  <c r="E11" i="6"/>
  <c r="G11" i="6"/>
  <c r="G17" i="6" s="1"/>
  <c r="B11" i="6"/>
  <c r="C13" i="6"/>
  <c r="I37" i="2"/>
  <c r="H37" i="2"/>
  <c r="G37" i="2"/>
  <c r="F37" i="2"/>
  <c r="I57" i="2"/>
  <c r="H57" i="2"/>
  <c r="G57" i="2"/>
  <c r="F57" i="2"/>
  <c r="I77" i="2"/>
  <c r="H77" i="2"/>
  <c r="G77" i="2"/>
  <c r="F77" i="2"/>
  <c r="D17" i="6" l="1"/>
  <c r="D19" i="6" s="1"/>
  <c r="D13" i="6"/>
  <c r="H17" i="6"/>
  <c r="I11" i="6"/>
  <c r="B13" i="6"/>
  <c r="B17" i="6"/>
  <c r="E17" i="6"/>
  <c r="M76" i="4"/>
  <c r="L76" i="4"/>
  <c r="K76" i="4"/>
  <c r="J76" i="4"/>
  <c r="I76" i="4"/>
  <c r="H76" i="4"/>
  <c r="G76" i="4"/>
  <c r="F76" i="4"/>
  <c r="E76" i="4"/>
  <c r="D76" i="4"/>
  <c r="C76" i="4"/>
  <c r="B76" i="4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B19" i="6" l="1"/>
  <c r="I17" i="6"/>
  <c r="I69" i="2" l="1"/>
  <c r="I73" i="2" s="1"/>
  <c r="H69" i="2"/>
  <c r="H73" i="2" s="1"/>
  <c r="G69" i="2"/>
  <c r="G73" i="2" s="1"/>
  <c r="F69" i="2"/>
  <c r="F73" i="2" s="1"/>
  <c r="E69" i="2"/>
  <c r="E73" i="2" s="1"/>
  <c r="D69" i="2"/>
  <c r="D73" i="2" s="1"/>
  <c r="C69" i="2"/>
  <c r="C73" i="2" s="1"/>
  <c r="C75" i="2" s="1"/>
  <c r="I49" i="2"/>
  <c r="I53" i="2" s="1"/>
  <c r="H49" i="2"/>
  <c r="H53" i="2" s="1"/>
  <c r="G49" i="2"/>
  <c r="G53" i="2" s="1"/>
  <c r="I29" i="2"/>
  <c r="I33" i="2" s="1"/>
  <c r="H29" i="2"/>
  <c r="H33" i="2" s="1"/>
  <c r="G29" i="2"/>
  <c r="G33" i="2" s="1"/>
  <c r="E18" i="6" l="1"/>
  <c r="E13" i="6"/>
  <c r="C61" i="2"/>
  <c r="C41" i="2"/>
  <c r="C81" i="2"/>
  <c r="G35" i="2"/>
  <c r="D75" i="2"/>
  <c r="E75" i="2" s="1"/>
  <c r="F75" i="2" s="1"/>
  <c r="G75" i="2" s="1"/>
  <c r="H75" i="2" s="1"/>
  <c r="I75" i="2" s="1"/>
  <c r="G55" i="2"/>
  <c r="H55" i="2" s="1"/>
  <c r="I55" i="2" s="1"/>
  <c r="I11" i="2"/>
  <c r="E11" i="2"/>
  <c r="G18" i="6" l="1"/>
  <c r="G19" i="6" s="1"/>
  <c r="G13" i="6"/>
  <c r="I12" i="6"/>
  <c r="I13" i="6" s="1"/>
  <c r="F18" i="6"/>
  <c r="F19" i="6" s="1"/>
  <c r="F13" i="6"/>
  <c r="H18" i="6"/>
  <c r="H19" i="6" s="1"/>
  <c r="H13" i="6"/>
  <c r="E19" i="6"/>
  <c r="H35" i="2"/>
  <c r="H11" i="2"/>
  <c r="G11" i="2"/>
  <c r="F11" i="2"/>
  <c r="D11" i="2"/>
  <c r="C11" i="2"/>
  <c r="I18" i="6" l="1"/>
  <c r="I19" i="6" s="1"/>
  <c r="I35" i="2"/>
  <c r="C17" i="2" l="1"/>
  <c r="D17" i="2" s="1"/>
  <c r="E17" i="2" s="1"/>
  <c r="F17" i="2" s="1"/>
  <c r="G17" i="2" s="1"/>
  <c r="H17" i="2" s="1"/>
  <c r="I17" i="2" s="1"/>
  <c r="C19" i="2" s="1"/>
</calcChain>
</file>

<file path=xl/sharedStrings.xml><?xml version="1.0" encoding="utf-8"?>
<sst xmlns="http://schemas.openxmlformats.org/spreadsheetml/2006/main" count="345" uniqueCount="92">
  <si>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</si>
  <si>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</si>
  <si>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</si>
  <si>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</si>
  <si>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</si>
  <si>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</si>
  <si>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</si>
  <si>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</si>
  <si>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</si>
  <si>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</si>
  <si>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</si>
  <si>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</si>
  <si>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</si>
  <si>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</si>
  <si>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</si>
  <si>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</si>
  <si>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</si>
  <si>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</si>
  <si>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</si>
  <si>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</si>
  <si>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</si>
  <si>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</si>
  <si>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</si>
  <si>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</si>
  <si>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</si>
  <si>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</si>
  <si>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</si>
  <si>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</si>
  <si>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</si>
  <si>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Midwest</t>
  </si>
  <si>
    <t>WSC-102104.7750</t>
  </si>
  <si>
    <t>JA</t>
  </si>
  <si>
    <t>UA</t>
  </si>
  <si>
    <t>D</t>
  </si>
  <si>
    <t>P</t>
  </si>
  <si>
    <t>WSC-102105.7750</t>
  </si>
  <si>
    <t>IDC</t>
  </si>
  <si>
    <t>JE</t>
  </si>
  <si>
    <t>AA</t>
  </si>
  <si>
    <t>G</t>
  </si>
  <si>
    <t>IDC 12/2014</t>
  </si>
  <si>
    <t>IDC 1/2015</t>
  </si>
  <si>
    <t>IDC 2/2015</t>
  </si>
  <si>
    <t>IDC 3/2015</t>
  </si>
  <si>
    <t>IDC 4/2015</t>
  </si>
  <si>
    <t>IDC 5/2015</t>
  </si>
  <si>
    <t>IDC 6/2015</t>
  </si>
  <si>
    <t>Cost Type</t>
  </si>
  <si>
    <t>Account Description</t>
  </si>
  <si>
    <t>Actual Amounts</t>
  </si>
  <si>
    <t xml:space="preserve"> </t>
  </si>
  <si>
    <t>Project Costs Subject to IDC</t>
  </si>
  <si>
    <t>State IDC %</t>
  </si>
  <si>
    <t>Monthly IDC</t>
  </si>
  <si>
    <t>Cummulative IDC</t>
  </si>
  <si>
    <t>Labor/Installation</t>
  </si>
  <si>
    <t>Engineering</t>
  </si>
  <si>
    <t>Pumps/Equipment</t>
  </si>
  <si>
    <t>Capitalized Time</t>
  </si>
  <si>
    <t>Response to Staff DR 2.28</t>
  </si>
  <si>
    <t>Direct Costs</t>
  </si>
  <si>
    <t>Allocated Costs</t>
  </si>
  <si>
    <t>Monthly IDC Allocation Percentage</t>
  </si>
  <si>
    <t>Monthly IDC - Allocated to KY</t>
  </si>
  <si>
    <t>CP 2015042 - CC&amp;B Enhancements</t>
  </si>
  <si>
    <t>CP 2014140 - Plate Settler Capital Project IDC Calculation</t>
  </si>
  <si>
    <t>Total IDC Charged to KY for CP 2015042</t>
  </si>
  <si>
    <t>CP 2015043 - Sharepoint 2013</t>
  </si>
  <si>
    <t>Total IDC Charged to KY for CP 2015043</t>
  </si>
  <si>
    <t>CP 2015044 - State Focused Websites</t>
  </si>
  <si>
    <t>Total IDC Charged to KY for CP 2015044</t>
  </si>
  <si>
    <t>Total IDC Charged to KY for CP 2014140</t>
  </si>
  <si>
    <t>UI ERC Counts</t>
  </si>
  <si>
    <t xml:space="preserve">Co </t>
  </si>
  <si>
    <t>DIRECT</t>
  </si>
  <si>
    <t>ALLOCATED</t>
  </si>
  <si>
    <t>Grand Total</t>
  </si>
  <si>
    <t>Jan</t>
  </si>
  <si>
    <t>Feb</t>
  </si>
  <si>
    <t>Mar</t>
  </si>
  <si>
    <t>Apr</t>
  </si>
  <si>
    <t>May</t>
  </si>
  <si>
    <t>Jun</t>
  </si>
  <si>
    <t>Dec</t>
  </si>
  <si>
    <t>General Ledger</t>
  </si>
  <si>
    <t>Calculation</t>
  </si>
  <si>
    <t>Months</t>
  </si>
  <si>
    <t>Difference</t>
  </si>
  <si>
    <t>WSC Total</t>
  </si>
  <si>
    <t>CP 2015093 - BI Publisher Implementation</t>
  </si>
  <si>
    <t>Total IDC Charged to KY for CP 2015093</t>
  </si>
  <si>
    <t>*ROUNDING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</si>
</sst>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43" fontId="0" fillId="0" borderId="0" xfId="1" applyFont="1"/>
    <xf numFmtId="14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NumberFormat="1"/>
    <xf numFmtId="49" fontId="0" fillId="0" borderId="0" xfId="0" applyNumberFormat="1"/>
    <xf numFmtId="44" fontId="0" fillId="0" borderId="0" xfId="2" applyFont="1"/>
    <xf numFmtId="4" fontId="0" fillId="0" borderId="0" xfId="0" applyNumberFormat="1"/>
    <xf numFmtId="44" fontId="0" fillId="0" borderId="0" xfId="0" applyNumberFormat="1"/>
    <xf numFmtId="43" fontId="0" fillId="0" borderId="0" xfId="0" applyNumberFormat="1"/>
    <xf numFmtId="10" fontId="0" fillId="0" borderId="0" xfId="3" applyNumberFormat="1" applyFont="1" applyAlignment="1">
      <alignment horizontal="center"/>
    </xf>
    <xf numFmtId="0" fontId="19" fillId="0" borderId="0" xfId="0" applyFont="1"/>
    <xf numFmtId="0" fontId="20" fillId="0" borderId="0" xfId="46"/>
    <xf numFmtId="43" fontId="20" fillId="0" borderId="0" xfId="46" applyNumberFormat="1"/>
    <xf numFmtId="168" fontId="16" fillId="0" borderId="0" xfId="1" applyNumberFormat="1" applyFont="1"/>
    <xf numFmtId="43" fontId="0" fillId="33" borderId="0" xfId="1" applyFont="1" applyFill="1"/>
    <xf numFmtId="43" fontId="16" fillId="0" borderId="10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1" xfId="0" applyFont="1" applyFill="1" applyBorder="1"/>
    <xf numFmtId="0" fontId="16" fillId="34" borderId="0" xfId="0" applyFont="1" applyFill="1"/>
    <xf numFmtId="43" fontId="16" fillId="34" borderId="12" xfId="0" applyNumberFormat="1" applyFont="1" applyFill="1" applyBorder="1"/>
    <xf numFmtId="14" fontId="16" fillId="34" borderId="11" xfId="0" applyNumberFormat="1" applyFont="1" applyFill="1" applyBorder="1" applyAlignment="1">
      <alignment horizontal="center"/>
    </xf>
    <xf numFmtId="0" fontId="0" fillId="33" borderId="0" xfId="0" applyNumberFormat="1" applyFill="1"/>
    <xf numFmtId="43" fontId="0" fillId="0" borderId="0" xfId="1" applyFont="1" applyFill="1"/>
    <xf numFmtId="4" fontId="0" fillId="0" borderId="0" xfId="0" applyNumberFormat="1" applyFill="1"/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4" xfId="45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itle 2" xfId="46"/>
    <cellStyle name="Total" xfId="20" builtinId="25" customBuiltin="1"/>
    <cellStyle name="Warning Text" xfId="17" builtinId="11" customBuiltin="1"/>
  </cellStyles>
  <dxfs count="5"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hallora" refreshedDate="42377.442068518518" createdVersion="5" refreshedVersion="5" minRefreshableVersion="3" recordCount="21">
  <cacheSource type="worksheet">
    <worksheetSource ref="A1:AD22" sheet="IDC GL"/>
  </cacheSource>
  <cacheFields count="30">
    <cacheField name="Co" numFmtId="0">
      <sharedItems containsSemiMixedTypes="0" containsString="0" containsNumber="1" containsInteger="1" minValue="345" maxValue="345"/>
    </cacheField>
    <cacheField name="Business Unit" numFmtId="0">
      <sharedItems containsSemiMixedTypes="0" containsString="0" containsNumber="1" containsInteger="1" minValue="345101" maxValue="345102"/>
    </cacheField>
    <cacheField name="Obj Acct" numFmtId="0">
      <sharedItems containsSemiMixedTypes="0" containsString="0" containsNumber="1" containsInteger="1" minValue="7750" maxValue="7750"/>
    </cacheField>
    <cacheField name="Amount" numFmtId="43">
      <sharedItems containsSemiMixedTypes="0" containsString="0" containsNumber="1" minValue="-2669.43" maxValue="-0.01"/>
    </cacheField>
    <cacheField name="G/L Date" numFmtId="14">
      <sharedItems containsSemiMixedTypes="0" containsNonDate="0" containsDate="1" containsString="0" minDate="2014-12-31T00:00:00" maxDate="2015-07-01T00:00:00" count="7">
        <d v="2014-12-31T00:00:00"/>
        <d v="2015-01-31T00:00:00"/>
        <d v="2015-02-28T00:00:00"/>
        <d v="2015-03-31T00:00:00"/>
        <d v="2015-04-30T00:00:00"/>
        <d v="2015-05-31T00:00:00"/>
        <d v="2015-06-30T00:00:00"/>
      </sharedItems>
      <fieldGroup base="4">
        <rangePr groupBy="months" startDate="2014-12-31T00:00:00" endDate="2015-07-01T00:00:00"/>
        <groupItems count="14">
          <s v="&lt;12/31/201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15"/>
        </groupItems>
      </fieldGroup>
    </cacheField>
    <cacheField name="Region" numFmtId="0">
      <sharedItems/>
    </cacheField>
    <cacheField name="Explanation Alpha Name" numFmtId="0">
      <sharedItems/>
    </cacheField>
    <cacheField name="Explanation -Remark-" numFmtId="0">
      <sharedItems/>
    </cacheField>
    <cacheField name="Cost Type" numFmtId="0">
      <sharedItems count="2">
        <s v="DIRECT"/>
        <s v="ALLOCATED"/>
      </sharedItems>
    </cacheField>
    <cacheField name="Document Number" numFmtId="0">
      <sharedItems containsSemiMixedTypes="0" containsString="0" containsNumber="1" containsInteger="1" minValue="4076" maxValue="304803"/>
    </cacheField>
    <cacheField name="Batch Number" numFmtId="0">
      <sharedItems containsSemiMixedTypes="0" containsString="0" containsNumber="1" containsInteger="1" minValue="198423" maxValue="212653"/>
    </cacheField>
    <cacheField name="Purchase Order" numFmtId="0">
      <sharedItems containsNonDate="0" containsString="0" containsBlank="1"/>
    </cacheField>
    <cacheField name="PO Originator" numFmtId="0">
      <sharedItems containsNonDate="0" containsString="0" containsBlank="1"/>
    </cacheField>
    <cacheField name="PO Do Ty" numFmtId="0">
      <sharedItems containsNonDate="0" containsString="0" containsBlank="1"/>
    </cacheField>
    <cacheField name="Rev Void" numFmtId="0">
      <sharedItems containsNonDate="0" containsString="0" containsBlank="1"/>
    </cacheField>
    <cacheField name="Do Ty" numFmtId="0">
      <sharedItems/>
    </cacheField>
    <cacheField name="Sub" numFmtId="0">
      <sharedItems containsNonDate="0" containsString="0" containsBlank="1"/>
    </cacheField>
    <cacheField name="Sub Type" numFmtId="0">
      <sharedItems containsNonDate="0" containsString="0" containsBlank="1"/>
    </cacheField>
    <cacheField name="Sub- ledger" numFmtId="0">
      <sharedItems containsNonDate="0" containsString="0" containsBlank="1"/>
    </cacheField>
    <cacheField name="Per No" numFmtId="0">
      <sharedItems containsSemiMixedTypes="0" containsString="0" containsNumber="1" containsInteger="1" minValue="1" maxValue="12"/>
    </cacheField>
    <cacheField name="FY" numFmtId="0">
      <sharedItems containsSemiMixedTypes="0" containsString="0" containsNumber="1" containsInteger="1" minValue="14" maxValue="15"/>
    </cacheField>
    <cacheField name="Units" numFmtId="0">
      <sharedItems containsNonDate="0" containsString="0" containsBlank="1"/>
    </cacheField>
    <cacheField name="Address Number" numFmtId="0">
      <sharedItems containsNonDate="0" containsString="0" containsBlank="1"/>
    </cacheField>
    <cacheField name="LT" numFmtId="0">
      <sharedItems/>
    </cacheField>
    <cacheField name="Doc Co" numFmtId="0">
      <sharedItems containsSemiMixedTypes="0" containsString="0" containsNumber="1" containsInteger="1" minValue="0" maxValue="256"/>
    </cacheField>
    <cacheField name="Bth Ty" numFmtId="0">
      <sharedItems/>
    </cacheField>
    <cacheField name="Posted Code" numFmtId="0">
      <sharedItems/>
    </cacheField>
    <cacheField name="JE Line Number" numFmtId="0">
      <sharedItems containsSemiMixedTypes="0" containsString="0" containsNumber="1" containsInteger="1" minValue="56" maxValue="233"/>
    </cacheField>
    <cacheField name="Line Extension" numFmtId="0">
      <sharedItems containsNonDate="0" containsString="0" containsBlank="1"/>
    </cacheField>
    <cacheField name="Reconcil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n v="345"/>
    <n v="345102"/>
    <n v="7750"/>
    <n v="-334.61"/>
    <x v="0"/>
    <s v="Midwest"/>
    <s v="IDC 12/2014"/>
    <s v="IDC"/>
    <x v="0"/>
    <n v="302735"/>
    <n v="198423"/>
    <m/>
    <m/>
    <m/>
    <m/>
    <s v="JE"/>
    <m/>
    <m/>
    <m/>
    <n v="12"/>
    <n v="14"/>
    <m/>
    <m/>
    <s v="AA"/>
    <n v="256"/>
    <s v="G"/>
    <s v="P"/>
    <n v="122"/>
    <m/>
    <m/>
  </r>
  <r>
    <n v="345"/>
    <n v="345102"/>
    <n v="7750"/>
    <n v="-362.58"/>
    <x v="1"/>
    <s v="Midwest"/>
    <s v="IDC 1/2015"/>
    <s v="IDC"/>
    <x v="0"/>
    <n v="303050"/>
    <n v="200477"/>
    <m/>
    <m/>
    <m/>
    <m/>
    <s v="JE"/>
    <m/>
    <m/>
    <m/>
    <n v="1"/>
    <n v="15"/>
    <m/>
    <m/>
    <s v="AA"/>
    <n v="256"/>
    <s v="G"/>
    <s v="P"/>
    <n v="94"/>
    <m/>
    <m/>
  </r>
  <r>
    <n v="345"/>
    <n v="345102"/>
    <n v="7750"/>
    <n v="-365.67"/>
    <x v="2"/>
    <s v="Midwest"/>
    <s v="IDC 2/2015"/>
    <s v="IDC"/>
    <x v="0"/>
    <n v="303353"/>
    <n v="202481"/>
    <m/>
    <m/>
    <m/>
    <m/>
    <s v="JE"/>
    <m/>
    <m/>
    <m/>
    <n v="2"/>
    <n v="15"/>
    <m/>
    <m/>
    <s v="AA"/>
    <n v="256"/>
    <s v="G"/>
    <s v="P"/>
    <n v="84"/>
    <m/>
    <m/>
  </r>
  <r>
    <n v="345"/>
    <n v="345101"/>
    <n v="7750"/>
    <n v="-0.01"/>
    <x v="3"/>
    <s v="Midwest"/>
    <s v="WSC-102104.7750"/>
    <s v="WSC-102104.7750"/>
    <x v="1"/>
    <n v="4076"/>
    <n v="205849"/>
    <m/>
    <m/>
    <m/>
    <m/>
    <s v="JA"/>
    <m/>
    <m/>
    <m/>
    <n v="3"/>
    <n v="15"/>
    <m/>
    <m/>
    <s v="UA"/>
    <n v="0"/>
    <s v="D"/>
    <s v="P"/>
    <n v="232"/>
    <m/>
    <m/>
  </r>
  <r>
    <n v="345"/>
    <n v="345102"/>
    <n v="7750"/>
    <n v="-0.05"/>
    <x v="3"/>
    <s v="Midwest"/>
    <s v="WSC-102104.7750"/>
    <s v="WSC-102104.7750"/>
    <x v="1"/>
    <n v="4076"/>
    <n v="205849"/>
    <m/>
    <m/>
    <m/>
    <m/>
    <s v="JA"/>
    <m/>
    <m/>
    <m/>
    <n v="3"/>
    <n v="15"/>
    <m/>
    <m/>
    <s v="UA"/>
    <n v="0"/>
    <s v="D"/>
    <s v="P"/>
    <n v="233"/>
    <m/>
    <m/>
  </r>
  <r>
    <n v="345"/>
    <n v="345102"/>
    <n v="7750"/>
    <n v="-366.28"/>
    <x v="3"/>
    <s v="Midwest"/>
    <s v="IDC 3/2015"/>
    <s v="IDC"/>
    <x v="0"/>
    <n v="303666"/>
    <n v="205040"/>
    <m/>
    <m/>
    <m/>
    <m/>
    <s v="JE"/>
    <m/>
    <m/>
    <m/>
    <n v="3"/>
    <n v="15"/>
    <m/>
    <m/>
    <s v="AA"/>
    <n v="256"/>
    <s v="G"/>
    <s v="P"/>
    <n v="74"/>
    <m/>
    <m/>
  </r>
  <r>
    <n v="345"/>
    <n v="345101"/>
    <n v="7750"/>
    <n v="-0.48"/>
    <x v="4"/>
    <s v="Midwest"/>
    <s v="WSC-102104.7750"/>
    <s v="WSC-102104.7750"/>
    <x v="1"/>
    <n v="4076"/>
    <n v="208038"/>
    <m/>
    <m/>
    <m/>
    <m/>
    <s v="JA"/>
    <m/>
    <m/>
    <m/>
    <n v="4"/>
    <n v="15"/>
    <m/>
    <m/>
    <s v="UA"/>
    <n v="0"/>
    <s v="D"/>
    <s v="P"/>
    <n v="232"/>
    <m/>
    <m/>
  </r>
  <r>
    <n v="345"/>
    <n v="345102"/>
    <n v="7750"/>
    <n v="-4.2300000000000004"/>
    <x v="4"/>
    <s v="Midwest"/>
    <s v="WSC-102104.7750"/>
    <s v="WSC-102104.7750"/>
    <x v="1"/>
    <n v="4076"/>
    <n v="208038"/>
    <m/>
    <m/>
    <m/>
    <m/>
    <s v="JA"/>
    <m/>
    <m/>
    <m/>
    <n v="4"/>
    <n v="15"/>
    <m/>
    <m/>
    <s v="UA"/>
    <n v="0"/>
    <s v="D"/>
    <s v="P"/>
    <n v="233"/>
    <m/>
    <m/>
  </r>
  <r>
    <n v="345"/>
    <n v="345101"/>
    <n v="7750"/>
    <n v="-1.66"/>
    <x v="4"/>
    <s v="Midwest"/>
    <s v="WSC-102105.7750"/>
    <s v="WSC-102105.7750"/>
    <x v="1"/>
    <n v="304031"/>
    <n v="208038"/>
    <m/>
    <m/>
    <m/>
    <m/>
    <s v="JA"/>
    <m/>
    <m/>
    <m/>
    <n v="4"/>
    <n v="15"/>
    <m/>
    <m/>
    <s v="UA"/>
    <n v="0"/>
    <s v="D"/>
    <s v="P"/>
    <n v="232"/>
    <m/>
    <m/>
  </r>
  <r>
    <n v="345"/>
    <n v="345102"/>
    <n v="7750"/>
    <n v="-14.54"/>
    <x v="4"/>
    <s v="Midwest"/>
    <s v="WSC-102105.7750"/>
    <s v="WSC-102105.7750"/>
    <x v="1"/>
    <n v="304031"/>
    <n v="208038"/>
    <m/>
    <m/>
    <m/>
    <m/>
    <s v="JA"/>
    <m/>
    <m/>
    <m/>
    <n v="4"/>
    <n v="15"/>
    <m/>
    <m/>
    <s v="UA"/>
    <n v="0"/>
    <s v="D"/>
    <s v="P"/>
    <n v="233"/>
    <m/>
    <m/>
  </r>
  <r>
    <n v="345"/>
    <n v="345102"/>
    <n v="7750"/>
    <n v="-382.59"/>
    <x v="4"/>
    <s v="Midwest"/>
    <s v="IDC 4/2015"/>
    <s v="IDC"/>
    <x v="0"/>
    <n v="303931"/>
    <n v="207256"/>
    <m/>
    <m/>
    <m/>
    <m/>
    <s v="JE"/>
    <m/>
    <m/>
    <m/>
    <n v="4"/>
    <n v="15"/>
    <m/>
    <m/>
    <s v="AA"/>
    <n v="256"/>
    <s v="G"/>
    <s v="P"/>
    <n v="66"/>
    <m/>
    <m/>
  </r>
  <r>
    <n v="345"/>
    <n v="345101"/>
    <n v="7750"/>
    <n v="-0.51"/>
    <x v="5"/>
    <s v="Midwest"/>
    <s v="WSC-102104.7750"/>
    <s v="WSC-102104.7750"/>
    <x v="1"/>
    <n v="4076"/>
    <n v="210146"/>
    <m/>
    <m/>
    <m/>
    <m/>
    <s v="JA"/>
    <m/>
    <m/>
    <m/>
    <n v="5"/>
    <n v="15"/>
    <m/>
    <m/>
    <s v="UA"/>
    <n v="0"/>
    <s v="D"/>
    <s v="P"/>
    <n v="232"/>
    <m/>
    <m/>
  </r>
  <r>
    <n v="345"/>
    <n v="345102"/>
    <n v="7750"/>
    <n v="-4.47"/>
    <x v="5"/>
    <s v="Midwest"/>
    <s v="WSC-102104.7750"/>
    <s v="WSC-102104.7750"/>
    <x v="1"/>
    <n v="4076"/>
    <n v="210146"/>
    <m/>
    <m/>
    <m/>
    <m/>
    <s v="JA"/>
    <m/>
    <m/>
    <m/>
    <n v="5"/>
    <n v="15"/>
    <m/>
    <m/>
    <s v="UA"/>
    <n v="0"/>
    <s v="D"/>
    <s v="P"/>
    <n v="233"/>
    <m/>
    <m/>
  </r>
  <r>
    <n v="345"/>
    <n v="345101"/>
    <n v="7750"/>
    <n v="-1.65"/>
    <x v="5"/>
    <s v="Midwest"/>
    <s v="WSC-102105.7750"/>
    <s v="WSC-102105.7750"/>
    <x v="1"/>
    <n v="304031"/>
    <n v="210146"/>
    <m/>
    <m/>
    <m/>
    <m/>
    <s v="JA"/>
    <m/>
    <m/>
    <m/>
    <n v="5"/>
    <n v="15"/>
    <m/>
    <m/>
    <s v="UA"/>
    <n v="0"/>
    <s v="D"/>
    <s v="P"/>
    <n v="232"/>
    <m/>
    <m/>
  </r>
  <r>
    <n v="345"/>
    <n v="345102"/>
    <n v="7750"/>
    <n v="-14.51"/>
    <x v="5"/>
    <s v="Midwest"/>
    <s v="WSC-102105.7750"/>
    <s v="WSC-102105.7750"/>
    <x v="1"/>
    <n v="304031"/>
    <n v="210146"/>
    <m/>
    <m/>
    <m/>
    <m/>
    <s v="JA"/>
    <m/>
    <m/>
    <m/>
    <n v="5"/>
    <n v="15"/>
    <m/>
    <m/>
    <s v="UA"/>
    <n v="0"/>
    <s v="D"/>
    <s v="P"/>
    <n v="233"/>
    <m/>
    <m/>
  </r>
  <r>
    <n v="345"/>
    <n v="345102"/>
    <n v="7750"/>
    <n v="-465.3"/>
    <x v="5"/>
    <s v="Midwest"/>
    <s v="IDC 5/2015"/>
    <s v="IDC"/>
    <x v="0"/>
    <n v="304215"/>
    <n v="209499"/>
    <m/>
    <m/>
    <m/>
    <m/>
    <s v="JE"/>
    <m/>
    <m/>
    <m/>
    <n v="5"/>
    <n v="15"/>
    <m/>
    <m/>
    <s v="AA"/>
    <n v="256"/>
    <s v="G"/>
    <s v="P"/>
    <n v="66"/>
    <m/>
    <m/>
  </r>
  <r>
    <n v="345"/>
    <n v="345101"/>
    <n v="7750"/>
    <n v="-0.89"/>
    <x v="6"/>
    <s v="Midwest"/>
    <s v="WSC-102104.7750"/>
    <s v="WSC-102104.7750"/>
    <x v="1"/>
    <n v="4076"/>
    <n v="212653"/>
    <m/>
    <m/>
    <m/>
    <m/>
    <s v="JA"/>
    <m/>
    <m/>
    <m/>
    <n v="6"/>
    <n v="15"/>
    <m/>
    <m/>
    <s v="UA"/>
    <n v="0"/>
    <s v="D"/>
    <s v="P"/>
    <n v="232"/>
    <m/>
    <m/>
  </r>
  <r>
    <n v="345"/>
    <n v="345102"/>
    <n v="7750"/>
    <n v="-7.87"/>
    <x v="6"/>
    <s v="Midwest"/>
    <s v="WSC-102104.7750"/>
    <s v="WSC-102104.7750"/>
    <x v="1"/>
    <n v="4076"/>
    <n v="212653"/>
    <m/>
    <m/>
    <m/>
    <m/>
    <s v="JA"/>
    <m/>
    <m/>
    <m/>
    <n v="6"/>
    <n v="15"/>
    <m/>
    <m/>
    <s v="UA"/>
    <n v="0"/>
    <s v="D"/>
    <s v="P"/>
    <n v="233"/>
    <m/>
    <m/>
  </r>
  <r>
    <n v="345"/>
    <n v="345101"/>
    <n v="7750"/>
    <n v="-2.94"/>
    <x v="6"/>
    <s v="Midwest"/>
    <s v="WSC-102105.7750"/>
    <s v="WSC-102105.7750"/>
    <x v="1"/>
    <n v="304031"/>
    <n v="212653"/>
    <m/>
    <m/>
    <m/>
    <m/>
    <s v="JA"/>
    <m/>
    <m/>
    <m/>
    <n v="6"/>
    <n v="15"/>
    <m/>
    <m/>
    <s v="UA"/>
    <n v="0"/>
    <s v="D"/>
    <s v="P"/>
    <n v="232"/>
    <m/>
    <m/>
  </r>
  <r>
    <n v="345"/>
    <n v="345102"/>
    <n v="7750"/>
    <n v="-26.05"/>
    <x v="6"/>
    <s v="Midwest"/>
    <s v="WSC-102105.7750"/>
    <s v="WSC-102105.7750"/>
    <x v="1"/>
    <n v="304031"/>
    <n v="212653"/>
    <m/>
    <m/>
    <m/>
    <m/>
    <s v="JA"/>
    <m/>
    <m/>
    <m/>
    <n v="6"/>
    <n v="15"/>
    <m/>
    <m/>
    <s v="UA"/>
    <n v="0"/>
    <s v="D"/>
    <s v="P"/>
    <n v="233"/>
    <m/>
    <m/>
  </r>
  <r>
    <n v="345"/>
    <n v="345102"/>
    <n v="7750"/>
    <n v="-2669.43"/>
    <x v="6"/>
    <s v="Midwest"/>
    <s v="IDC 6/2015"/>
    <s v="IDC"/>
    <x v="0"/>
    <n v="304803"/>
    <n v="211886"/>
    <m/>
    <m/>
    <m/>
    <m/>
    <s v="JE"/>
    <m/>
    <m/>
    <m/>
    <n v="6"/>
    <n v="15"/>
    <m/>
    <m/>
    <s v="AA"/>
    <n v="256"/>
    <s v="G"/>
    <s v="P"/>
    <n v="5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ost Type" colHeaderCaption="Months">
  <location ref="A3:I7" firstHeaderRow="1" firstDataRow="2" firstDataCol="1"/>
  <pivotFields count="30">
    <pivotField showAll="0"/>
    <pivotField showAll="0"/>
    <pivotField showAll="0"/>
    <pivotField dataField="1" numFmtId="43" showAll="0"/>
    <pivotField axis="axisCol" numFmtId="14" showAll="0">
      <items count="15">
        <item x="0"/>
        <item x="12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4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General Ledger" fld="3" baseField="0" baseItem="0" numFmtId="43"/>
  </dataFields>
  <formats count="5">
    <format dxfId="4">
      <pivotArea outline="0" collapsedLevelsAreSubtotals="1" fieldPosition="0"/>
    </format>
    <format dxfId="3">
      <pivotArea dataOnly="0" labelOnly="1" fieldPosition="0">
        <references count="1">
          <reference field="4" count="7"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4" count="7">
            <x v="1"/>
            <x v="2"/>
            <x v="3"/>
            <x v="4"/>
            <x v="5"/>
            <x v="6"/>
            <x v="7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/>
  </sheetViews>
  <sheetFormatPr defaultRowHeight="15" x14ac:dyDescent="0.25"/>
  <cols>
    <col min="1" max="1" width="14.85546875" bestFit="1" customWidth="1"/>
    <col min="2" max="2" width="10.140625" bestFit="1" customWidth="1"/>
    <col min="3" max="7" width="8.7109375" customWidth="1"/>
    <col min="8" max="8" width="10.28515625" customWidth="1"/>
    <col min="9" max="9" width="11.28515625" bestFit="1" customWidth="1"/>
  </cols>
  <sheetData>
    <row r="1" spans="1:9" x14ac:dyDescent="0.25">
      <c r="A1" s="4" t="s">
        <v>59</v>
      </c>
    </row>
    <row r="3" spans="1:9" x14ac:dyDescent="0.25">
      <c r="A3" s="19" t="s">
        <v>84</v>
      </c>
      <c r="B3" s="19" t="s">
        <v>86</v>
      </c>
    </row>
    <row r="4" spans="1:9" x14ac:dyDescent="0.25">
      <c r="A4" s="19" t="s">
        <v>47</v>
      </c>
      <c r="B4" s="3" t="s">
        <v>83</v>
      </c>
      <c r="C4" s="3" t="s">
        <v>77</v>
      </c>
      <c r="D4" s="3" t="s">
        <v>78</v>
      </c>
      <c r="E4" s="3" t="s">
        <v>79</v>
      </c>
      <c r="F4" s="3" t="s">
        <v>80</v>
      </c>
      <c r="G4" s="3" t="s">
        <v>81</v>
      </c>
      <c r="H4" s="3" t="s">
        <v>82</v>
      </c>
      <c r="I4" s="3" t="s">
        <v>76</v>
      </c>
    </row>
    <row r="5" spans="1:9" x14ac:dyDescent="0.25">
      <c r="A5" s="20" t="s">
        <v>74</v>
      </c>
      <c r="B5" s="11">
        <v>-334.61</v>
      </c>
      <c r="C5" s="11">
        <v>-362.58</v>
      </c>
      <c r="D5" s="11">
        <v>-365.67</v>
      </c>
      <c r="E5" s="11">
        <v>-366.28</v>
      </c>
      <c r="F5" s="11">
        <v>-382.59</v>
      </c>
      <c r="G5" s="11">
        <v>-465.3</v>
      </c>
      <c r="H5" s="11">
        <v>-2669.43</v>
      </c>
      <c r="I5" s="11">
        <v>-4946.46</v>
      </c>
    </row>
    <row r="6" spans="1:9" x14ac:dyDescent="0.25">
      <c r="A6" s="20" t="s">
        <v>75</v>
      </c>
      <c r="B6" s="11"/>
      <c r="C6" s="11"/>
      <c r="D6" s="11"/>
      <c r="E6" s="11">
        <v>-6.0000000000000005E-2</v>
      </c>
      <c r="F6" s="11">
        <v>-20.91</v>
      </c>
      <c r="G6" s="11">
        <v>-21.14</v>
      </c>
      <c r="H6" s="11">
        <v>-37.75</v>
      </c>
      <c r="I6" s="11">
        <v>-79.86</v>
      </c>
    </row>
    <row r="7" spans="1:9" x14ac:dyDescent="0.25">
      <c r="A7" s="20" t="s">
        <v>76</v>
      </c>
      <c r="B7" s="11">
        <v>-334.61</v>
      </c>
      <c r="C7" s="11">
        <v>-362.58</v>
      </c>
      <c r="D7" s="11">
        <v>-365.67</v>
      </c>
      <c r="E7" s="11">
        <v>-366.34</v>
      </c>
      <c r="F7" s="11">
        <v>-403.5</v>
      </c>
      <c r="G7" s="11">
        <v>-486.44</v>
      </c>
      <c r="H7" s="11">
        <v>-2707.18</v>
      </c>
      <c r="I7" s="11">
        <v>-5026.32</v>
      </c>
    </row>
    <row r="9" spans="1:9" x14ac:dyDescent="0.25">
      <c r="A9" s="23" t="s">
        <v>85</v>
      </c>
      <c r="B9" s="23"/>
      <c r="C9" s="23"/>
      <c r="D9" s="23"/>
      <c r="E9" s="23"/>
      <c r="F9" s="23"/>
      <c r="G9" s="23"/>
      <c r="H9" s="23"/>
      <c r="I9" s="23"/>
    </row>
    <row r="10" spans="1:9" x14ac:dyDescent="0.25">
      <c r="A10" s="22" t="s">
        <v>47</v>
      </c>
      <c r="B10" s="25" t="s">
        <v>83</v>
      </c>
      <c r="C10" s="25" t="s">
        <v>77</v>
      </c>
      <c r="D10" s="25" t="s">
        <v>78</v>
      </c>
      <c r="E10" s="25" t="s">
        <v>79</v>
      </c>
      <c r="F10" s="25" t="s">
        <v>80</v>
      </c>
      <c r="G10" s="25" t="s">
        <v>81</v>
      </c>
      <c r="H10" s="25" t="s">
        <v>82</v>
      </c>
      <c r="I10" s="25" t="s">
        <v>76</v>
      </c>
    </row>
    <row r="11" spans="1:9" x14ac:dyDescent="0.25">
      <c r="A11" s="20" t="s">
        <v>74</v>
      </c>
      <c r="B11" s="11">
        <f>'IDC Calculation'!C15</f>
        <v>334.61</v>
      </c>
      <c r="C11" s="11">
        <f>'IDC Calculation'!D15</f>
        <v>362.58</v>
      </c>
      <c r="D11" s="11">
        <f>'IDC Calculation'!E15</f>
        <v>365.67</v>
      </c>
      <c r="E11" s="11">
        <f>'IDC Calculation'!F15</f>
        <v>366.28</v>
      </c>
      <c r="F11" s="11">
        <f>'IDC Calculation'!G15</f>
        <v>382.59</v>
      </c>
      <c r="G11" s="11">
        <f>'IDC Calculation'!H15</f>
        <v>465.3</v>
      </c>
      <c r="H11" s="11">
        <f>'IDC Calculation'!I15</f>
        <v>2669.43</v>
      </c>
      <c r="I11" s="11">
        <f>SUM(B11:H11)</f>
        <v>4946.46</v>
      </c>
    </row>
    <row r="12" spans="1:9" x14ac:dyDescent="0.25">
      <c r="A12" s="20" t="s">
        <v>75</v>
      </c>
      <c r="B12" s="11"/>
      <c r="C12" s="11"/>
      <c r="D12" s="11"/>
      <c r="E12" s="11">
        <f>'IDC Calculation'!F39+'IDC Calculation'!F59+'IDC Calculation'!F79+'IDC Calculation'!F99</f>
        <v>0.05</v>
      </c>
      <c r="F12" s="11">
        <f>'IDC Calculation'!G39+'IDC Calculation'!G59+'IDC Calculation'!G79+'IDC Calculation'!G99</f>
        <v>20.909999999999997</v>
      </c>
      <c r="G12" s="11">
        <f>'IDC Calculation'!H39+'IDC Calculation'!H59+'IDC Calculation'!H79+'IDC Calculation'!H99</f>
        <v>21.14</v>
      </c>
      <c r="H12" s="11">
        <f>'IDC Calculation'!I39+'IDC Calculation'!I59+'IDC Calculation'!I79+'IDC Calculation'!I99</f>
        <v>37.75</v>
      </c>
      <c r="I12" s="11">
        <f>SUM(B12:H12)</f>
        <v>79.849999999999994</v>
      </c>
    </row>
    <row r="13" spans="1:9" x14ac:dyDescent="0.25">
      <c r="A13" s="21" t="s">
        <v>76</v>
      </c>
      <c r="B13" s="24">
        <f>SUM(B11:B12)</f>
        <v>334.61</v>
      </c>
      <c r="C13" s="24">
        <f>SUM(C11:C12)</f>
        <v>362.58</v>
      </c>
      <c r="D13" s="24">
        <f>SUM(D11:D12)</f>
        <v>365.67</v>
      </c>
      <c r="E13" s="24">
        <f>SUM(E11:E12)</f>
        <v>366.33</v>
      </c>
      <c r="F13" s="24">
        <f>SUM(F11:F12)</f>
        <v>403.5</v>
      </c>
      <c r="G13" s="24">
        <f>SUM(G11:G12)</f>
        <v>486.44</v>
      </c>
      <c r="H13" s="24">
        <f>SUM(H11:H12)</f>
        <v>2707.18</v>
      </c>
      <c r="I13" s="24">
        <f>SUM(I11:I12)</f>
        <v>5026.3100000000004</v>
      </c>
    </row>
    <row r="15" spans="1:9" x14ac:dyDescent="0.25">
      <c r="A15" s="23" t="s">
        <v>87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22" t="s">
        <v>47</v>
      </c>
      <c r="B16" s="25" t="s">
        <v>83</v>
      </c>
      <c r="C16" s="25" t="s">
        <v>77</v>
      </c>
      <c r="D16" s="25" t="s">
        <v>78</v>
      </c>
      <c r="E16" s="25" t="s">
        <v>79</v>
      </c>
      <c r="F16" s="25" t="s">
        <v>80</v>
      </c>
      <c r="G16" s="25" t="s">
        <v>81</v>
      </c>
      <c r="H16" s="25" t="s">
        <v>82</v>
      </c>
      <c r="I16" s="25" t="s">
        <v>76</v>
      </c>
    </row>
    <row r="17" spans="1:10" x14ac:dyDescent="0.25">
      <c r="A17" s="20" t="s">
        <v>74</v>
      </c>
      <c r="B17" s="11">
        <f>B5+B11</f>
        <v>0</v>
      </c>
      <c r="C17" s="11">
        <f t="shared" ref="C17:H17" si="0">C5+C11</f>
        <v>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>SUM(B17:H17)</f>
        <v>0</v>
      </c>
    </row>
    <row r="18" spans="1:10" x14ac:dyDescent="0.25">
      <c r="A18" s="20" t="s">
        <v>75</v>
      </c>
      <c r="B18" s="11">
        <f>B6+B12</f>
        <v>0</v>
      </c>
      <c r="C18" s="11">
        <f t="shared" ref="C18:H18" si="1">C6+C12</f>
        <v>0</v>
      </c>
      <c r="D18" s="11">
        <f t="shared" si="1"/>
        <v>0</v>
      </c>
      <c r="E18" s="11">
        <f t="shared" si="1"/>
        <v>-1.0000000000000002E-2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>SUM(B18:H18)</f>
        <v>-1.0000000000000002E-2</v>
      </c>
      <c r="J18" s="4" t="s">
        <v>91</v>
      </c>
    </row>
    <row r="19" spans="1:10" x14ac:dyDescent="0.25">
      <c r="A19" s="21" t="s">
        <v>76</v>
      </c>
      <c r="B19" s="24">
        <f>SUM(B17:B18)</f>
        <v>0</v>
      </c>
      <c r="C19" s="24">
        <f>SUM(C17:C18)</f>
        <v>0</v>
      </c>
      <c r="D19" s="24">
        <f>SUM(D17:D18)</f>
        <v>0</v>
      </c>
      <c r="E19" s="24">
        <f>SUM(E17:E18)</f>
        <v>-1.0000000000000002E-2</v>
      </c>
      <c r="F19" s="24">
        <f>SUM(F17:F18)</f>
        <v>0</v>
      </c>
      <c r="G19" s="24">
        <f>SUM(G17:G18)</f>
        <v>0</v>
      </c>
      <c r="H19" s="24">
        <f>SUM(H17:H18)</f>
        <v>0</v>
      </c>
      <c r="I19" s="24">
        <f>SUM(I17:I18)</f>
        <v>-1.0000000000000002E-2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opLeftCell="A72" zoomScale="90" zoomScaleNormal="90" workbookViewId="0">
      <selection activeCell="I100" sqref="I100"/>
    </sheetView>
  </sheetViews>
  <sheetFormatPr defaultRowHeight="15" x14ac:dyDescent="0.25"/>
  <cols>
    <col min="1" max="1" width="9.5703125" bestFit="1" customWidth="1"/>
    <col min="2" max="2" width="36.7109375" customWidth="1"/>
    <col min="3" max="4" width="15.140625" bestFit="1" customWidth="1"/>
    <col min="5" max="5" width="15.140625" customWidth="1"/>
    <col min="6" max="9" width="15.140625" bestFit="1" customWidth="1"/>
  </cols>
  <sheetData>
    <row r="1" spans="1:9" x14ac:dyDescent="0.25">
      <c r="A1" s="4" t="s">
        <v>59</v>
      </c>
    </row>
    <row r="3" spans="1:9" ht="15.75" x14ac:dyDescent="0.25">
      <c r="A3" s="13" t="s">
        <v>60</v>
      </c>
    </row>
    <row r="4" spans="1:9" x14ac:dyDescent="0.25">
      <c r="A4" s="4"/>
      <c r="B4" s="4" t="s">
        <v>65</v>
      </c>
    </row>
    <row r="5" spans="1:9" x14ac:dyDescent="0.25">
      <c r="C5" s="3">
        <v>42004</v>
      </c>
      <c r="D5" s="3">
        <v>42035</v>
      </c>
      <c r="E5" s="3">
        <v>42063</v>
      </c>
      <c r="F5" s="3">
        <v>42094</v>
      </c>
      <c r="G5" s="3">
        <v>42124</v>
      </c>
      <c r="H5" s="3">
        <v>42155</v>
      </c>
      <c r="I5" s="3">
        <v>42185</v>
      </c>
    </row>
    <row r="6" spans="1:9" x14ac:dyDescent="0.25">
      <c r="A6" s="4" t="s">
        <v>47</v>
      </c>
      <c r="B6" s="4" t="s">
        <v>48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</row>
    <row r="7" spans="1:9" x14ac:dyDescent="0.25">
      <c r="A7" s="6">
        <v>1665</v>
      </c>
      <c r="B7" s="7" t="s">
        <v>58</v>
      </c>
      <c r="C7" s="8">
        <v>4799.93</v>
      </c>
      <c r="D7" s="8">
        <v>8653.7199999999993</v>
      </c>
      <c r="E7" s="8">
        <v>8963.2999999999993</v>
      </c>
      <c r="F7" s="8">
        <v>9048.2999999999993</v>
      </c>
      <c r="G7" s="8">
        <v>11294.64</v>
      </c>
      <c r="H7" s="8">
        <v>22690.32</v>
      </c>
      <c r="I7" s="8">
        <v>25641.360000000001</v>
      </c>
    </row>
    <row r="8" spans="1:9" x14ac:dyDescent="0.25">
      <c r="A8" s="6">
        <v>1667</v>
      </c>
      <c r="B8" s="7" t="s">
        <v>56</v>
      </c>
      <c r="C8" s="8">
        <v>16300</v>
      </c>
      <c r="D8" s="8">
        <v>16300</v>
      </c>
      <c r="E8" s="8">
        <v>16415.75</v>
      </c>
      <c r="F8" s="8">
        <v>16415.75</v>
      </c>
      <c r="G8" s="8">
        <v>16415.75</v>
      </c>
      <c r="H8" s="8">
        <v>16415.75</v>
      </c>
      <c r="I8" s="8">
        <v>16623.05</v>
      </c>
    </row>
    <row r="9" spans="1:9" x14ac:dyDescent="0.25">
      <c r="A9" s="6">
        <v>1683</v>
      </c>
      <c r="B9" s="7" t="s">
        <v>57</v>
      </c>
      <c r="C9" s="8">
        <v>25000</v>
      </c>
      <c r="D9" s="8">
        <v>25000</v>
      </c>
      <c r="E9" s="8">
        <v>25000</v>
      </c>
      <c r="F9" s="8">
        <v>25000</v>
      </c>
      <c r="G9" s="8">
        <v>25000</v>
      </c>
      <c r="H9" s="8">
        <v>25000</v>
      </c>
      <c r="I9" s="8">
        <v>325510</v>
      </c>
    </row>
    <row r="10" spans="1:9" x14ac:dyDescent="0.25">
      <c r="A10" s="7" t="s">
        <v>50</v>
      </c>
      <c r="B10" s="7"/>
      <c r="C10" s="9"/>
      <c r="D10" s="9"/>
      <c r="E10" s="9"/>
      <c r="F10" s="9"/>
      <c r="G10" s="9"/>
      <c r="H10" s="9"/>
      <c r="I10" s="9"/>
    </row>
    <row r="11" spans="1:9" x14ac:dyDescent="0.25">
      <c r="B11" s="7" t="s">
        <v>51</v>
      </c>
      <c r="C11" s="8">
        <f>SUM(C7:C9)</f>
        <v>46099.93</v>
      </c>
      <c r="D11" s="8">
        <f t="shared" ref="D11:H11" si="0">SUM(D7:D9)</f>
        <v>49953.72</v>
      </c>
      <c r="E11" s="8">
        <f t="shared" si="0"/>
        <v>50379.05</v>
      </c>
      <c r="F11" s="8">
        <f t="shared" si="0"/>
        <v>50464.05</v>
      </c>
      <c r="G11" s="8">
        <f t="shared" si="0"/>
        <v>52710.39</v>
      </c>
      <c r="H11" s="8">
        <f t="shared" si="0"/>
        <v>64106.07</v>
      </c>
      <c r="I11" s="8">
        <f t="shared" ref="I11" si="1">SUM(I7:I9)</f>
        <v>367774.41000000003</v>
      </c>
    </row>
    <row r="12" spans="1:9" x14ac:dyDescent="0.25">
      <c r="C12" s="2"/>
      <c r="E12" s="10"/>
    </row>
    <row r="13" spans="1:9" x14ac:dyDescent="0.25">
      <c r="B13" s="7" t="s">
        <v>52</v>
      </c>
      <c r="C13" s="12">
        <v>8.7099999999999997E-2</v>
      </c>
      <c r="D13" s="12">
        <v>8.7099999999999997E-2</v>
      </c>
      <c r="E13" s="12">
        <v>8.7099999999999997E-2</v>
      </c>
      <c r="F13" s="12">
        <v>8.7099999999999997E-2</v>
      </c>
      <c r="G13" s="12">
        <v>8.7099999999999997E-2</v>
      </c>
      <c r="H13" s="12">
        <v>8.7099999999999997E-2</v>
      </c>
      <c r="I13" s="12">
        <v>8.7099999999999997E-2</v>
      </c>
    </row>
    <row r="15" spans="1:9" x14ac:dyDescent="0.25">
      <c r="B15" t="s">
        <v>53</v>
      </c>
      <c r="C15" s="8">
        <f>ROUND((C11*C13)/12,2)</f>
        <v>334.61</v>
      </c>
      <c r="D15" s="8">
        <f>ROUND((D11*D13)/12,2)</f>
        <v>362.58</v>
      </c>
      <c r="E15" s="8">
        <f>ROUND((E11*E13)/12,2)</f>
        <v>365.67</v>
      </c>
      <c r="F15" s="8">
        <f>ROUND((F11*F13)/12,2)</f>
        <v>366.28</v>
      </c>
      <c r="G15" s="8">
        <f>ROUND((G11*G13)/12,2)</f>
        <v>382.59</v>
      </c>
      <c r="H15" s="8">
        <f>ROUND((H11*H13)/12,2)</f>
        <v>465.3</v>
      </c>
      <c r="I15" s="8">
        <f>ROUND((I11*I13)/12,2)</f>
        <v>2669.43</v>
      </c>
    </row>
    <row r="17" spans="1:9" x14ac:dyDescent="0.25">
      <c r="B17" t="s">
        <v>54</v>
      </c>
      <c r="C17" s="10">
        <f>C15</f>
        <v>334.61</v>
      </c>
      <c r="D17" s="10">
        <f>C17+D15</f>
        <v>697.19</v>
      </c>
      <c r="E17" s="10">
        <f>D17+E15</f>
        <v>1062.8600000000001</v>
      </c>
      <c r="F17" s="10">
        <f>E17+F15</f>
        <v>1429.14</v>
      </c>
      <c r="G17" s="10">
        <f>F17+G15</f>
        <v>1811.73</v>
      </c>
      <c r="H17" s="10">
        <f>G17+H15</f>
        <v>2277.0300000000002</v>
      </c>
      <c r="I17" s="10">
        <f>H17+I15</f>
        <v>4946.46</v>
      </c>
    </row>
    <row r="19" spans="1:9" x14ac:dyDescent="0.25">
      <c r="B19" t="s">
        <v>71</v>
      </c>
      <c r="C19" s="10">
        <f>I17</f>
        <v>4946.46</v>
      </c>
    </row>
    <row r="22" spans="1:9" ht="15.75" x14ac:dyDescent="0.25">
      <c r="A22" s="13" t="s">
        <v>61</v>
      </c>
    </row>
    <row r="23" spans="1:9" x14ac:dyDescent="0.25">
      <c r="A23" s="4"/>
      <c r="B23" s="4" t="s">
        <v>64</v>
      </c>
    </row>
    <row r="24" spans="1:9" x14ac:dyDescent="0.25">
      <c r="C24" s="3">
        <v>42004</v>
      </c>
      <c r="D24" s="3">
        <v>42035</v>
      </c>
      <c r="E24" s="3">
        <v>42063</v>
      </c>
      <c r="F24" s="3">
        <v>42094</v>
      </c>
      <c r="G24" s="3">
        <v>42124</v>
      </c>
      <c r="H24" s="3">
        <v>42155</v>
      </c>
      <c r="I24" s="3">
        <v>42185</v>
      </c>
    </row>
    <row r="25" spans="1:9" x14ac:dyDescent="0.25">
      <c r="A25" s="4" t="s">
        <v>47</v>
      </c>
      <c r="B25" s="4" t="s">
        <v>48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</row>
    <row r="26" spans="1:9" x14ac:dyDescent="0.25">
      <c r="A26" s="6">
        <v>1745</v>
      </c>
      <c r="B26" s="7" t="s">
        <v>58</v>
      </c>
      <c r="C26" s="8"/>
      <c r="D26" s="8"/>
      <c r="E26" s="8"/>
      <c r="F26" s="8"/>
      <c r="G26" s="8">
        <v>0</v>
      </c>
      <c r="H26" s="8">
        <v>0</v>
      </c>
      <c r="I26" s="8">
        <v>0</v>
      </c>
    </row>
    <row r="27" spans="1:9" x14ac:dyDescent="0.25">
      <c r="A27" s="6">
        <v>1747</v>
      </c>
      <c r="B27" s="7" t="s">
        <v>55</v>
      </c>
      <c r="C27" s="8"/>
      <c r="D27" s="8"/>
      <c r="E27" s="8"/>
      <c r="F27" s="8"/>
      <c r="G27" s="8">
        <v>87775</v>
      </c>
      <c r="H27" s="8">
        <v>87775</v>
      </c>
      <c r="I27" s="8">
        <v>128755</v>
      </c>
    </row>
    <row r="28" spans="1:9" x14ac:dyDescent="0.25">
      <c r="A28" s="7" t="s">
        <v>50</v>
      </c>
      <c r="B28" s="7"/>
      <c r="C28" s="9"/>
      <c r="D28" s="9"/>
      <c r="E28" s="9"/>
      <c r="F28" s="9"/>
      <c r="G28" s="9"/>
      <c r="H28" s="9"/>
      <c r="I28" s="9"/>
    </row>
    <row r="29" spans="1:9" x14ac:dyDescent="0.25">
      <c r="B29" s="7" t="s">
        <v>51</v>
      </c>
      <c r="C29" s="8"/>
      <c r="D29" s="8"/>
      <c r="E29" s="8"/>
      <c r="F29" s="8"/>
      <c r="G29" s="8">
        <f>SUM(G26:G27)</f>
        <v>87775</v>
      </c>
      <c r="H29" s="8">
        <f>SUM(H26:H27)</f>
        <v>87775</v>
      </c>
      <c r="I29" s="8">
        <f>SUM(I26:I27)</f>
        <v>128755</v>
      </c>
    </row>
    <row r="30" spans="1:9" x14ac:dyDescent="0.25">
      <c r="C30" s="2"/>
      <c r="E30" s="10"/>
    </row>
    <row r="31" spans="1:9" x14ac:dyDescent="0.25">
      <c r="B31" s="7" t="s">
        <v>52</v>
      </c>
      <c r="C31" s="12"/>
      <c r="D31" s="12"/>
      <c r="E31" s="12"/>
      <c r="F31" s="12"/>
      <c r="G31" s="12">
        <v>8.3799999999999999E-2</v>
      </c>
      <c r="H31" s="12">
        <v>8.3799999999999999E-2</v>
      </c>
      <c r="I31" s="12">
        <v>8.3799999999999999E-2</v>
      </c>
    </row>
    <row r="33" spans="1:9" x14ac:dyDescent="0.25">
      <c r="B33" t="s">
        <v>53</v>
      </c>
      <c r="C33" s="8"/>
      <c r="D33" s="8"/>
      <c r="E33" s="8"/>
      <c r="F33" s="8"/>
      <c r="G33" s="8">
        <f>ROUND((G29*G31)/12,2)</f>
        <v>612.96</v>
      </c>
      <c r="H33" s="8">
        <f>ROUND((H29*H31)/12,2)</f>
        <v>612.96</v>
      </c>
      <c r="I33" s="8">
        <f>ROUND((I29*I31)/12,2)</f>
        <v>899.14</v>
      </c>
    </row>
    <row r="35" spans="1:9" x14ac:dyDescent="0.25">
      <c r="B35" t="s">
        <v>54</v>
      </c>
      <c r="C35" s="10"/>
      <c r="D35" s="10"/>
      <c r="E35" s="10"/>
      <c r="F35" s="10"/>
      <c r="G35" s="10">
        <f>F35+G33</f>
        <v>612.96</v>
      </c>
      <c r="H35" s="10">
        <f>G35+H33</f>
        <v>1225.92</v>
      </c>
      <c r="I35" s="10">
        <f>H35+I33</f>
        <v>2125.06</v>
      </c>
    </row>
    <row r="37" spans="1:9" x14ac:dyDescent="0.25">
      <c r="B37" t="s">
        <v>62</v>
      </c>
      <c r="F37" s="12">
        <f>ERC!$D$50/ERC!$D$76</f>
        <v>2.6326288644655849E-2</v>
      </c>
      <c r="G37" s="12">
        <f>ERC!$E$50/ERC!$E$76</f>
        <v>2.6428259496035122E-2</v>
      </c>
      <c r="H37" s="12">
        <f>ERC!$F$50/ERC!$F$76</f>
        <v>2.6361653371309565E-2</v>
      </c>
      <c r="I37" s="12">
        <f>ERC!$G$50/ERC!$G$76</f>
        <v>2.6393242386234281E-2</v>
      </c>
    </row>
    <row r="39" spans="1:9" x14ac:dyDescent="0.25">
      <c r="B39" t="s">
        <v>63</v>
      </c>
      <c r="F39" s="10">
        <f>ROUND(F33*F37,2)</f>
        <v>0</v>
      </c>
      <c r="G39" s="10">
        <f>ROUND(G33*G37,2)</f>
        <v>16.2</v>
      </c>
      <c r="H39" s="10">
        <f>ROUND(H33*H37,2)</f>
        <v>16.16</v>
      </c>
      <c r="I39" s="10">
        <f>ROUND(I33*I37,2)</f>
        <v>23.73</v>
      </c>
    </row>
    <row r="41" spans="1:9" x14ac:dyDescent="0.25">
      <c r="B41" t="s">
        <v>66</v>
      </c>
      <c r="C41" s="10">
        <f>SUM(F39:I39)</f>
        <v>56.09</v>
      </c>
    </row>
    <row r="43" spans="1:9" x14ac:dyDescent="0.25">
      <c r="A43" s="4"/>
      <c r="B43" s="4" t="s">
        <v>67</v>
      </c>
    </row>
    <row r="44" spans="1:9" x14ac:dyDescent="0.25">
      <c r="C44" s="3">
        <v>42004</v>
      </c>
      <c r="D44" s="3">
        <v>42035</v>
      </c>
      <c r="E44" s="3">
        <v>42063</v>
      </c>
      <c r="F44" s="3">
        <v>42094</v>
      </c>
      <c r="G44" s="3">
        <v>42124</v>
      </c>
      <c r="H44" s="3">
        <v>42155</v>
      </c>
      <c r="I44" s="3">
        <v>42185</v>
      </c>
    </row>
    <row r="45" spans="1:9" x14ac:dyDescent="0.25">
      <c r="A45" s="4" t="s">
        <v>47</v>
      </c>
      <c r="B45" s="4" t="s">
        <v>48</v>
      </c>
      <c r="C45" s="5" t="s">
        <v>49</v>
      </c>
      <c r="D45" s="5" t="s">
        <v>49</v>
      </c>
      <c r="E45" s="5" t="s">
        <v>49</v>
      </c>
      <c r="F45" s="5" t="s">
        <v>49</v>
      </c>
      <c r="G45" s="5" t="s">
        <v>49</v>
      </c>
      <c r="H45" s="5" t="s">
        <v>49</v>
      </c>
      <c r="I45" s="5" t="s">
        <v>49</v>
      </c>
    </row>
    <row r="46" spans="1:9" x14ac:dyDescent="0.25">
      <c r="A46" s="6">
        <v>1745</v>
      </c>
      <c r="B46" s="7" t="s">
        <v>58</v>
      </c>
      <c r="C46" s="8"/>
      <c r="D46" s="8"/>
      <c r="E46" s="8"/>
      <c r="F46" s="8"/>
      <c r="G46" s="8">
        <v>0</v>
      </c>
      <c r="H46" s="8">
        <v>0</v>
      </c>
      <c r="I46" s="8">
        <v>0</v>
      </c>
    </row>
    <row r="47" spans="1:9" x14ac:dyDescent="0.25">
      <c r="A47" s="6">
        <v>1747</v>
      </c>
      <c r="B47" s="7" t="s">
        <v>55</v>
      </c>
      <c r="C47" s="8"/>
      <c r="D47" s="8"/>
      <c r="E47" s="8"/>
      <c r="F47" s="8"/>
      <c r="G47" s="8">
        <v>19196.099999999999</v>
      </c>
      <c r="H47" s="8">
        <v>19196.099999999999</v>
      </c>
      <c r="I47" s="8">
        <v>39496.1</v>
      </c>
    </row>
    <row r="48" spans="1:9" x14ac:dyDescent="0.25">
      <c r="A48" s="7" t="s">
        <v>50</v>
      </c>
      <c r="B48" s="7"/>
      <c r="C48" s="9"/>
      <c r="D48" s="9"/>
      <c r="E48" s="9"/>
      <c r="F48" s="9"/>
      <c r="G48" s="9"/>
      <c r="H48" s="9"/>
      <c r="I48" s="9"/>
    </row>
    <row r="49" spans="1:9" x14ac:dyDescent="0.25">
      <c r="B49" s="7" t="s">
        <v>51</v>
      </c>
      <c r="C49" s="8"/>
      <c r="D49" s="8"/>
      <c r="E49" s="8"/>
      <c r="F49" s="8"/>
      <c r="G49" s="8">
        <f>SUM(G46:G47)</f>
        <v>19196.099999999999</v>
      </c>
      <c r="H49" s="8">
        <f>SUM(H46:H47)</f>
        <v>19196.099999999999</v>
      </c>
      <c r="I49" s="8">
        <f>SUM(I46:I47)</f>
        <v>39496.1</v>
      </c>
    </row>
    <row r="50" spans="1:9" x14ac:dyDescent="0.25">
      <c r="C50" s="2"/>
      <c r="E50" s="10"/>
    </row>
    <row r="51" spans="1:9" x14ac:dyDescent="0.25">
      <c r="B51" s="7" t="s">
        <v>52</v>
      </c>
      <c r="C51" s="12"/>
      <c r="D51" s="12"/>
      <c r="E51" s="12"/>
      <c r="F51" s="12"/>
      <c r="G51" s="12">
        <v>8.3799999999999999E-2</v>
      </c>
      <c r="H51" s="12">
        <v>8.3799999999999999E-2</v>
      </c>
      <c r="I51" s="12">
        <v>8.3799999999999999E-2</v>
      </c>
    </row>
    <row r="53" spans="1:9" x14ac:dyDescent="0.25">
      <c r="B53" t="s">
        <v>53</v>
      </c>
      <c r="C53" s="8"/>
      <c r="D53" s="8"/>
      <c r="E53" s="8"/>
      <c r="F53" s="8"/>
      <c r="G53" s="8">
        <f>ROUND((G49*G51)/12,2)</f>
        <v>134.05000000000001</v>
      </c>
      <c r="H53" s="8">
        <f>ROUND((H49*H51)/12,2)</f>
        <v>134.05000000000001</v>
      </c>
      <c r="I53" s="8">
        <f>ROUND((I49*I51)/12,2)</f>
        <v>275.81</v>
      </c>
    </row>
    <row r="55" spans="1:9" x14ac:dyDescent="0.25">
      <c r="B55" t="s">
        <v>54</v>
      </c>
      <c r="C55" s="10"/>
      <c r="D55" s="10"/>
      <c r="E55" s="10"/>
      <c r="F55" s="10"/>
      <c r="G55" s="10">
        <f>F55+G53</f>
        <v>134.05000000000001</v>
      </c>
      <c r="H55" s="10">
        <f>G55+H53</f>
        <v>268.10000000000002</v>
      </c>
      <c r="I55" s="10">
        <f>H55+I53</f>
        <v>543.91000000000008</v>
      </c>
    </row>
    <row r="57" spans="1:9" x14ac:dyDescent="0.25">
      <c r="B57" t="s">
        <v>62</v>
      </c>
      <c r="F57" s="12">
        <f>ERC!$D$50/ERC!$D$76</f>
        <v>2.6326288644655849E-2</v>
      </c>
      <c r="G57" s="12">
        <f>ERC!$E$50/ERC!$E$76</f>
        <v>2.6428259496035122E-2</v>
      </c>
      <c r="H57" s="12">
        <f>ERC!$F$50/ERC!$F$76</f>
        <v>2.6361653371309565E-2</v>
      </c>
      <c r="I57" s="12">
        <f>ERC!$G$50/ERC!$G$76</f>
        <v>2.6393242386234281E-2</v>
      </c>
    </row>
    <row r="59" spans="1:9" x14ac:dyDescent="0.25">
      <c r="B59" t="s">
        <v>63</v>
      </c>
      <c r="F59" s="10">
        <f>ROUND(F53*F57,2)</f>
        <v>0</v>
      </c>
      <c r="G59" s="10">
        <f>ROUND(G53*G57,2)</f>
        <v>3.54</v>
      </c>
      <c r="H59" s="10">
        <f>ROUND(H53*H57,2)</f>
        <v>3.53</v>
      </c>
      <c r="I59" s="10">
        <f>ROUND(I53*I57,2)</f>
        <v>7.28</v>
      </c>
    </row>
    <row r="61" spans="1:9" x14ac:dyDescent="0.25">
      <c r="B61" t="s">
        <v>68</v>
      </c>
      <c r="C61" s="10">
        <f>SUM(F59:I59)</f>
        <v>14.350000000000001</v>
      </c>
    </row>
    <row r="63" spans="1:9" x14ac:dyDescent="0.25">
      <c r="A63" s="4"/>
      <c r="B63" s="4" t="s">
        <v>69</v>
      </c>
    </row>
    <row r="64" spans="1:9" x14ac:dyDescent="0.25">
      <c r="C64" s="3">
        <v>42004</v>
      </c>
      <c r="D64" s="3">
        <v>42035</v>
      </c>
      <c r="E64" s="3">
        <v>42063</v>
      </c>
      <c r="F64" s="3">
        <v>42094</v>
      </c>
      <c r="G64" s="3">
        <v>42124</v>
      </c>
      <c r="H64" s="3">
        <v>42155</v>
      </c>
      <c r="I64" s="3">
        <v>42185</v>
      </c>
    </row>
    <row r="65" spans="1:9" x14ac:dyDescent="0.25">
      <c r="A65" s="4" t="s">
        <v>47</v>
      </c>
      <c r="B65" s="4" t="s">
        <v>48</v>
      </c>
      <c r="C65" s="5" t="s">
        <v>49</v>
      </c>
      <c r="D65" s="5" t="s">
        <v>49</v>
      </c>
      <c r="E65" s="5" t="s">
        <v>49</v>
      </c>
      <c r="F65" s="5" t="s">
        <v>49</v>
      </c>
      <c r="G65" s="5" t="s">
        <v>49</v>
      </c>
      <c r="H65" s="5" t="s">
        <v>49</v>
      </c>
      <c r="I65" s="5" t="s">
        <v>49</v>
      </c>
    </row>
    <row r="66" spans="1:9" x14ac:dyDescent="0.25">
      <c r="A66" s="6">
        <v>1745</v>
      </c>
      <c r="B66" s="7" t="s">
        <v>58</v>
      </c>
      <c r="C66" s="8"/>
      <c r="D66" s="8"/>
      <c r="E66" s="8"/>
      <c r="F66" s="8">
        <v>294.68</v>
      </c>
      <c r="G66" s="8">
        <v>1220.8399999999999</v>
      </c>
      <c r="H66" s="8">
        <v>2778.54</v>
      </c>
      <c r="I66" s="8">
        <v>2904.84</v>
      </c>
    </row>
    <row r="67" spans="1:9" x14ac:dyDescent="0.25">
      <c r="A67" s="6">
        <v>1747</v>
      </c>
      <c r="B67" s="7" t="s">
        <v>55</v>
      </c>
      <c r="C67" s="8"/>
      <c r="D67" s="8"/>
      <c r="E67" s="8"/>
      <c r="F67" s="8">
        <v>0</v>
      </c>
      <c r="G67" s="8">
        <v>5100</v>
      </c>
      <c r="H67" s="8">
        <v>5100</v>
      </c>
      <c r="I67" s="8">
        <v>5100</v>
      </c>
    </row>
    <row r="68" spans="1:9" x14ac:dyDescent="0.25">
      <c r="A68" s="7" t="s">
        <v>50</v>
      </c>
      <c r="B68" s="7"/>
      <c r="C68" s="9"/>
      <c r="D68" s="9"/>
      <c r="E68" s="9"/>
      <c r="F68" s="9"/>
      <c r="G68" s="9"/>
      <c r="H68" s="9"/>
      <c r="I68" s="9"/>
    </row>
    <row r="69" spans="1:9" x14ac:dyDescent="0.25">
      <c r="B69" s="7" t="s">
        <v>51</v>
      </c>
      <c r="C69" s="8">
        <f>SUM(C66:C67)</f>
        <v>0</v>
      </c>
      <c r="D69" s="8">
        <f>SUM(D66:D67)</f>
        <v>0</v>
      </c>
      <c r="E69" s="8">
        <f>SUM(E66:E67)</f>
        <v>0</v>
      </c>
      <c r="F69" s="8">
        <f>SUM(F66:F67)</f>
        <v>294.68</v>
      </c>
      <c r="G69" s="8">
        <f>SUM(G66:G67)</f>
        <v>6320.84</v>
      </c>
      <c r="H69" s="8">
        <f>SUM(H66:H67)</f>
        <v>7878.54</v>
      </c>
      <c r="I69" s="8">
        <f>SUM(I66:I67)</f>
        <v>8004.84</v>
      </c>
    </row>
    <row r="70" spans="1:9" x14ac:dyDescent="0.25">
      <c r="C70" s="2"/>
      <c r="E70" s="10"/>
    </row>
    <row r="71" spans="1:9" x14ac:dyDescent="0.25">
      <c r="B71" s="7" t="s">
        <v>52</v>
      </c>
      <c r="C71" s="12">
        <v>8.3799999999999999E-2</v>
      </c>
      <c r="D71" s="12">
        <v>8.3799999999999999E-2</v>
      </c>
      <c r="E71" s="12">
        <v>8.3799999999999999E-2</v>
      </c>
      <c r="F71" s="12">
        <v>8.3799999999999999E-2</v>
      </c>
      <c r="G71" s="12">
        <v>8.3799999999999999E-2</v>
      </c>
      <c r="H71" s="12">
        <v>8.3799999999999999E-2</v>
      </c>
      <c r="I71" s="12">
        <v>8.3799999999999999E-2</v>
      </c>
    </row>
    <row r="73" spans="1:9" x14ac:dyDescent="0.25">
      <c r="B73" t="s">
        <v>53</v>
      </c>
      <c r="C73" s="8">
        <f>(C69*C71)/12</f>
        <v>0</v>
      </c>
      <c r="D73" s="8">
        <f t="shared" ref="D73:E73" si="2">(D69*D71)/12</f>
        <v>0</v>
      </c>
      <c r="E73" s="8">
        <f t="shared" si="2"/>
        <v>0</v>
      </c>
      <c r="F73" s="8">
        <f>ROUND((F69*F71)/12,2)</f>
        <v>2.06</v>
      </c>
      <c r="G73" s="8">
        <f>ROUND((G69*G71)/12,2)</f>
        <v>44.14</v>
      </c>
      <c r="H73" s="8">
        <f>ROUND((H69*H71)/12,2)</f>
        <v>55.02</v>
      </c>
      <c r="I73" s="8">
        <f>ROUND((I69*I71)/12,2)</f>
        <v>55.9</v>
      </c>
    </row>
    <row r="75" spans="1:9" x14ac:dyDescent="0.25">
      <c r="B75" t="s">
        <v>54</v>
      </c>
      <c r="C75" s="10">
        <f>C73</f>
        <v>0</v>
      </c>
      <c r="D75" s="10">
        <f>C75+D73</f>
        <v>0</v>
      </c>
      <c r="E75" s="10">
        <f>D75+E73</f>
        <v>0</v>
      </c>
      <c r="F75" s="10">
        <f>E75+F73</f>
        <v>2.06</v>
      </c>
      <c r="G75" s="10">
        <f>F75+G73</f>
        <v>46.2</v>
      </c>
      <c r="H75" s="10">
        <f>G75+H73</f>
        <v>101.22</v>
      </c>
      <c r="I75" s="10">
        <f>H75+I73</f>
        <v>157.12</v>
      </c>
    </row>
    <row r="77" spans="1:9" x14ac:dyDescent="0.25">
      <c r="B77" t="s">
        <v>62</v>
      </c>
      <c r="F77" s="12">
        <f>ERC!$D$50/ERC!$D$76</f>
        <v>2.6326288644655849E-2</v>
      </c>
      <c r="G77" s="12">
        <f>ERC!$E$50/ERC!$E$76</f>
        <v>2.6428259496035122E-2</v>
      </c>
      <c r="H77" s="12">
        <f>ERC!$F$50/ERC!$F$76</f>
        <v>2.6361653371309565E-2</v>
      </c>
      <c r="I77" s="12">
        <f>ERC!$G$50/ERC!$G$76</f>
        <v>2.6393242386234281E-2</v>
      </c>
    </row>
    <row r="79" spans="1:9" x14ac:dyDescent="0.25">
      <c r="B79" t="s">
        <v>63</v>
      </c>
      <c r="F79" s="10">
        <f>ROUND(F73*F77,2)</f>
        <v>0.05</v>
      </c>
      <c r="G79" s="10">
        <f>ROUND(G73*G77,2)</f>
        <v>1.17</v>
      </c>
      <c r="H79" s="10">
        <f>ROUND(H73*H77,2)</f>
        <v>1.45</v>
      </c>
      <c r="I79" s="10">
        <f>ROUND(I73*I77,2)</f>
        <v>1.48</v>
      </c>
    </row>
    <row r="81" spans="1:9" x14ac:dyDescent="0.25">
      <c r="B81" t="s">
        <v>70</v>
      </c>
      <c r="C81" s="10">
        <f>SUM(F79:I79)</f>
        <v>4.1500000000000004</v>
      </c>
    </row>
    <row r="83" spans="1:9" x14ac:dyDescent="0.25">
      <c r="A83" s="4"/>
      <c r="B83" s="4" t="s">
        <v>89</v>
      </c>
    </row>
    <row r="84" spans="1:9" x14ac:dyDescent="0.25">
      <c r="C84" s="3">
        <v>42004</v>
      </c>
      <c r="D84" s="3">
        <v>42035</v>
      </c>
      <c r="E84" s="3">
        <v>42063</v>
      </c>
      <c r="F84" s="3">
        <v>42094</v>
      </c>
      <c r="G84" s="3">
        <v>42124</v>
      </c>
      <c r="H84" s="3">
        <v>42155</v>
      </c>
      <c r="I84" s="3">
        <v>42185</v>
      </c>
    </row>
    <row r="85" spans="1:9" x14ac:dyDescent="0.25">
      <c r="A85" s="4" t="s">
        <v>47</v>
      </c>
      <c r="B85" s="4" t="s">
        <v>48</v>
      </c>
      <c r="C85" s="5" t="s">
        <v>49</v>
      </c>
      <c r="D85" s="5" t="s">
        <v>49</v>
      </c>
      <c r="E85" s="5" t="s">
        <v>49</v>
      </c>
      <c r="F85" s="5" t="s">
        <v>49</v>
      </c>
      <c r="G85" s="5" t="s">
        <v>49</v>
      </c>
      <c r="H85" s="5" t="s">
        <v>49</v>
      </c>
      <c r="I85" s="5" t="s">
        <v>49</v>
      </c>
    </row>
    <row r="86" spans="1:9" x14ac:dyDescent="0.25">
      <c r="A86" s="6">
        <v>1745</v>
      </c>
      <c r="B86" s="7" t="s">
        <v>58</v>
      </c>
      <c r="C86" s="8"/>
      <c r="D86" s="8"/>
      <c r="E86" s="8"/>
      <c r="F86" s="8"/>
      <c r="G86" s="8"/>
      <c r="H86" s="8"/>
      <c r="I86" s="8">
        <v>0</v>
      </c>
    </row>
    <row r="87" spans="1:9" x14ac:dyDescent="0.25">
      <c r="A87" s="6">
        <v>1747</v>
      </c>
      <c r="B87" s="7" t="s">
        <v>55</v>
      </c>
      <c r="C87" s="8"/>
      <c r="D87" s="8"/>
      <c r="E87" s="8"/>
      <c r="F87" s="8"/>
      <c r="G87" s="8"/>
      <c r="H87" s="8"/>
      <c r="I87" s="8">
        <v>28560</v>
      </c>
    </row>
    <row r="88" spans="1:9" x14ac:dyDescent="0.25">
      <c r="A88" s="7" t="s">
        <v>50</v>
      </c>
      <c r="B88" s="7"/>
      <c r="C88" s="9"/>
      <c r="D88" s="9"/>
      <c r="E88" s="9"/>
      <c r="F88" s="9"/>
      <c r="G88" s="9"/>
      <c r="H88" s="9"/>
      <c r="I88" s="9"/>
    </row>
    <row r="89" spans="1:9" x14ac:dyDescent="0.25">
      <c r="B89" s="7" t="s">
        <v>51</v>
      </c>
      <c r="C89" s="8">
        <f>SUM(C86:C87)</f>
        <v>0</v>
      </c>
      <c r="D89" s="8">
        <f>SUM(D86:D87)</f>
        <v>0</v>
      </c>
      <c r="E89" s="8">
        <f>SUM(E86:E87)</f>
        <v>0</v>
      </c>
      <c r="F89" s="8">
        <f>SUM(F86:F87)</f>
        <v>0</v>
      </c>
      <c r="G89" s="8">
        <f>SUM(G86:G87)</f>
        <v>0</v>
      </c>
      <c r="H89" s="8">
        <f>SUM(H86:H87)</f>
        <v>0</v>
      </c>
      <c r="I89" s="8">
        <f>SUM(I86:I87)</f>
        <v>28560</v>
      </c>
    </row>
    <row r="90" spans="1:9" x14ac:dyDescent="0.25">
      <c r="C90" s="2"/>
      <c r="E90" s="10"/>
    </row>
    <row r="91" spans="1:9" x14ac:dyDescent="0.25">
      <c r="B91" s="7" t="s">
        <v>52</v>
      </c>
      <c r="C91" s="12">
        <v>8.3799999999999999E-2</v>
      </c>
      <c r="D91" s="12">
        <v>8.3799999999999999E-2</v>
      </c>
      <c r="E91" s="12">
        <v>8.3799999999999999E-2</v>
      </c>
      <c r="F91" s="12">
        <v>8.3799999999999999E-2</v>
      </c>
      <c r="G91" s="12">
        <v>8.3799999999999999E-2</v>
      </c>
      <c r="H91" s="12">
        <v>8.3799999999999999E-2</v>
      </c>
      <c r="I91" s="12">
        <v>8.3799999999999999E-2</v>
      </c>
    </row>
    <row r="93" spans="1:9" x14ac:dyDescent="0.25">
      <c r="B93" t="s">
        <v>53</v>
      </c>
      <c r="C93" s="8">
        <f>(C89*C91)/12</f>
        <v>0</v>
      </c>
      <c r="D93" s="8">
        <f t="shared" ref="D93:E93" si="3">(D89*D91)/12</f>
        <v>0</v>
      </c>
      <c r="E93" s="8">
        <f t="shared" si="3"/>
        <v>0</v>
      </c>
      <c r="F93" s="8">
        <f>ROUND((F89*F91)/12,2)</f>
        <v>0</v>
      </c>
      <c r="G93" s="8">
        <f>ROUND((G89*G91)/12,2)</f>
        <v>0</v>
      </c>
      <c r="H93" s="8">
        <f>ROUND((H89*H91)/12,2)</f>
        <v>0</v>
      </c>
      <c r="I93" s="8">
        <f>ROUND((I89*I91)/12,2)</f>
        <v>199.44</v>
      </c>
    </row>
    <row r="95" spans="1:9" x14ac:dyDescent="0.25">
      <c r="B95" t="s">
        <v>54</v>
      </c>
      <c r="C95" s="10">
        <f>C93</f>
        <v>0</v>
      </c>
      <c r="D95" s="10">
        <f>C95+D93</f>
        <v>0</v>
      </c>
      <c r="E95" s="10">
        <f>D95+E93</f>
        <v>0</v>
      </c>
      <c r="F95" s="10">
        <f>E95+F93</f>
        <v>0</v>
      </c>
      <c r="G95" s="10">
        <f>F95+G93</f>
        <v>0</v>
      </c>
      <c r="H95" s="10">
        <f>G95+H93</f>
        <v>0</v>
      </c>
      <c r="I95" s="10">
        <f>H95+I93</f>
        <v>199.44</v>
      </c>
    </row>
    <row r="97" spans="2:9" x14ac:dyDescent="0.25">
      <c r="B97" t="s">
        <v>62</v>
      </c>
      <c r="F97" s="12">
        <f>ERC!$D$50/ERC!$D$76</f>
        <v>2.6326288644655849E-2</v>
      </c>
      <c r="G97" s="12">
        <f>ERC!$E$50/ERC!$E$76</f>
        <v>2.6428259496035122E-2</v>
      </c>
      <c r="H97" s="12">
        <f>ERC!$F$50/ERC!$F$76</f>
        <v>2.6361653371309565E-2</v>
      </c>
      <c r="I97" s="12">
        <f>ERC!$G$50/ERC!$G$76</f>
        <v>2.6393242386234281E-2</v>
      </c>
    </row>
    <row r="99" spans="2:9" x14ac:dyDescent="0.25">
      <c r="B99" t="s">
        <v>63</v>
      </c>
      <c r="F99" s="10">
        <f>ROUND(F93*F97,2)</f>
        <v>0</v>
      </c>
      <c r="G99" s="10">
        <f>ROUND(G93*G97,2)</f>
        <v>0</v>
      </c>
      <c r="H99" s="10">
        <f>ROUND(H93*H97,2)</f>
        <v>0</v>
      </c>
      <c r="I99" s="10">
        <f>ROUND(I93*I97,2)</f>
        <v>5.26</v>
      </c>
    </row>
    <row r="101" spans="2:9" x14ac:dyDescent="0.25">
      <c r="B101" t="s">
        <v>90</v>
      </c>
      <c r="C101" s="10">
        <f>SUM(F99:I99)</f>
        <v>5.26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workbookViewId="0">
      <selection sqref="A1:AD22"/>
    </sheetView>
  </sheetViews>
  <sheetFormatPr defaultRowHeight="15" x14ac:dyDescent="0.25"/>
  <cols>
    <col min="1" max="1" width="4" bestFit="1" customWidth="1"/>
    <col min="2" max="2" width="12.85546875" bestFit="1" customWidth="1"/>
    <col min="3" max="3" width="8.28515625" bestFit="1" customWidth="1"/>
    <col min="4" max="4" width="10.28515625" style="2" bestFit="1" customWidth="1"/>
    <col min="5" max="5" width="10.7109375" bestFit="1" customWidth="1"/>
    <col min="6" max="6" width="8.7109375" bestFit="1" customWidth="1"/>
    <col min="7" max="7" width="23.140625" bestFit="1" customWidth="1"/>
    <col min="8" max="8" width="20.28515625" bestFit="1" customWidth="1"/>
    <col min="9" max="9" width="8.140625" bestFit="1" customWidth="1"/>
    <col min="10" max="10" width="18.140625" bestFit="1" customWidth="1"/>
    <col min="11" max="11" width="13.7109375" bestFit="1" customWidth="1"/>
    <col min="12" max="12" width="14.7109375" bestFit="1" customWidth="1"/>
    <col min="13" max="13" width="13.140625" bestFit="1" customWidth="1"/>
    <col min="14" max="15" width="8.85546875" bestFit="1" customWidth="1"/>
    <col min="16" max="16" width="5.85546875" bestFit="1" customWidth="1"/>
    <col min="17" max="17" width="4.28515625" bestFit="1" customWidth="1"/>
    <col min="18" max="18" width="9" bestFit="1" customWidth="1"/>
    <col min="19" max="19" width="11.140625" bestFit="1" customWidth="1"/>
    <col min="20" max="20" width="7" bestFit="1" customWidth="1"/>
    <col min="21" max="21" width="3" bestFit="1" customWidth="1"/>
    <col min="22" max="22" width="5.5703125" bestFit="1" customWidth="1"/>
    <col min="23" max="23" width="16" bestFit="1" customWidth="1"/>
    <col min="24" max="24" width="3.5703125" bestFit="1" customWidth="1"/>
    <col min="25" max="25" width="7" bestFit="1" customWidth="1"/>
    <col min="26" max="26" width="6.42578125" bestFit="1" customWidth="1"/>
    <col min="27" max="27" width="12.140625" bestFit="1" customWidth="1"/>
    <col min="28" max="28" width="14.7109375" bestFit="1" customWidth="1"/>
    <col min="29" max="29" width="14" bestFit="1" customWidth="1"/>
    <col min="30" max="30" width="10.7109375" bestFit="1" customWidth="1"/>
  </cols>
  <sheetData>
    <row r="1" spans="1:30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47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</row>
    <row r="2" spans="1:30" x14ac:dyDescent="0.25">
      <c r="A2">
        <v>345</v>
      </c>
      <c r="B2">
        <v>345102</v>
      </c>
      <c r="C2">
        <v>7750</v>
      </c>
      <c r="D2" s="2">
        <v>-334.61</v>
      </c>
      <c r="E2" s="1">
        <v>42004</v>
      </c>
      <c r="F2" t="s">
        <v>29</v>
      </c>
      <c r="G2" t="s">
        <v>40</v>
      </c>
      <c r="H2" t="s">
        <v>36</v>
      </c>
      <c r="I2" t="s">
        <v>74</v>
      </c>
      <c r="J2">
        <v>302735</v>
      </c>
      <c r="K2">
        <v>198423</v>
      </c>
      <c r="P2" t="s">
        <v>37</v>
      </c>
      <c r="T2">
        <v>12</v>
      </c>
      <c r="U2">
        <v>14</v>
      </c>
      <c r="X2" t="s">
        <v>38</v>
      </c>
      <c r="Y2">
        <v>256</v>
      </c>
      <c r="Z2" t="s">
        <v>39</v>
      </c>
      <c r="AA2" t="s">
        <v>34</v>
      </c>
      <c r="AB2">
        <v>122</v>
      </c>
    </row>
    <row r="3" spans="1:30" x14ac:dyDescent="0.25">
      <c r="A3">
        <v>345</v>
      </c>
      <c r="B3">
        <v>345102</v>
      </c>
      <c r="C3">
        <v>7750</v>
      </c>
      <c r="D3" s="2">
        <v>-362.58</v>
      </c>
      <c r="E3" s="1">
        <v>42035</v>
      </c>
      <c r="F3" t="s">
        <v>29</v>
      </c>
      <c r="G3" t="s">
        <v>41</v>
      </c>
      <c r="H3" t="s">
        <v>36</v>
      </c>
      <c r="I3" t="s">
        <v>74</v>
      </c>
      <c r="J3">
        <v>303050</v>
      </c>
      <c r="K3">
        <v>200477</v>
      </c>
      <c r="P3" t="s">
        <v>37</v>
      </c>
      <c r="T3">
        <v>1</v>
      </c>
      <c r="U3">
        <v>15</v>
      </c>
      <c r="X3" t="s">
        <v>38</v>
      </c>
      <c r="Y3">
        <v>256</v>
      </c>
      <c r="Z3" t="s">
        <v>39</v>
      </c>
      <c r="AA3" t="s">
        <v>34</v>
      </c>
      <c r="AB3">
        <v>94</v>
      </c>
    </row>
    <row r="4" spans="1:30" x14ac:dyDescent="0.25">
      <c r="A4">
        <v>345</v>
      </c>
      <c r="B4">
        <v>345102</v>
      </c>
      <c r="C4">
        <v>7750</v>
      </c>
      <c r="D4" s="2">
        <v>-365.67</v>
      </c>
      <c r="E4" s="1">
        <v>42063</v>
      </c>
      <c r="F4" t="s">
        <v>29</v>
      </c>
      <c r="G4" t="s">
        <v>42</v>
      </c>
      <c r="H4" t="s">
        <v>36</v>
      </c>
      <c r="I4" t="s">
        <v>74</v>
      </c>
      <c r="J4">
        <v>303353</v>
      </c>
      <c r="K4">
        <v>202481</v>
      </c>
      <c r="P4" t="s">
        <v>37</v>
      </c>
      <c r="T4">
        <v>2</v>
      </c>
      <c r="U4">
        <v>15</v>
      </c>
      <c r="X4" t="s">
        <v>38</v>
      </c>
      <c r="Y4">
        <v>256</v>
      </c>
      <c r="Z4" t="s">
        <v>39</v>
      </c>
      <c r="AA4" t="s">
        <v>34</v>
      </c>
      <c r="AB4">
        <v>84</v>
      </c>
    </row>
    <row r="5" spans="1:30" x14ac:dyDescent="0.25">
      <c r="A5">
        <v>345</v>
      </c>
      <c r="B5">
        <v>345101</v>
      </c>
      <c r="C5">
        <v>7750</v>
      </c>
      <c r="D5" s="2">
        <v>-0.01</v>
      </c>
      <c r="E5" s="1">
        <v>42094</v>
      </c>
      <c r="F5" t="s">
        <v>29</v>
      </c>
      <c r="G5" t="s">
        <v>30</v>
      </c>
      <c r="H5" t="s">
        <v>30</v>
      </c>
      <c r="I5" t="s">
        <v>75</v>
      </c>
      <c r="J5">
        <v>4076</v>
      </c>
      <c r="K5">
        <v>205849</v>
      </c>
      <c r="P5" t="s">
        <v>31</v>
      </c>
      <c r="T5">
        <v>3</v>
      </c>
      <c r="U5">
        <v>15</v>
      </c>
      <c r="X5" t="s">
        <v>32</v>
      </c>
      <c r="Y5">
        <v>0</v>
      </c>
      <c r="Z5" t="s">
        <v>33</v>
      </c>
      <c r="AA5" t="s">
        <v>34</v>
      </c>
      <c r="AB5">
        <v>232</v>
      </c>
    </row>
    <row r="6" spans="1:30" x14ac:dyDescent="0.25">
      <c r="A6">
        <v>345</v>
      </c>
      <c r="B6">
        <v>345102</v>
      </c>
      <c r="C6">
        <v>7750</v>
      </c>
      <c r="D6" s="2">
        <v>-0.05</v>
      </c>
      <c r="E6" s="1">
        <v>42094</v>
      </c>
      <c r="F6" t="s">
        <v>29</v>
      </c>
      <c r="G6" t="s">
        <v>30</v>
      </c>
      <c r="H6" t="s">
        <v>30</v>
      </c>
      <c r="I6" t="s">
        <v>75</v>
      </c>
      <c r="J6">
        <v>4076</v>
      </c>
      <c r="K6">
        <v>205849</v>
      </c>
      <c r="P6" t="s">
        <v>31</v>
      </c>
      <c r="T6">
        <v>3</v>
      </c>
      <c r="U6">
        <v>15</v>
      </c>
      <c r="X6" t="s">
        <v>32</v>
      </c>
      <c r="Y6">
        <v>0</v>
      </c>
      <c r="Z6" t="s">
        <v>33</v>
      </c>
      <c r="AA6" t="s">
        <v>34</v>
      </c>
      <c r="AB6">
        <v>233</v>
      </c>
    </row>
    <row r="7" spans="1:30" x14ac:dyDescent="0.25">
      <c r="A7">
        <v>345</v>
      </c>
      <c r="B7">
        <v>345102</v>
      </c>
      <c r="C7">
        <v>7750</v>
      </c>
      <c r="D7" s="2">
        <v>-366.28</v>
      </c>
      <c r="E7" s="1">
        <v>42094</v>
      </c>
      <c r="F7" t="s">
        <v>29</v>
      </c>
      <c r="G7" t="s">
        <v>43</v>
      </c>
      <c r="H7" t="s">
        <v>36</v>
      </c>
      <c r="I7" t="s">
        <v>74</v>
      </c>
      <c r="J7">
        <v>303666</v>
      </c>
      <c r="K7">
        <v>205040</v>
      </c>
      <c r="P7" t="s">
        <v>37</v>
      </c>
      <c r="T7">
        <v>3</v>
      </c>
      <c r="U7">
        <v>15</v>
      </c>
      <c r="X7" t="s">
        <v>38</v>
      </c>
      <c r="Y7">
        <v>256</v>
      </c>
      <c r="Z7" t="s">
        <v>39</v>
      </c>
      <c r="AA7" t="s">
        <v>34</v>
      </c>
      <c r="AB7">
        <v>74</v>
      </c>
    </row>
    <row r="8" spans="1:30" x14ac:dyDescent="0.25">
      <c r="A8">
        <v>345</v>
      </c>
      <c r="B8">
        <v>345101</v>
      </c>
      <c r="C8">
        <v>7750</v>
      </c>
      <c r="D8" s="2">
        <v>-0.48</v>
      </c>
      <c r="E8" s="1">
        <v>42124</v>
      </c>
      <c r="F8" t="s">
        <v>29</v>
      </c>
      <c r="G8" t="s">
        <v>30</v>
      </c>
      <c r="H8" t="s">
        <v>30</v>
      </c>
      <c r="I8" t="s">
        <v>75</v>
      </c>
      <c r="J8">
        <v>4076</v>
      </c>
      <c r="K8">
        <v>208038</v>
      </c>
      <c r="P8" t="s">
        <v>31</v>
      </c>
      <c r="T8">
        <v>4</v>
      </c>
      <c r="U8">
        <v>15</v>
      </c>
      <c r="X8" t="s">
        <v>32</v>
      </c>
      <c r="Y8">
        <v>0</v>
      </c>
      <c r="Z8" t="s">
        <v>33</v>
      </c>
      <c r="AA8" t="s">
        <v>34</v>
      </c>
      <c r="AB8">
        <v>232</v>
      </c>
    </row>
    <row r="9" spans="1:30" x14ac:dyDescent="0.25">
      <c r="A9">
        <v>345</v>
      </c>
      <c r="B9">
        <v>345102</v>
      </c>
      <c r="C9">
        <v>7750</v>
      </c>
      <c r="D9" s="2">
        <v>-4.2300000000000004</v>
      </c>
      <c r="E9" s="1">
        <v>42124</v>
      </c>
      <c r="F9" t="s">
        <v>29</v>
      </c>
      <c r="G9" t="s">
        <v>30</v>
      </c>
      <c r="H9" t="s">
        <v>30</v>
      </c>
      <c r="I9" t="s">
        <v>75</v>
      </c>
      <c r="J9">
        <v>4076</v>
      </c>
      <c r="K9">
        <v>208038</v>
      </c>
      <c r="P9" t="s">
        <v>31</v>
      </c>
      <c r="T9">
        <v>4</v>
      </c>
      <c r="U9">
        <v>15</v>
      </c>
      <c r="X9" t="s">
        <v>32</v>
      </c>
      <c r="Y9">
        <v>0</v>
      </c>
      <c r="Z9" t="s">
        <v>33</v>
      </c>
      <c r="AA9" t="s">
        <v>34</v>
      </c>
      <c r="AB9">
        <v>233</v>
      </c>
    </row>
    <row r="10" spans="1:30" x14ac:dyDescent="0.25">
      <c r="A10">
        <v>345</v>
      </c>
      <c r="B10">
        <v>345101</v>
      </c>
      <c r="C10">
        <v>7750</v>
      </c>
      <c r="D10" s="2">
        <v>-1.66</v>
      </c>
      <c r="E10" s="1">
        <v>42124</v>
      </c>
      <c r="F10" t="s">
        <v>29</v>
      </c>
      <c r="G10" t="s">
        <v>35</v>
      </c>
      <c r="H10" t="s">
        <v>35</v>
      </c>
      <c r="I10" t="s">
        <v>75</v>
      </c>
      <c r="J10">
        <v>304031</v>
      </c>
      <c r="K10">
        <v>208038</v>
      </c>
      <c r="P10" t="s">
        <v>31</v>
      </c>
      <c r="T10">
        <v>4</v>
      </c>
      <c r="U10">
        <v>15</v>
      </c>
      <c r="X10" t="s">
        <v>32</v>
      </c>
      <c r="Y10">
        <v>0</v>
      </c>
      <c r="Z10" t="s">
        <v>33</v>
      </c>
      <c r="AA10" t="s">
        <v>34</v>
      </c>
      <c r="AB10">
        <v>232</v>
      </c>
    </row>
    <row r="11" spans="1:30" x14ac:dyDescent="0.25">
      <c r="A11">
        <v>345</v>
      </c>
      <c r="B11">
        <v>345102</v>
      </c>
      <c r="C11">
        <v>7750</v>
      </c>
      <c r="D11" s="2">
        <v>-14.54</v>
      </c>
      <c r="E11" s="1">
        <v>42124</v>
      </c>
      <c r="F11" t="s">
        <v>29</v>
      </c>
      <c r="G11" t="s">
        <v>35</v>
      </c>
      <c r="H11" t="s">
        <v>35</v>
      </c>
      <c r="I11" t="s">
        <v>75</v>
      </c>
      <c r="J11">
        <v>304031</v>
      </c>
      <c r="K11">
        <v>208038</v>
      </c>
      <c r="P11" t="s">
        <v>31</v>
      </c>
      <c r="T11">
        <v>4</v>
      </c>
      <c r="U11">
        <v>15</v>
      </c>
      <c r="X11" t="s">
        <v>32</v>
      </c>
      <c r="Y11">
        <v>0</v>
      </c>
      <c r="Z11" t="s">
        <v>33</v>
      </c>
      <c r="AA11" t="s">
        <v>34</v>
      </c>
      <c r="AB11">
        <v>233</v>
      </c>
    </row>
    <row r="12" spans="1:30" x14ac:dyDescent="0.25">
      <c r="A12">
        <v>345</v>
      </c>
      <c r="B12">
        <v>345102</v>
      </c>
      <c r="C12">
        <v>7750</v>
      </c>
      <c r="D12" s="2">
        <v>-382.59</v>
      </c>
      <c r="E12" s="1">
        <v>42124</v>
      </c>
      <c r="F12" t="s">
        <v>29</v>
      </c>
      <c r="G12" t="s">
        <v>44</v>
      </c>
      <c r="H12" t="s">
        <v>36</v>
      </c>
      <c r="I12" t="s">
        <v>74</v>
      </c>
      <c r="J12">
        <v>303931</v>
      </c>
      <c r="K12">
        <v>207256</v>
      </c>
      <c r="P12" t="s">
        <v>37</v>
      </c>
      <c r="T12">
        <v>4</v>
      </c>
      <c r="U12">
        <v>15</v>
      </c>
      <c r="X12" t="s">
        <v>38</v>
      </c>
      <c r="Y12">
        <v>256</v>
      </c>
      <c r="Z12" t="s">
        <v>39</v>
      </c>
      <c r="AA12" t="s">
        <v>34</v>
      </c>
      <c r="AB12">
        <v>66</v>
      </c>
    </row>
    <row r="13" spans="1:30" x14ac:dyDescent="0.25">
      <c r="A13">
        <v>345</v>
      </c>
      <c r="B13">
        <v>345101</v>
      </c>
      <c r="C13">
        <v>7750</v>
      </c>
      <c r="D13" s="2">
        <v>-0.51</v>
      </c>
      <c r="E13" s="1">
        <v>42155</v>
      </c>
      <c r="F13" t="s">
        <v>29</v>
      </c>
      <c r="G13" t="s">
        <v>30</v>
      </c>
      <c r="H13" t="s">
        <v>30</v>
      </c>
      <c r="I13" t="s">
        <v>75</v>
      </c>
      <c r="J13">
        <v>4076</v>
      </c>
      <c r="K13">
        <v>210146</v>
      </c>
      <c r="P13" t="s">
        <v>31</v>
      </c>
      <c r="T13">
        <v>5</v>
      </c>
      <c r="U13">
        <v>15</v>
      </c>
      <c r="X13" t="s">
        <v>32</v>
      </c>
      <c r="Y13">
        <v>0</v>
      </c>
      <c r="Z13" t="s">
        <v>33</v>
      </c>
      <c r="AA13" t="s">
        <v>34</v>
      </c>
      <c r="AB13">
        <v>232</v>
      </c>
    </row>
    <row r="14" spans="1:30" x14ac:dyDescent="0.25">
      <c r="A14">
        <v>345</v>
      </c>
      <c r="B14">
        <v>345102</v>
      </c>
      <c r="C14">
        <v>7750</v>
      </c>
      <c r="D14" s="2">
        <v>-4.47</v>
      </c>
      <c r="E14" s="1">
        <v>42155</v>
      </c>
      <c r="F14" t="s">
        <v>29</v>
      </c>
      <c r="G14" t="s">
        <v>30</v>
      </c>
      <c r="H14" t="s">
        <v>30</v>
      </c>
      <c r="I14" t="s">
        <v>75</v>
      </c>
      <c r="J14">
        <v>4076</v>
      </c>
      <c r="K14">
        <v>210146</v>
      </c>
      <c r="P14" t="s">
        <v>31</v>
      </c>
      <c r="T14">
        <v>5</v>
      </c>
      <c r="U14">
        <v>15</v>
      </c>
      <c r="X14" t="s">
        <v>32</v>
      </c>
      <c r="Y14">
        <v>0</v>
      </c>
      <c r="Z14" t="s">
        <v>33</v>
      </c>
      <c r="AA14" t="s">
        <v>34</v>
      </c>
      <c r="AB14">
        <v>233</v>
      </c>
    </row>
    <row r="15" spans="1:30" x14ac:dyDescent="0.25">
      <c r="A15">
        <v>345</v>
      </c>
      <c r="B15">
        <v>345101</v>
      </c>
      <c r="C15">
        <v>7750</v>
      </c>
      <c r="D15" s="2">
        <v>-1.65</v>
      </c>
      <c r="E15" s="1">
        <v>42155</v>
      </c>
      <c r="F15" t="s">
        <v>29</v>
      </c>
      <c r="G15" t="s">
        <v>35</v>
      </c>
      <c r="H15" t="s">
        <v>35</v>
      </c>
      <c r="I15" t="s">
        <v>75</v>
      </c>
      <c r="J15">
        <v>304031</v>
      </c>
      <c r="K15">
        <v>210146</v>
      </c>
      <c r="P15" t="s">
        <v>31</v>
      </c>
      <c r="T15">
        <v>5</v>
      </c>
      <c r="U15">
        <v>15</v>
      </c>
      <c r="X15" t="s">
        <v>32</v>
      </c>
      <c r="Y15">
        <v>0</v>
      </c>
      <c r="Z15" t="s">
        <v>33</v>
      </c>
      <c r="AA15" t="s">
        <v>34</v>
      </c>
      <c r="AB15">
        <v>232</v>
      </c>
    </row>
    <row r="16" spans="1:30" x14ac:dyDescent="0.25">
      <c r="A16">
        <v>345</v>
      </c>
      <c r="B16">
        <v>345102</v>
      </c>
      <c r="C16">
        <v>7750</v>
      </c>
      <c r="D16" s="2">
        <v>-14.51</v>
      </c>
      <c r="E16" s="1">
        <v>42155</v>
      </c>
      <c r="F16" t="s">
        <v>29</v>
      </c>
      <c r="G16" t="s">
        <v>35</v>
      </c>
      <c r="H16" t="s">
        <v>35</v>
      </c>
      <c r="I16" t="s">
        <v>75</v>
      </c>
      <c r="J16">
        <v>304031</v>
      </c>
      <c r="K16">
        <v>210146</v>
      </c>
      <c r="P16" t="s">
        <v>31</v>
      </c>
      <c r="T16">
        <v>5</v>
      </c>
      <c r="U16">
        <v>15</v>
      </c>
      <c r="X16" t="s">
        <v>32</v>
      </c>
      <c r="Y16">
        <v>0</v>
      </c>
      <c r="Z16" t="s">
        <v>33</v>
      </c>
      <c r="AA16" t="s">
        <v>34</v>
      </c>
      <c r="AB16">
        <v>233</v>
      </c>
    </row>
    <row r="17" spans="1:28" x14ac:dyDescent="0.25">
      <c r="A17">
        <v>345</v>
      </c>
      <c r="B17">
        <v>345102</v>
      </c>
      <c r="C17">
        <v>7750</v>
      </c>
      <c r="D17" s="2">
        <v>-465.3</v>
      </c>
      <c r="E17" s="1">
        <v>42155</v>
      </c>
      <c r="F17" t="s">
        <v>29</v>
      </c>
      <c r="G17" t="s">
        <v>45</v>
      </c>
      <c r="H17" t="s">
        <v>36</v>
      </c>
      <c r="I17" t="s">
        <v>74</v>
      </c>
      <c r="J17">
        <v>304215</v>
      </c>
      <c r="K17">
        <v>209499</v>
      </c>
      <c r="P17" t="s">
        <v>37</v>
      </c>
      <c r="T17">
        <v>5</v>
      </c>
      <c r="U17">
        <v>15</v>
      </c>
      <c r="X17" t="s">
        <v>38</v>
      </c>
      <c r="Y17">
        <v>256</v>
      </c>
      <c r="Z17" t="s">
        <v>39</v>
      </c>
      <c r="AA17" t="s">
        <v>34</v>
      </c>
      <c r="AB17">
        <v>66</v>
      </c>
    </row>
    <row r="18" spans="1:28" x14ac:dyDescent="0.25">
      <c r="A18">
        <v>345</v>
      </c>
      <c r="B18">
        <v>345101</v>
      </c>
      <c r="C18">
        <v>7750</v>
      </c>
      <c r="D18" s="2">
        <v>-0.89</v>
      </c>
      <c r="E18" s="1">
        <v>42185</v>
      </c>
      <c r="F18" t="s">
        <v>29</v>
      </c>
      <c r="G18" t="s">
        <v>30</v>
      </c>
      <c r="H18" t="s">
        <v>30</v>
      </c>
      <c r="I18" t="s">
        <v>75</v>
      </c>
      <c r="J18">
        <v>4076</v>
      </c>
      <c r="K18">
        <v>212653</v>
      </c>
      <c r="P18" t="s">
        <v>31</v>
      </c>
      <c r="T18">
        <v>6</v>
      </c>
      <c r="U18">
        <v>15</v>
      </c>
      <c r="X18" t="s">
        <v>32</v>
      </c>
      <c r="Y18">
        <v>0</v>
      </c>
      <c r="Z18" t="s">
        <v>33</v>
      </c>
      <c r="AA18" t="s">
        <v>34</v>
      </c>
      <c r="AB18">
        <v>232</v>
      </c>
    </row>
    <row r="19" spans="1:28" x14ac:dyDescent="0.25">
      <c r="A19">
        <v>345</v>
      </c>
      <c r="B19">
        <v>345102</v>
      </c>
      <c r="C19">
        <v>7750</v>
      </c>
      <c r="D19" s="2">
        <v>-7.87</v>
      </c>
      <c r="E19" s="1">
        <v>42185</v>
      </c>
      <c r="F19" t="s">
        <v>29</v>
      </c>
      <c r="G19" t="s">
        <v>30</v>
      </c>
      <c r="H19" t="s">
        <v>30</v>
      </c>
      <c r="I19" t="s">
        <v>75</v>
      </c>
      <c r="J19">
        <v>4076</v>
      </c>
      <c r="K19">
        <v>212653</v>
      </c>
      <c r="P19" t="s">
        <v>31</v>
      </c>
      <c r="T19">
        <v>6</v>
      </c>
      <c r="U19">
        <v>15</v>
      </c>
      <c r="X19" t="s">
        <v>32</v>
      </c>
      <c r="Y19">
        <v>0</v>
      </c>
      <c r="Z19" t="s">
        <v>33</v>
      </c>
      <c r="AA19" t="s">
        <v>34</v>
      </c>
      <c r="AB19">
        <v>233</v>
      </c>
    </row>
    <row r="20" spans="1:28" x14ac:dyDescent="0.25">
      <c r="A20">
        <v>345</v>
      </c>
      <c r="B20">
        <v>345101</v>
      </c>
      <c r="C20">
        <v>7750</v>
      </c>
      <c r="D20" s="2">
        <v>-2.94</v>
      </c>
      <c r="E20" s="1">
        <v>42185</v>
      </c>
      <c r="F20" t="s">
        <v>29</v>
      </c>
      <c r="G20" t="s">
        <v>35</v>
      </c>
      <c r="H20" t="s">
        <v>35</v>
      </c>
      <c r="I20" t="s">
        <v>75</v>
      </c>
      <c r="J20">
        <v>304031</v>
      </c>
      <c r="K20">
        <v>212653</v>
      </c>
      <c r="P20" t="s">
        <v>31</v>
      </c>
      <c r="T20">
        <v>6</v>
      </c>
      <c r="U20">
        <v>15</v>
      </c>
      <c r="X20" t="s">
        <v>32</v>
      </c>
      <c r="Y20">
        <v>0</v>
      </c>
      <c r="Z20" t="s">
        <v>33</v>
      </c>
      <c r="AA20" t="s">
        <v>34</v>
      </c>
      <c r="AB20">
        <v>232</v>
      </c>
    </row>
    <row r="21" spans="1:28" x14ac:dyDescent="0.25">
      <c r="A21">
        <v>345</v>
      </c>
      <c r="B21">
        <v>345102</v>
      </c>
      <c r="C21">
        <v>7750</v>
      </c>
      <c r="D21" s="2">
        <v>-26.05</v>
      </c>
      <c r="E21" s="1">
        <v>42185</v>
      </c>
      <c r="F21" t="s">
        <v>29</v>
      </c>
      <c r="G21" t="s">
        <v>35</v>
      </c>
      <c r="H21" t="s">
        <v>35</v>
      </c>
      <c r="I21" t="s">
        <v>75</v>
      </c>
      <c r="J21">
        <v>304031</v>
      </c>
      <c r="K21">
        <v>212653</v>
      </c>
      <c r="P21" t="s">
        <v>31</v>
      </c>
      <c r="T21">
        <v>6</v>
      </c>
      <c r="U21">
        <v>15</v>
      </c>
      <c r="X21" t="s">
        <v>32</v>
      </c>
      <c r="Y21">
        <v>0</v>
      </c>
      <c r="Z21" t="s">
        <v>33</v>
      </c>
      <c r="AA21" t="s">
        <v>34</v>
      </c>
      <c r="AB21">
        <v>233</v>
      </c>
    </row>
    <row r="22" spans="1:28" x14ac:dyDescent="0.25">
      <c r="A22">
        <v>345</v>
      </c>
      <c r="B22">
        <v>345102</v>
      </c>
      <c r="C22">
        <v>7750</v>
      </c>
      <c r="D22" s="2">
        <v>-2669.43</v>
      </c>
      <c r="E22" s="1">
        <v>42185</v>
      </c>
      <c r="F22" t="s">
        <v>29</v>
      </c>
      <c r="G22" t="s">
        <v>46</v>
      </c>
      <c r="H22" t="s">
        <v>36</v>
      </c>
      <c r="I22" t="s">
        <v>74</v>
      </c>
      <c r="J22">
        <v>304803</v>
      </c>
      <c r="K22">
        <v>211886</v>
      </c>
      <c r="P22" t="s">
        <v>37</v>
      </c>
      <c r="T22">
        <v>6</v>
      </c>
      <c r="U22">
        <v>15</v>
      </c>
      <c r="X22" t="s">
        <v>38</v>
      </c>
      <c r="Y22">
        <v>256</v>
      </c>
      <c r="Z22" t="s">
        <v>39</v>
      </c>
      <c r="AA22" t="s">
        <v>34</v>
      </c>
      <c r="AB22">
        <v>56</v>
      </c>
    </row>
  </sheetData>
  <sortState ref="A2:AD60">
    <sortCondition ref="E2:E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showGridLines="0" workbookViewId="0">
      <pane ySplit="2" topLeftCell="A3" activePane="bottomLeft" state="frozen"/>
      <selection activeCell="B6798" sqref="B6798"/>
      <selection pane="bottomLeft" activeCell="N12" sqref="N12"/>
    </sheetView>
  </sheetViews>
  <sheetFormatPr defaultRowHeight="15" x14ac:dyDescent="0.25"/>
  <cols>
    <col min="1" max="1" width="10.5703125" customWidth="1"/>
    <col min="2" max="2" width="11.5703125" style="2" bestFit="1" customWidth="1"/>
    <col min="3" max="12" width="11.5703125" bestFit="1" customWidth="1"/>
    <col min="13" max="13" width="11.5703125" style="2" bestFit="1" customWidth="1"/>
    <col min="18" max="18" width="10.5703125" bestFit="1" customWidth="1"/>
  </cols>
  <sheetData>
    <row r="1" spans="1:18" ht="23.25" x14ac:dyDescent="0.35">
      <c r="A1" s="14" t="s">
        <v>72</v>
      </c>
      <c r="B1" s="15"/>
    </row>
    <row r="2" spans="1:18" x14ac:dyDescent="0.25">
      <c r="A2" s="4" t="s">
        <v>73</v>
      </c>
      <c r="B2" s="16">
        <v>42035</v>
      </c>
      <c r="C2" s="16">
        <f>EOMONTH(B2,1)</f>
        <v>42063</v>
      </c>
      <c r="D2" s="16">
        <f t="shared" ref="D2:M2" si="0">EOMONTH(C2,1)</f>
        <v>42094</v>
      </c>
      <c r="E2" s="16">
        <f t="shared" si="0"/>
        <v>42124</v>
      </c>
      <c r="F2" s="16">
        <f t="shared" si="0"/>
        <v>42155</v>
      </c>
      <c r="G2" s="16">
        <f t="shared" si="0"/>
        <v>42185</v>
      </c>
      <c r="H2" s="16">
        <f t="shared" si="0"/>
        <v>42216</v>
      </c>
      <c r="I2" s="16">
        <f t="shared" si="0"/>
        <v>42247</v>
      </c>
      <c r="J2" s="16">
        <f t="shared" si="0"/>
        <v>42277</v>
      </c>
      <c r="K2" s="16">
        <f t="shared" si="0"/>
        <v>42308</v>
      </c>
      <c r="L2" s="16">
        <f t="shared" si="0"/>
        <v>42338</v>
      </c>
      <c r="M2" s="16">
        <f t="shared" si="0"/>
        <v>42369</v>
      </c>
    </row>
    <row r="3" spans="1:18" x14ac:dyDescent="0.25">
      <c r="A3" s="6">
        <v>248</v>
      </c>
      <c r="B3" s="2">
        <v>2421.3000000000002</v>
      </c>
      <c r="C3" s="2">
        <v>2422.9</v>
      </c>
      <c r="D3" s="2">
        <v>2430.3000000000002</v>
      </c>
      <c r="E3" s="2">
        <v>2427.1000000000004</v>
      </c>
      <c r="F3" s="2">
        <v>2438.6999999999998</v>
      </c>
      <c r="G3" s="2">
        <v>2442.3000000000002</v>
      </c>
      <c r="H3" s="2"/>
      <c r="I3" s="2"/>
      <c r="J3" s="2"/>
      <c r="K3" s="2"/>
      <c r="L3" s="2"/>
    </row>
    <row r="4" spans="1:18" x14ac:dyDescent="0.25">
      <c r="A4" s="6">
        <v>249</v>
      </c>
      <c r="B4" s="2">
        <v>2524.6</v>
      </c>
      <c r="C4" s="2">
        <v>2522.6</v>
      </c>
      <c r="D4" s="2">
        <v>2517.1</v>
      </c>
      <c r="E4" s="2">
        <v>2520.6</v>
      </c>
      <c r="F4" s="2">
        <v>2521.6</v>
      </c>
      <c r="G4" s="2">
        <v>2525.6</v>
      </c>
      <c r="H4" s="2"/>
      <c r="I4" s="2"/>
      <c r="J4" s="2"/>
      <c r="K4" s="2"/>
      <c r="L4" s="2"/>
    </row>
    <row r="5" spans="1:18" x14ac:dyDescent="0.25">
      <c r="A5" s="6">
        <v>250</v>
      </c>
      <c r="B5" s="2">
        <v>3355</v>
      </c>
      <c r="C5" s="2">
        <v>3355</v>
      </c>
      <c r="D5" s="2">
        <v>3355</v>
      </c>
      <c r="E5" s="2">
        <v>3355</v>
      </c>
      <c r="F5" s="2">
        <v>3355</v>
      </c>
      <c r="G5" s="2">
        <v>3355</v>
      </c>
      <c r="H5" s="2"/>
      <c r="I5" s="2"/>
      <c r="J5" s="2"/>
      <c r="K5" s="2"/>
      <c r="L5" s="2"/>
    </row>
    <row r="6" spans="1:18" x14ac:dyDescent="0.25">
      <c r="A6" s="6">
        <v>251</v>
      </c>
      <c r="B6" s="27">
        <v>14478.6</v>
      </c>
      <c r="C6" s="2">
        <v>14565.6</v>
      </c>
      <c r="D6" s="2">
        <v>14802.4</v>
      </c>
      <c r="E6" s="2">
        <v>14849.400000000001</v>
      </c>
      <c r="F6" s="2">
        <v>14918.4</v>
      </c>
      <c r="G6" s="2">
        <v>14917.2</v>
      </c>
      <c r="H6" s="2"/>
      <c r="I6" s="2"/>
      <c r="J6" s="2"/>
      <c r="K6" s="2"/>
      <c r="L6" s="2"/>
      <c r="Q6" s="28"/>
      <c r="R6" s="27"/>
    </row>
    <row r="7" spans="1:18" x14ac:dyDescent="0.25">
      <c r="A7" s="6">
        <v>252</v>
      </c>
      <c r="B7" s="2">
        <v>9501.6</v>
      </c>
      <c r="C7" s="2">
        <v>9497.4</v>
      </c>
      <c r="D7" s="2">
        <v>9499.6</v>
      </c>
      <c r="E7" s="2">
        <v>9503.2000000000007</v>
      </c>
      <c r="F7" s="2">
        <v>9516.5</v>
      </c>
      <c r="G7" s="2">
        <v>9527.8000000000011</v>
      </c>
      <c r="H7" s="2"/>
      <c r="I7" s="2"/>
      <c r="J7" s="2"/>
      <c r="K7" s="2"/>
      <c r="L7" s="2"/>
    </row>
    <row r="8" spans="1:18" x14ac:dyDescent="0.25">
      <c r="A8" s="6">
        <v>127</v>
      </c>
      <c r="B8" s="2">
        <v>218</v>
      </c>
      <c r="C8" s="2">
        <v>217</v>
      </c>
      <c r="D8" s="2">
        <v>218</v>
      </c>
      <c r="E8" s="2">
        <v>218</v>
      </c>
      <c r="F8" s="2">
        <v>218</v>
      </c>
      <c r="G8" s="2">
        <v>218</v>
      </c>
      <c r="H8" s="2"/>
      <c r="I8" s="2"/>
      <c r="J8" s="2"/>
      <c r="K8" s="2"/>
      <c r="L8" s="2"/>
    </row>
    <row r="9" spans="1:18" x14ac:dyDescent="0.25">
      <c r="A9" s="6">
        <v>401</v>
      </c>
      <c r="B9" s="2">
        <v>6812.9</v>
      </c>
      <c r="C9" s="2">
        <v>6812.9</v>
      </c>
      <c r="D9" s="2">
        <v>6812.1</v>
      </c>
      <c r="E9" s="2">
        <v>6815.3</v>
      </c>
      <c r="F9" s="2">
        <v>6811.7</v>
      </c>
      <c r="G9" s="2">
        <v>6815.5</v>
      </c>
      <c r="H9" s="2"/>
      <c r="I9" s="2"/>
      <c r="J9" s="2"/>
      <c r="K9" s="2"/>
      <c r="L9" s="2"/>
    </row>
    <row r="10" spans="1:18" x14ac:dyDescent="0.25">
      <c r="A10" s="6">
        <v>402</v>
      </c>
      <c r="B10" s="2">
        <v>171</v>
      </c>
      <c r="C10" s="2">
        <v>170</v>
      </c>
      <c r="D10" s="2">
        <v>169</v>
      </c>
      <c r="E10" s="2">
        <v>170</v>
      </c>
      <c r="F10" s="2">
        <v>171</v>
      </c>
      <c r="G10" s="2">
        <v>171</v>
      </c>
      <c r="H10" s="2"/>
      <c r="I10" s="2"/>
      <c r="J10" s="2"/>
      <c r="K10" s="2"/>
      <c r="L10" s="2"/>
    </row>
    <row r="11" spans="1:18" x14ac:dyDescent="0.25">
      <c r="A11" s="6">
        <v>403</v>
      </c>
      <c r="B11" s="2">
        <v>1018.7</v>
      </c>
      <c r="C11" s="2">
        <v>1017.3</v>
      </c>
      <c r="D11" s="2">
        <v>1017.9</v>
      </c>
      <c r="E11" s="2">
        <v>1011.3</v>
      </c>
      <c r="F11" s="2">
        <v>1013.9</v>
      </c>
      <c r="G11" s="2">
        <v>1019.1</v>
      </c>
      <c r="H11" s="2"/>
      <c r="I11" s="2"/>
      <c r="J11" s="2"/>
      <c r="K11" s="2"/>
      <c r="L11" s="2"/>
    </row>
    <row r="12" spans="1:18" x14ac:dyDescent="0.25">
      <c r="A12" s="6">
        <v>254</v>
      </c>
      <c r="B12" s="2">
        <v>808</v>
      </c>
      <c r="C12" s="2">
        <v>811</v>
      </c>
      <c r="D12" s="2">
        <v>811</v>
      </c>
      <c r="E12" s="2">
        <v>810</v>
      </c>
      <c r="F12" s="2">
        <v>813</v>
      </c>
      <c r="G12" s="2">
        <v>834</v>
      </c>
      <c r="H12" s="2"/>
      <c r="I12" s="2"/>
      <c r="J12" s="2"/>
      <c r="K12" s="2"/>
      <c r="L12" s="2"/>
    </row>
    <row r="13" spans="1:18" x14ac:dyDescent="0.25">
      <c r="A13" s="6">
        <v>255</v>
      </c>
      <c r="B13" s="2">
        <v>21262.6</v>
      </c>
      <c r="C13" s="2">
        <v>21272.1</v>
      </c>
      <c r="D13" s="2">
        <v>21278.6</v>
      </c>
      <c r="E13" s="2">
        <v>21289.1</v>
      </c>
      <c r="F13" s="2">
        <v>21300.1</v>
      </c>
      <c r="G13" s="2">
        <v>21313.1</v>
      </c>
      <c r="H13" s="2"/>
      <c r="I13" s="2"/>
      <c r="J13" s="2"/>
      <c r="K13" s="2"/>
      <c r="L13" s="2"/>
    </row>
    <row r="14" spans="1:18" x14ac:dyDescent="0.25">
      <c r="A14" s="6">
        <v>256</v>
      </c>
      <c r="B14" s="2">
        <v>1208.5999999999999</v>
      </c>
      <c r="C14" s="2">
        <v>1212.4000000000001</v>
      </c>
      <c r="D14" s="2">
        <v>1216.5999999999999</v>
      </c>
      <c r="E14" s="2">
        <v>1222.4000000000001</v>
      </c>
      <c r="F14" s="2">
        <v>1223.2</v>
      </c>
      <c r="G14" s="2">
        <v>1218.2</v>
      </c>
      <c r="H14" s="2"/>
      <c r="I14" s="2"/>
      <c r="J14" s="2"/>
      <c r="K14" s="2"/>
      <c r="L14" s="2"/>
    </row>
    <row r="15" spans="1:18" x14ac:dyDescent="0.25">
      <c r="A15" s="6">
        <v>128</v>
      </c>
      <c r="B15" s="2">
        <v>2331</v>
      </c>
      <c r="C15" s="2">
        <v>2330.5</v>
      </c>
      <c r="D15" s="2">
        <v>2333.5</v>
      </c>
      <c r="E15" s="2">
        <v>2334.5</v>
      </c>
      <c r="F15" s="2">
        <v>2331.5</v>
      </c>
      <c r="G15" s="2">
        <v>2334.5</v>
      </c>
      <c r="H15" s="2"/>
      <c r="I15" s="2"/>
      <c r="J15" s="2"/>
      <c r="K15" s="2"/>
      <c r="L15" s="2"/>
    </row>
    <row r="16" spans="1:18" x14ac:dyDescent="0.25">
      <c r="A16" s="6">
        <v>129</v>
      </c>
      <c r="B16" s="2">
        <v>244</v>
      </c>
      <c r="C16" s="2">
        <v>244</v>
      </c>
      <c r="D16" s="2">
        <v>244</v>
      </c>
      <c r="E16" s="2">
        <v>245</v>
      </c>
      <c r="F16" s="2">
        <v>245</v>
      </c>
      <c r="G16" s="2">
        <v>245</v>
      </c>
      <c r="H16" s="2"/>
      <c r="I16" s="2"/>
      <c r="J16" s="2"/>
      <c r="K16" s="2"/>
      <c r="L16" s="2"/>
    </row>
    <row r="17" spans="1:12" x14ac:dyDescent="0.25">
      <c r="A17" s="6">
        <v>130</v>
      </c>
      <c r="B17" s="2">
        <v>436.2</v>
      </c>
      <c r="C17" s="2">
        <v>436.2</v>
      </c>
      <c r="D17" s="2">
        <v>437.2</v>
      </c>
      <c r="E17" s="2">
        <v>437.2</v>
      </c>
      <c r="F17" s="2">
        <v>435.2</v>
      </c>
      <c r="G17" s="2">
        <v>434.2</v>
      </c>
      <c r="H17" s="2"/>
      <c r="I17" s="2"/>
      <c r="J17" s="2"/>
      <c r="K17" s="2"/>
      <c r="L17" s="2"/>
    </row>
    <row r="18" spans="1:12" x14ac:dyDescent="0.25">
      <c r="A18" s="6">
        <v>131</v>
      </c>
      <c r="B18" s="2">
        <v>1011.8</v>
      </c>
      <c r="C18" s="2">
        <v>1013.8</v>
      </c>
      <c r="D18" s="2">
        <v>1015.8</v>
      </c>
      <c r="E18" s="2">
        <v>1017.8</v>
      </c>
      <c r="F18" s="2">
        <v>1019.8</v>
      </c>
      <c r="G18" s="2">
        <v>1022.8</v>
      </c>
      <c r="H18" s="2"/>
      <c r="I18" s="2"/>
      <c r="J18" s="2"/>
      <c r="K18" s="2"/>
      <c r="L18" s="2"/>
    </row>
    <row r="19" spans="1:12" x14ac:dyDescent="0.25">
      <c r="A19" s="6">
        <v>132</v>
      </c>
      <c r="B19" s="2">
        <v>100</v>
      </c>
      <c r="C19" s="2">
        <v>100</v>
      </c>
      <c r="D19" s="2">
        <v>100</v>
      </c>
      <c r="E19" s="2">
        <v>99</v>
      </c>
      <c r="F19" s="2">
        <v>100</v>
      </c>
      <c r="G19" s="2">
        <v>100</v>
      </c>
      <c r="H19" s="2"/>
      <c r="I19" s="2"/>
      <c r="J19" s="2"/>
      <c r="K19" s="2"/>
      <c r="L19" s="2"/>
    </row>
    <row r="20" spans="1:12" x14ac:dyDescent="0.25">
      <c r="A20" s="6">
        <v>425</v>
      </c>
      <c r="B20" s="2">
        <v>8740.9</v>
      </c>
      <c r="C20" s="2">
        <v>8756.9</v>
      </c>
      <c r="D20" s="2">
        <v>8769.4</v>
      </c>
      <c r="E20" s="2">
        <v>8746.4</v>
      </c>
      <c r="F20" s="2">
        <v>8747.9</v>
      </c>
      <c r="G20" s="2">
        <v>8764.4</v>
      </c>
      <c r="H20" s="2"/>
      <c r="I20" s="2"/>
      <c r="J20" s="2"/>
      <c r="K20" s="2"/>
      <c r="L20" s="2"/>
    </row>
    <row r="21" spans="1:12" x14ac:dyDescent="0.25">
      <c r="A21" s="6">
        <v>450</v>
      </c>
      <c r="B21" s="2">
        <v>3573.5</v>
      </c>
      <c r="C21" s="2">
        <v>3586.5</v>
      </c>
      <c r="D21" s="2">
        <v>3599.5</v>
      </c>
      <c r="E21" s="2">
        <v>3594.5</v>
      </c>
      <c r="F21" s="2">
        <v>3601.5</v>
      </c>
      <c r="G21" s="2">
        <v>3609.5</v>
      </c>
      <c r="H21" s="2"/>
      <c r="I21" s="2"/>
      <c r="J21" s="2"/>
      <c r="K21" s="2"/>
      <c r="L21" s="2"/>
    </row>
    <row r="22" spans="1:12" x14ac:dyDescent="0.25">
      <c r="A22" s="6">
        <v>259</v>
      </c>
      <c r="B22" s="2">
        <v>1521.6</v>
      </c>
      <c r="C22" s="2">
        <v>1520</v>
      </c>
      <c r="D22" s="2">
        <v>1520</v>
      </c>
      <c r="E22" s="2">
        <v>1505.6</v>
      </c>
      <c r="F22" s="2">
        <v>1499.2</v>
      </c>
      <c r="G22" s="2">
        <v>1494.4</v>
      </c>
      <c r="H22" s="2"/>
      <c r="I22" s="2"/>
      <c r="J22" s="2"/>
      <c r="K22" s="2"/>
      <c r="L22" s="2"/>
    </row>
    <row r="23" spans="1:12" x14ac:dyDescent="0.25">
      <c r="A23" s="6">
        <v>260</v>
      </c>
      <c r="B23" s="2">
        <v>2707</v>
      </c>
      <c r="C23" s="2">
        <v>2712</v>
      </c>
      <c r="D23" s="2">
        <v>2713</v>
      </c>
      <c r="E23" s="2">
        <v>2714</v>
      </c>
      <c r="F23" s="2">
        <v>2712</v>
      </c>
      <c r="G23" s="2">
        <v>2723</v>
      </c>
      <c r="H23" s="2"/>
      <c r="I23" s="2"/>
      <c r="J23" s="2"/>
      <c r="K23" s="2"/>
      <c r="L23" s="2"/>
    </row>
    <row r="24" spans="1:12" x14ac:dyDescent="0.25">
      <c r="A24" s="6">
        <v>451</v>
      </c>
      <c r="B24" s="2">
        <v>5127.2</v>
      </c>
      <c r="C24" s="2">
        <v>5131.2</v>
      </c>
      <c r="D24" s="2">
        <v>5160.2</v>
      </c>
      <c r="E24" s="2">
        <v>5176.2</v>
      </c>
      <c r="F24" s="2">
        <v>5191.2</v>
      </c>
      <c r="G24" s="2">
        <v>5218.2</v>
      </c>
      <c r="H24" s="2"/>
      <c r="I24" s="2"/>
      <c r="J24" s="2"/>
      <c r="K24" s="2"/>
      <c r="L24" s="2"/>
    </row>
    <row r="25" spans="1:12" x14ac:dyDescent="0.25">
      <c r="A25" s="6">
        <v>452</v>
      </c>
      <c r="B25" s="2">
        <v>586</v>
      </c>
      <c r="C25" s="2">
        <v>587</v>
      </c>
      <c r="D25" s="2">
        <v>586</v>
      </c>
      <c r="E25" s="2">
        <v>586</v>
      </c>
      <c r="F25" s="2">
        <v>586</v>
      </c>
      <c r="G25" s="2">
        <v>586</v>
      </c>
      <c r="H25" s="2"/>
      <c r="I25" s="2"/>
      <c r="J25" s="2"/>
      <c r="K25" s="2"/>
      <c r="L25" s="2"/>
    </row>
    <row r="26" spans="1:12" x14ac:dyDescent="0.25">
      <c r="A26" s="6">
        <v>133</v>
      </c>
      <c r="B26" s="2">
        <v>633</v>
      </c>
      <c r="C26" s="2">
        <v>633</v>
      </c>
      <c r="D26" s="2">
        <v>635</v>
      </c>
      <c r="E26" s="2">
        <v>637</v>
      </c>
      <c r="F26" s="2">
        <v>639</v>
      </c>
      <c r="G26" s="2">
        <v>636</v>
      </c>
      <c r="H26" s="2"/>
      <c r="I26" s="2"/>
      <c r="J26" s="2"/>
      <c r="K26" s="2"/>
      <c r="L26" s="2"/>
    </row>
    <row r="27" spans="1:12" x14ac:dyDescent="0.25">
      <c r="A27" s="6">
        <v>134</v>
      </c>
      <c r="B27" s="2">
        <v>352</v>
      </c>
      <c r="C27" s="2">
        <v>354</v>
      </c>
      <c r="D27" s="2">
        <v>354</v>
      </c>
      <c r="E27" s="2">
        <v>353</v>
      </c>
      <c r="F27" s="2">
        <v>355</v>
      </c>
      <c r="G27" s="2">
        <v>354</v>
      </c>
      <c r="H27" s="2"/>
      <c r="I27" s="2"/>
      <c r="J27" s="2"/>
      <c r="K27" s="2"/>
      <c r="L27" s="2"/>
    </row>
    <row r="28" spans="1:12" x14ac:dyDescent="0.25">
      <c r="A28" s="6">
        <v>150</v>
      </c>
      <c r="B28" s="2">
        <v>6214.4</v>
      </c>
      <c r="C28" s="2">
        <v>6221.4</v>
      </c>
      <c r="D28" s="2">
        <v>6215.4</v>
      </c>
      <c r="E28" s="2">
        <v>6223.4</v>
      </c>
      <c r="F28" s="2">
        <v>6235.4</v>
      </c>
      <c r="G28" s="2">
        <v>6237.4</v>
      </c>
      <c r="H28" s="2"/>
      <c r="I28" s="2"/>
      <c r="J28" s="2"/>
      <c r="K28" s="2"/>
      <c r="L28" s="2"/>
    </row>
    <row r="29" spans="1:12" x14ac:dyDescent="0.25">
      <c r="A29" s="6">
        <v>151</v>
      </c>
      <c r="B29" s="2">
        <v>359.2</v>
      </c>
      <c r="C29" s="2">
        <v>354</v>
      </c>
      <c r="D29" s="2">
        <v>354</v>
      </c>
      <c r="E29" s="2">
        <v>362.6</v>
      </c>
      <c r="F29" s="2">
        <v>362.4</v>
      </c>
      <c r="G29" s="2">
        <v>363.4</v>
      </c>
      <c r="H29" s="2"/>
      <c r="I29" s="2"/>
      <c r="J29" s="2"/>
      <c r="K29" s="2"/>
      <c r="L29" s="2"/>
    </row>
    <row r="30" spans="1:12" x14ac:dyDescent="0.25">
      <c r="A30" s="6">
        <v>453</v>
      </c>
      <c r="B30" s="2">
        <v>12152.6</v>
      </c>
      <c r="C30" s="2">
        <v>12173.8</v>
      </c>
      <c r="D30" s="2">
        <v>12206</v>
      </c>
      <c r="E30" s="2">
        <v>12215.5</v>
      </c>
      <c r="F30" s="2">
        <v>12228.8</v>
      </c>
      <c r="G30" s="2">
        <v>12261.900000000001</v>
      </c>
      <c r="H30" s="2"/>
      <c r="I30" s="2"/>
      <c r="J30" s="2"/>
      <c r="K30" s="2"/>
      <c r="L30" s="2"/>
    </row>
    <row r="31" spans="1:12" x14ac:dyDescent="0.25">
      <c r="A31" s="6">
        <v>286</v>
      </c>
      <c r="B31" s="2">
        <v>929.8</v>
      </c>
      <c r="C31" s="2">
        <v>929.8</v>
      </c>
      <c r="D31" s="2">
        <v>928.8</v>
      </c>
      <c r="E31" s="2">
        <v>927.8</v>
      </c>
      <c r="F31" s="2">
        <v>928.8</v>
      </c>
      <c r="G31" s="2">
        <v>927.8</v>
      </c>
      <c r="H31" s="2"/>
      <c r="I31" s="2"/>
      <c r="J31" s="2"/>
      <c r="K31" s="2"/>
      <c r="L31" s="2"/>
    </row>
    <row r="32" spans="1:12" x14ac:dyDescent="0.25">
      <c r="A32" s="6">
        <v>287</v>
      </c>
      <c r="B32" s="2">
        <v>1483</v>
      </c>
      <c r="C32" s="2">
        <v>1481</v>
      </c>
      <c r="D32" s="2">
        <v>1483</v>
      </c>
      <c r="E32" s="2">
        <v>1484</v>
      </c>
      <c r="F32" s="2">
        <v>1484</v>
      </c>
      <c r="G32" s="2">
        <v>1484</v>
      </c>
      <c r="H32" s="2"/>
      <c r="I32" s="2"/>
      <c r="J32" s="2"/>
      <c r="K32" s="2"/>
      <c r="L32" s="2"/>
    </row>
    <row r="33" spans="1:12" x14ac:dyDescent="0.25">
      <c r="A33" s="6">
        <v>288</v>
      </c>
      <c r="B33" s="2">
        <v>2183.9</v>
      </c>
      <c r="C33" s="2">
        <v>2186.9</v>
      </c>
      <c r="D33" s="2">
        <v>2188.9</v>
      </c>
      <c r="E33" s="2">
        <v>2185.3000000000002</v>
      </c>
      <c r="F33" s="2">
        <v>2187.9</v>
      </c>
      <c r="G33" s="2">
        <v>2183.8999999999996</v>
      </c>
      <c r="H33" s="2"/>
      <c r="I33" s="2"/>
      <c r="J33" s="2"/>
      <c r="K33" s="2"/>
      <c r="L33" s="2"/>
    </row>
    <row r="34" spans="1:12" x14ac:dyDescent="0.25">
      <c r="A34" s="6">
        <v>152</v>
      </c>
      <c r="B34" s="2">
        <v>1841.1</v>
      </c>
      <c r="C34" s="2">
        <v>1844.9</v>
      </c>
      <c r="D34" s="2">
        <v>1843.9</v>
      </c>
      <c r="E34" s="2">
        <v>1838.3</v>
      </c>
      <c r="F34" s="2">
        <v>1838.3</v>
      </c>
      <c r="G34" s="2">
        <v>1839.1</v>
      </c>
      <c r="H34" s="2"/>
      <c r="I34" s="2"/>
      <c r="J34" s="2"/>
      <c r="K34" s="2"/>
      <c r="L34" s="2"/>
    </row>
    <row r="35" spans="1:12" x14ac:dyDescent="0.25">
      <c r="A35" s="6">
        <v>180</v>
      </c>
      <c r="B35" s="2">
        <v>107</v>
      </c>
      <c r="C35" s="2">
        <v>108</v>
      </c>
      <c r="D35" s="2">
        <v>108</v>
      </c>
      <c r="E35" s="2">
        <v>108</v>
      </c>
      <c r="F35" s="2">
        <v>108</v>
      </c>
      <c r="G35" s="2">
        <v>108</v>
      </c>
      <c r="H35" s="2"/>
      <c r="I35" s="2"/>
      <c r="J35" s="2"/>
      <c r="K35" s="2"/>
      <c r="L35" s="2"/>
    </row>
    <row r="36" spans="1:12" x14ac:dyDescent="0.25">
      <c r="A36" s="6">
        <v>181</v>
      </c>
      <c r="B36" s="2">
        <v>378.4</v>
      </c>
      <c r="C36" s="2">
        <v>378.4</v>
      </c>
      <c r="D36" s="2">
        <v>376.8</v>
      </c>
      <c r="E36" s="2">
        <v>376.79999999999995</v>
      </c>
      <c r="F36" s="2">
        <v>376.8</v>
      </c>
      <c r="G36" s="2">
        <v>376.79999999999995</v>
      </c>
      <c r="H36" s="2"/>
      <c r="I36" s="2"/>
      <c r="J36" s="2"/>
      <c r="K36" s="2"/>
      <c r="L36" s="2"/>
    </row>
    <row r="37" spans="1:12" x14ac:dyDescent="0.25">
      <c r="A37" s="6">
        <v>182</v>
      </c>
      <c r="B37" s="2">
        <v>32474.5</v>
      </c>
      <c r="C37" s="2">
        <v>32522.7</v>
      </c>
      <c r="D37" s="2">
        <v>32523.599999999999</v>
      </c>
      <c r="E37" s="2">
        <v>32530.799999999996</v>
      </c>
      <c r="F37" s="2">
        <v>32537</v>
      </c>
      <c r="G37" s="2">
        <v>32535.999999999996</v>
      </c>
      <c r="H37" s="2"/>
      <c r="I37" s="2"/>
      <c r="J37" s="2"/>
      <c r="K37" s="2"/>
      <c r="L37" s="2"/>
    </row>
    <row r="38" spans="1:12" x14ac:dyDescent="0.25">
      <c r="A38" s="6">
        <v>300</v>
      </c>
      <c r="B38" s="2">
        <v>1009.6</v>
      </c>
      <c r="C38" s="2">
        <v>1007.6</v>
      </c>
      <c r="D38" s="2">
        <v>1011.6</v>
      </c>
      <c r="E38" s="2">
        <v>1015.5999999999999</v>
      </c>
      <c r="F38" s="2">
        <v>1019.6</v>
      </c>
      <c r="G38" s="2">
        <v>1015.5999999999999</v>
      </c>
      <c r="H38" s="2"/>
      <c r="I38" s="2"/>
      <c r="J38" s="2"/>
      <c r="K38" s="2"/>
      <c r="L38" s="2"/>
    </row>
    <row r="39" spans="1:12" x14ac:dyDescent="0.25">
      <c r="A39" s="6">
        <v>315</v>
      </c>
      <c r="B39" s="2">
        <v>885</v>
      </c>
      <c r="C39" s="2">
        <v>890</v>
      </c>
      <c r="D39" s="2">
        <v>897</v>
      </c>
      <c r="E39" s="2">
        <v>905</v>
      </c>
      <c r="F39" s="2">
        <v>906</v>
      </c>
      <c r="G39" s="2">
        <v>913</v>
      </c>
      <c r="H39" s="2"/>
      <c r="I39" s="2"/>
      <c r="J39" s="2"/>
      <c r="K39" s="2"/>
      <c r="L39" s="2"/>
    </row>
    <row r="40" spans="1:12" x14ac:dyDescent="0.25">
      <c r="A40" s="6">
        <v>316</v>
      </c>
      <c r="B40" s="2">
        <v>2367</v>
      </c>
      <c r="C40" s="2">
        <v>2408</v>
      </c>
      <c r="D40" s="2">
        <v>2403</v>
      </c>
      <c r="E40" s="2">
        <v>1361.7</v>
      </c>
      <c r="F40" s="2">
        <v>1365.7</v>
      </c>
      <c r="G40" s="2">
        <v>1362.7</v>
      </c>
      <c r="H40" s="2"/>
      <c r="I40" s="2"/>
      <c r="J40" s="2"/>
      <c r="K40" s="2"/>
      <c r="L40" s="2"/>
    </row>
    <row r="41" spans="1:12" x14ac:dyDescent="0.25">
      <c r="A41" s="6">
        <v>317</v>
      </c>
      <c r="B41" s="2">
        <v>3233</v>
      </c>
      <c r="C41" s="2">
        <v>3235</v>
      </c>
      <c r="D41" s="2">
        <v>3230</v>
      </c>
      <c r="E41" s="2">
        <v>3227.5</v>
      </c>
      <c r="F41" s="2">
        <v>3242.5</v>
      </c>
      <c r="G41" s="2">
        <v>3251.5</v>
      </c>
      <c r="H41" s="2"/>
      <c r="I41" s="2"/>
      <c r="J41" s="2"/>
      <c r="K41" s="2"/>
      <c r="L41" s="2"/>
    </row>
    <row r="42" spans="1:12" x14ac:dyDescent="0.25">
      <c r="A42" s="6">
        <v>110</v>
      </c>
      <c r="B42" s="2">
        <v>2637.5</v>
      </c>
      <c r="C42" s="2">
        <v>2636.5</v>
      </c>
      <c r="D42" s="2">
        <v>2639.5</v>
      </c>
      <c r="E42" s="2">
        <v>2638.5</v>
      </c>
      <c r="F42" s="2">
        <v>2638.5</v>
      </c>
      <c r="G42" s="2">
        <v>2636.5</v>
      </c>
      <c r="H42" s="2"/>
      <c r="I42" s="2"/>
      <c r="J42" s="2"/>
      <c r="K42" s="2"/>
      <c r="L42" s="2"/>
    </row>
    <row r="43" spans="1:12" x14ac:dyDescent="0.25">
      <c r="A43" s="6">
        <v>111</v>
      </c>
      <c r="B43" s="2">
        <v>434</v>
      </c>
      <c r="C43" s="2">
        <v>434</v>
      </c>
      <c r="D43" s="2">
        <v>432</v>
      </c>
      <c r="E43" s="2">
        <v>435</v>
      </c>
      <c r="F43" s="2">
        <v>435</v>
      </c>
      <c r="G43" s="2">
        <v>436</v>
      </c>
      <c r="H43" s="2"/>
      <c r="I43" s="2"/>
      <c r="J43" s="2"/>
      <c r="K43" s="2"/>
      <c r="L43" s="2"/>
    </row>
    <row r="44" spans="1:12" x14ac:dyDescent="0.25">
      <c r="A44" s="6">
        <v>112</v>
      </c>
      <c r="B44" s="2">
        <v>52</v>
      </c>
      <c r="C44" s="2">
        <v>52</v>
      </c>
      <c r="D44" s="2">
        <v>52</v>
      </c>
      <c r="E44" s="2">
        <v>52</v>
      </c>
      <c r="F44" s="2">
        <v>52</v>
      </c>
      <c r="G44" s="2">
        <v>50</v>
      </c>
      <c r="H44" s="2"/>
      <c r="I44" s="2"/>
      <c r="J44" s="2"/>
      <c r="K44" s="2"/>
      <c r="L44" s="2"/>
    </row>
    <row r="45" spans="1:12" x14ac:dyDescent="0.25">
      <c r="A45" s="6">
        <v>113</v>
      </c>
      <c r="B45" s="2">
        <v>258.60000000000002</v>
      </c>
      <c r="C45" s="2">
        <v>258.60000000000002</v>
      </c>
      <c r="D45" s="2">
        <v>258.60000000000002</v>
      </c>
      <c r="E45" s="2">
        <v>258.60000000000002</v>
      </c>
      <c r="F45" s="2">
        <v>258.60000000000002</v>
      </c>
      <c r="G45" s="2">
        <v>257.60000000000002</v>
      </c>
      <c r="H45" s="2"/>
      <c r="I45" s="2"/>
      <c r="J45" s="2"/>
      <c r="K45" s="2"/>
      <c r="L45" s="2"/>
    </row>
    <row r="46" spans="1:12" x14ac:dyDescent="0.25">
      <c r="A46" s="6">
        <v>332</v>
      </c>
      <c r="B46" s="2">
        <v>169</v>
      </c>
      <c r="C46" s="2">
        <v>169</v>
      </c>
      <c r="D46" s="2">
        <v>169</v>
      </c>
      <c r="E46" s="2">
        <v>169</v>
      </c>
      <c r="F46" s="2">
        <v>169</v>
      </c>
      <c r="G46" s="2">
        <v>169</v>
      </c>
      <c r="H46" s="2"/>
      <c r="I46" s="2"/>
      <c r="J46" s="2"/>
      <c r="K46" s="2"/>
      <c r="L46" s="2"/>
    </row>
    <row r="47" spans="1:12" x14ac:dyDescent="0.25">
      <c r="A47" s="6">
        <v>333</v>
      </c>
      <c r="B47" s="2">
        <v>5852.5</v>
      </c>
      <c r="C47" s="2">
        <v>5856.5</v>
      </c>
      <c r="D47" s="2">
        <v>5851.5</v>
      </c>
      <c r="E47" s="2">
        <v>5873.5</v>
      </c>
      <c r="F47" s="2">
        <v>5866.5</v>
      </c>
      <c r="G47" s="2">
        <v>5686.9</v>
      </c>
      <c r="H47" s="2"/>
      <c r="I47" s="2"/>
      <c r="J47" s="2"/>
      <c r="K47" s="2"/>
      <c r="L47" s="2"/>
    </row>
    <row r="48" spans="1:12" x14ac:dyDescent="0.25">
      <c r="A48" s="6">
        <v>114</v>
      </c>
      <c r="B48" s="2">
        <v>303.5</v>
      </c>
      <c r="C48" s="2">
        <v>303.5</v>
      </c>
      <c r="D48" s="2">
        <v>303.5</v>
      </c>
      <c r="E48" s="2">
        <v>304.5</v>
      </c>
      <c r="F48" s="2">
        <v>305.5</v>
      </c>
      <c r="G48" s="2">
        <v>305.5</v>
      </c>
      <c r="H48" s="2"/>
      <c r="I48" s="2"/>
      <c r="J48" s="2"/>
      <c r="K48" s="2"/>
      <c r="L48" s="2"/>
    </row>
    <row r="49" spans="1:12" x14ac:dyDescent="0.25">
      <c r="A49" s="6">
        <v>117</v>
      </c>
      <c r="B49" s="2">
        <v>81</v>
      </c>
      <c r="C49" s="2">
        <v>81</v>
      </c>
      <c r="D49" s="2">
        <v>81</v>
      </c>
      <c r="E49" s="2">
        <v>81</v>
      </c>
      <c r="F49" s="2">
        <v>81</v>
      </c>
      <c r="G49" s="2">
        <v>81</v>
      </c>
      <c r="H49" s="2"/>
      <c r="I49" s="2"/>
      <c r="J49" s="2"/>
      <c r="K49" s="2"/>
      <c r="L49" s="2"/>
    </row>
    <row r="50" spans="1:12" x14ac:dyDescent="0.25">
      <c r="A50" s="26">
        <v>345</v>
      </c>
      <c r="B50" s="17">
        <v>7273.6</v>
      </c>
      <c r="C50" s="17">
        <v>7216.8</v>
      </c>
      <c r="D50" s="17">
        <v>7198.4</v>
      </c>
      <c r="E50" s="17">
        <v>7205.8</v>
      </c>
      <c r="F50" s="17">
        <v>7196.7</v>
      </c>
      <c r="G50" s="17">
        <v>7204.4000000000005</v>
      </c>
      <c r="H50" s="2"/>
      <c r="I50" s="2"/>
      <c r="J50" s="2"/>
      <c r="K50" s="2"/>
      <c r="L50" s="2"/>
    </row>
    <row r="51" spans="1:12" x14ac:dyDescent="0.25">
      <c r="A51" s="6">
        <v>356</v>
      </c>
      <c r="B51" s="2">
        <v>10238.9</v>
      </c>
      <c r="C51" s="2">
        <v>10238.700000000001</v>
      </c>
      <c r="D51" s="2">
        <v>10251.1</v>
      </c>
      <c r="E51" s="2">
        <v>10273.299999999999</v>
      </c>
      <c r="F51" s="2">
        <v>10281.9</v>
      </c>
      <c r="G51" s="2">
        <v>10268.699999999999</v>
      </c>
      <c r="H51" s="2"/>
      <c r="I51" s="2"/>
      <c r="J51" s="2"/>
      <c r="K51" s="2"/>
      <c r="L51" s="2"/>
    </row>
    <row r="52" spans="1:12" x14ac:dyDescent="0.25">
      <c r="A52" s="6">
        <v>118</v>
      </c>
      <c r="B52" s="2">
        <v>762</v>
      </c>
      <c r="C52" s="2">
        <v>763</v>
      </c>
      <c r="D52" s="2">
        <v>762</v>
      </c>
      <c r="E52" s="2">
        <v>761</v>
      </c>
      <c r="F52" s="2">
        <v>764</v>
      </c>
      <c r="G52" s="2">
        <v>765</v>
      </c>
      <c r="H52" s="2"/>
      <c r="I52" s="2"/>
      <c r="J52" s="2"/>
      <c r="K52" s="2"/>
      <c r="L52" s="2"/>
    </row>
    <row r="53" spans="1:12" x14ac:dyDescent="0.25">
      <c r="A53" s="6">
        <v>119</v>
      </c>
      <c r="B53" s="2">
        <v>3090.6</v>
      </c>
      <c r="C53" s="2">
        <v>3090.6</v>
      </c>
      <c r="D53" s="2">
        <v>3090.6</v>
      </c>
      <c r="E53" s="2">
        <v>3091.6000000000004</v>
      </c>
      <c r="F53" s="2">
        <v>3094.6</v>
      </c>
      <c r="G53" s="2">
        <v>3094.6000000000004</v>
      </c>
      <c r="H53" s="2"/>
      <c r="I53" s="2"/>
      <c r="J53" s="2"/>
      <c r="K53" s="2"/>
      <c r="L53" s="2"/>
    </row>
    <row r="54" spans="1:12" x14ac:dyDescent="0.25">
      <c r="A54" s="6">
        <v>120</v>
      </c>
      <c r="B54" s="2">
        <v>349.5</v>
      </c>
      <c r="C54" s="2">
        <v>349.5</v>
      </c>
      <c r="D54" s="2">
        <v>348.5</v>
      </c>
      <c r="E54" s="2">
        <v>349.5</v>
      </c>
      <c r="F54" s="2">
        <v>348.5</v>
      </c>
      <c r="G54" s="2">
        <v>349.5</v>
      </c>
      <c r="H54" s="2"/>
      <c r="I54" s="2"/>
      <c r="J54" s="2"/>
      <c r="K54" s="2"/>
      <c r="L54" s="2"/>
    </row>
    <row r="55" spans="1:12" x14ac:dyDescent="0.25">
      <c r="A55" s="6">
        <v>121</v>
      </c>
      <c r="B55" s="2">
        <v>2041.5</v>
      </c>
      <c r="C55" s="2">
        <v>2044.5</v>
      </c>
      <c r="D55" s="2">
        <v>2045.5</v>
      </c>
      <c r="E55" s="2">
        <v>2047.5</v>
      </c>
      <c r="F55" s="2">
        <v>2049.5</v>
      </c>
      <c r="G55" s="2">
        <v>2047.5</v>
      </c>
      <c r="H55" s="2"/>
      <c r="I55" s="2"/>
      <c r="J55" s="2"/>
      <c r="K55" s="2"/>
      <c r="L55" s="2"/>
    </row>
    <row r="56" spans="1:12" x14ac:dyDescent="0.25">
      <c r="A56" s="6">
        <v>242</v>
      </c>
      <c r="B56" s="2">
        <v>264.8</v>
      </c>
      <c r="C56" s="2">
        <v>266.8</v>
      </c>
      <c r="D56" s="2">
        <v>266.8</v>
      </c>
      <c r="E56" s="2">
        <v>263.8</v>
      </c>
      <c r="F56" s="2">
        <v>264.8</v>
      </c>
      <c r="G56" s="2">
        <v>262.39999999999998</v>
      </c>
      <c r="H56" s="2"/>
      <c r="I56" s="2"/>
      <c r="J56" s="2"/>
      <c r="K56" s="2"/>
      <c r="L56" s="2"/>
    </row>
    <row r="57" spans="1:12" x14ac:dyDescent="0.25">
      <c r="A57" s="6">
        <v>246</v>
      </c>
      <c r="B57" s="2">
        <v>1731.5</v>
      </c>
      <c r="C57" s="2">
        <v>1724.5</v>
      </c>
      <c r="D57" s="2">
        <v>1717.5</v>
      </c>
      <c r="E57" s="2">
        <v>1723.5</v>
      </c>
      <c r="F57" s="2">
        <v>1721.5</v>
      </c>
      <c r="G57" s="2">
        <v>1722.5</v>
      </c>
      <c r="H57" s="2"/>
      <c r="I57" s="2"/>
      <c r="J57" s="2"/>
      <c r="K57" s="2"/>
      <c r="L57" s="2"/>
    </row>
    <row r="58" spans="1:12" x14ac:dyDescent="0.25">
      <c r="A58" s="6">
        <v>122</v>
      </c>
      <c r="B58" s="2">
        <v>1399.5</v>
      </c>
      <c r="C58" s="2">
        <v>1400.5</v>
      </c>
      <c r="D58" s="2">
        <v>1401.5</v>
      </c>
      <c r="E58" s="2">
        <v>1402.5</v>
      </c>
      <c r="F58" s="2">
        <v>1405.5</v>
      </c>
      <c r="G58" s="2">
        <v>1405.5</v>
      </c>
      <c r="H58" s="2"/>
      <c r="I58" s="2"/>
      <c r="J58" s="2"/>
      <c r="K58" s="2"/>
      <c r="L58" s="2"/>
    </row>
    <row r="59" spans="1:12" x14ac:dyDescent="0.25">
      <c r="A59" s="6">
        <v>357</v>
      </c>
      <c r="B59" s="2">
        <v>14971.5</v>
      </c>
      <c r="C59" s="2">
        <v>15036</v>
      </c>
      <c r="D59" s="2">
        <v>15083.4</v>
      </c>
      <c r="E59" s="2">
        <v>15109.9</v>
      </c>
      <c r="F59" s="2">
        <v>15141.7</v>
      </c>
      <c r="G59" s="2">
        <v>15151.099999999999</v>
      </c>
      <c r="H59" s="2"/>
      <c r="I59" s="2"/>
      <c r="J59" s="2"/>
      <c r="K59" s="2"/>
      <c r="L59" s="2"/>
    </row>
    <row r="60" spans="1:12" x14ac:dyDescent="0.25">
      <c r="A60" s="6">
        <v>385</v>
      </c>
      <c r="B60" s="2">
        <v>10442.299999999999</v>
      </c>
      <c r="C60" s="2">
        <v>10437.9</v>
      </c>
      <c r="D60" s="2">
        <v>10526.9</v>
      </c>
      <c r="E60" s="2">
        <v>10543.3</v>
      </c>
      <c r="F60" s="2">
        <v>10542.9</v>
      </c>
      <c r="G60" s="2">
        <v>10529.900000000001</v>
      </c>
      <c r="H60" s="2"/>
      <c r="I60" s="2"/>
      <c r="J60" s="2"/>
      <c r="K60" s="2"/>
      <c r="L60" s="2"/>
    </row>
    <row r="61" spans="1:12" x14ac:dyDescent="0.25">
      <c r="A61" s="6">
        <v>386</v>
      </c>
      <c r="B61" s="2">
        <v>2383</v>
      </c>
      <c r="C61" s="2">
        <v>2389</v>
      </c>
      <c r="D61" s="2">
        <v>2393</v>
      </c>
      <c r="E61" s="2">
        <v>2392</v>
      </c>
      <c r="F61" s="2">
        <v>2393</v>
      </c>
      <c r="G61" s="2">
        <v>2385</v>
      </c>
      <c r="H61" s="2"/>
      <c r="I61" s="2"/>
      <c r="J61" s="2"/>
      <c r="K61" s="2"/>
      <c r="L61" s="2"/>
    </row>
    <row r="62" spans="1:12" x14ac:dyDescent="0.25">
      <c r="A62" s="6">
        <v>400</v>
      </c>
      <c r="B62" s="2">
        <v>21968.5</v>
      </c>
      <c r="C62" s="2">
        <v>21998.3</v>
      </c>
      <c r="D62" s="2">
        <v>21988.3</v>
      </c>
      <c r="E62" s="2">
        <v>22043.3</v>
      </c>
      <c r="F62" s="2">
        <v>22117.8</v>
      </c>
      <c r="G62" s="2">
        <v>22178.799999999999</v>
      </c>
      <c r="H62" s="2"/>
      <c r="I62" s="2"/>
      <c r="J62" s="2"/>
      <c r="K62" s="2"/>
      <c r="L62" s="2"/>
    </row>
    <row r="63" spans="1:12" x14ac:dyDescent="0.25">
      <c r="A63" s="6">
        <v>123</v>
      </c>
      <c r="B63" s="2">
        <v>349</v>
      </c>
      <c r="C63" s="2">
        <v>349</v>
      </c>
      <c r="D63" s="2">
        <v>349</v>
      </c>
      <c r="E63" s="2">
        <v>351</v>
      </c>
      <c r="F63" s="2">
        <v>351</v>
      </c>
      <c r="G63" s="2">
        <v>351</v>
      </c>
      <c r="H63" s="2"/>
      <c r="I63" s="2"/>
      <c r="J63" s="2"/>
      <c r="K63" s="2"/>
      <c r="L63" s="2"/>
    </row>
    <row r="64" spans="1:12" x14ac:dyDescent="0.25">
      <c r="A64" s="6">
        <v>124</v>
      </c>
      <c r="B64" s="2">
        <v>292</v>
      </c>
      <c r="C64" s="2">
        <v>291</v>
      </c>
      <c r="D64" s="2">
        <v>293</v>
      </c>
      <c r="E64" s="2">
        <v>293</v>
      </c>
      <c r="F64" s="2">
        <v>292</v>
      </c>
      <c r="G64" s="2">
        <v>293</v>
      </c>
      <c r="H64" s="2"/>
      <c r="I64" s="2"/>
      <c r="J64" s="2"/>
      <c r="K64" s="2"/>
      <c r="L64" s="2"/>
    </row>
    <row r="65" spans="1:13" x14ac:dyDescent="0.25">
      <c r="A65" s="6">
        <v>125</v>
      </c>
      <c r="B65" s="2">
        <v>193</v>
      </c>
      <c r="C65" s="2">
        <v>193</v>
      </c>
      <c r="D65" s="2">
        <v>193</v>
      </c>
      <c r="E65" s="2">
        <v>193</v>
      </c>
      <c r="F65" s="2">
        <v>193</v>
      </c>
      <c r="G65" s="2">
        <v>193</v>
      </c>
      <c r="H65" s="2"/>
      <c r="I65" s="2"/>
      <c r="J65" s="2"/>
      <c r="K65" s="2"/>
      <c r="L65" s="2"/>
    </row>
    <row r="66" spans="1:13" x14ac:dyDescent="0.25">
      <c r="A66" s="6">
        <v>126</v>
      </c>
      <c r="B66" s="2">
        <v>71</v>
      </c>
      <c r="C66" s="2">
        <v>71</v>
      </c>
      <c r="D66" s="2">
        <v>71</v>
      </c>
      <c r="E66" s="2">
        <v>70</v>
      </c>
      <c r="F66" s="2">
        <v>71</v>
      </c>
      <c r="G66" s="2">
        <v>71</v>
      </c>
      <c r="H66" s="2"/>
      <c r="I66" s="2"/>
      <c r="J66" s="2"/>
      <c r="K66" s="2"/>
      <c r="L66" s="2"/>
    </row>
    <row r="67" spans="1:13" x14ac:dyDescent="0.25">
      <c r="A67" s="6">
        <v>183</v>
      </c>
      <c r="B67" s="2">
        <v>12837.1</v>
      </c>
      <c r="C67" s="2">
        <v>12848.5</v>
      </c>
      <c r="D67" s="2">
        <v>12867.1</v>
      </c>
      <c r="E67" s="2">
        <v>12895.9</v>
      </c>
      <c r="F67" s="2">
        <v>12912.9</v>
      </c>
      <c r="G67" s="2">
        <v>12883.099999999999</v>
      </c>
      <c r="H67" s="2"/>
      <c r="I67" s="2"/>
      <c r="J67" s="2"/>
      <c r="K67" s="2"/>
      <c r="L67" s="2"/>
    </row>
    <row r="68" spans="1:13" x14ac:dyDescent="0.25">
      <c r="A68" s="6">
        <v>188</v>
      </c>
      <c r="B68" s="2">
        <v>3177.2</v>
      </c>
      <c r="C68" s="2">
        <v>3180.2</v>
      </c>
      <c r="D68" s="2">
        <v>3189.2</v>
      </c>
      <c r="E68" s="2">
        <v>3178.2</v>
      </c>
      <c r="F68" s="2">
        <v>3175.8</v>
      </c>
      <c r="G68" s="2">
        <v>3175.8</v>
      </c>
      <c r="H68" s="2"/>
      <c r="I68" s="2"/>
      <c r="J68" s="2"/>
      <c r="K68" s="2"/>
      <c r="L68" s="2"/>
    </row>
    <row r="69" spans="1:13" x14ac:dyDescent="0.25">
      <c r="A69" s="6">
        <v>187</v>
      </c>
      <c r="B69" s="2">
        <v>3099.4</v>
      </c>
      <c r="C69" s="2">
        <v>3102.8</v>
      </c>
      <c r="D69" s="2">
        <v>3100.8</v>
      </c>
      <c r="E69" s="2">
        <v>3110.8</v>
      </c>
      <c r="F69" s="2">
        <v>3116.8</v>
      </c>
      <c r="G69" s="2">
        <v>3106.4</v>
      </c>
      <c r="H69" s="2"/>
      <c r="I69" s="2"/>
      <c r="J69" s="2"/>
      <c r="K69" s="2"/>
      <c r="L69" s="2"/>
    </row>
    <row r="70" spans="1:13" x14ac:dyDescent="0.25">
      <c r="A70" s="6">
        <v>191</v>
      </c>
      <c r="B70" s="2">
        <v>2513.19</v>
      </c>
      <c r="C70" s="2">
        <v>2516.19</v>
      </c>
      <c r="D70" s="2">
        <v>2519.19</v>
      </c>
      <c r="E70" s="2">
        <v>2532.19</v>
      </c>
      <c r="F70" s="2">
        <v>2541.19</v>
      </c>
      <c r="G70" s="2">
        <v>2540.19</v>
      </c>
      <c r="H70" s="2"/>
      <c r="I70" s="2"/>
      <c r="J70" s="2"/>
      <c r="K70" s="2"/>
      <c r="L70" s="2"/>
    </row>
    <row r="71" spans="1:13" x14ac:dyDescent="0.25">
      <c r="A71" s="6">
        <v>220</v>
      </c>
      <c r="B71" s="2">
        <v>562</v>
      </c>
      <c r="C71" s="2">
        <v>562</v>
      </c>
      <c r="D71" s="2">
        <v>564</v>
      </c>
      <c r="E71" s="2">
        <v>564</v>
      </c>
      <c r="F71" s="2">
        <v>566</v>
      </c>
      <c r="G71" s="2">
        <v>566</v>
      </c>
      <c r="H71" s="2"/>
      <c r="I71" s="2"/>
      <c r="J71" s="2"/>
      <c r="K71" s="2"/>
      <c r="L71" s="2"/>
    </row>
    <row r="72" spans="1:13" x14ac:dyDescent="0.25">
      <c r="A72" s="6">
        <v>241</v>
      </c>
      <c r="B72" s="2">
        <v>2094.1999999999998</v>
      </c>
      <c r="C72" s="2">
        <v>2094.1999999999998</v>
      </c>
      <c r="D72" s="2">
        <v>2094.1999999999998</v>
      </c>
      <c r="E72" s="2">
        <v>2094.1999999999998</v>
      </c>
      <c r="F72" s="2">
        <v>2094.1999999999998</v>
      </c>
      <c r="G72" s="2">
        <v>2094.1999999999998</v>
      </c>
      <c r="H72" s="2"/>
      <c r="I72" s="2"/>
      <c r="J72" s="2"/>
      <c r="K72" s="2"/>
      <c r="L72" s="2"/>
    </row>
    <row r="73" spans="1:13" x14ac:dyDescent="0.25">
      <c r="A73" s="6">
        <v>136</v>
      </c>
      <c r="B73" s="2">
        <v>1370</v>
      </c>
      <c r="C73" s="2">
        <v>1372</v>
      </c>
      <c r="D73" s="2">
        <v>1375</v>
      </c>
      <c r="E73" s="2">
        <v>1376</v>
      </c>
      <c r="F73" s="2">
        <v>1375</v>
      </c>
      <c r="G73" s="2">
        <v>1367</v>
      </c>
      <c r="H73" s="2"/>
      <c r="I73" s="2"/>
      <c r="J73" s="2"/>
      <c r="K73" s="2"/>
      <c r="L73" s="2"/>
    </row>
    <row r="74" spans="1:13" x14ac:dyDescent="0.25">
      <c r="A74" s="6">
        <v>195</v>
      </c>
      <c r="B74" s="2">
        <v>177</v>
      </c>
      <c r="C74" s="2">
        <v>176</v>
      </c>
      <c r="D74" s="2">
        <v>176</v>
      </c>
      <c r="E74" s="2">
        <v>177</v>
      </c>
      <c r="F74" s="2">
        <v>176</v>
      </c>
      <c r="G74" s="2">
        <v>176</v>
      </c>
      <c r="H74" s="2"/>
      <c r="I74" s="2"/>
      <c r="J74" s="2"/>
      <c r="K74" s="2"/>
      <c r="L74" s="2"/>
    </row>
    <row r="75" spans="1:13" x14ac:dyDescent="0.25">
      <c r="A75" s="6">
        <v>358</v>
      </c>
      <c r="B75" s="2">
        <v>0</v>
      </c>
      <c r="C75" s="2">
        <v>2432.35</v>
      </c>
      <c r="D75" s="2">
        <v>2412.8200000000002</v>
      </c>
      <c r="E75" s="2">
        <v>2400.8199999999997</v>
      </c>
      <c r="F75" s="2">
        <v>2419.8200000000002</v>
      </c>
      <c r="G75" s="2">
        <v>2419.8199999999997</v>
      </c>
      <c r="H75" s="2"/>
      <c r="I75" s="2"/>
      <c r="J75" s="2"/>
      <c r="K75" s="2"/>
      <c r="L75" s="2"/>
    </row>
    <row r="76" spans="1:13" ht="15.75" thickBot="1" x14ac:dyDescent="0.3">
      <c r="A76" t="s">
        <v>88</v>
      </c>
      <c r="B76" s="18">
        <f t="shared" ref="B76:M76" si="1">SUM(B3:B75)</f>
        <v>270203.99000000005</v>
      </c>
      <c r="C76" s="18">
        <f t="shared" si="1"/>
        <v>272958.24</v>
      </c>
      <c r="D76" s="18">
        <f t="shared" si="1"/>
        <v>273430.11</v>
      </c>
      <c r="E76" s="18">
        <f t="shared" si="1"/>
        <v>272655.11</v>
      </c>
      <c r="F76" s="18">
        <f t="shared" si="1"/>
        <v>272998.81</v>
      </c>
      <c r="G76" s="18">
        <f t="shared" si="1"/>
        <v>272963.81</v>
      </c>
      <c r="H76" s="18">
        <f t="shared" si="1"/>
        <v>0</v>
      </c>
      <c r="I76" s="18">
        <f t="shared" si="1"/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</row>
    <row r="77" spans="1:13" ht="15.75" thickTop="1" x14ac:dyDescent="0.25">
      <c r="C7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IDC Calculation</vt:lpstr>
      <vt:lpstr>IDC GL</vt:lpstr>
      <vt:lpstr>ERC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bhallora</cp:lastModifiedBy>
  <dcterms:created xsi:type="dcterms:W3CDTF">2016-01-08T15:38:33Z</dcterms:created>
  <dcterms:modified xsi:type="dcterms:W3CDTF">2016-01-08T16:49:11Z</dcterms:modified>
</cp:coreProperties>
</file>