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Staff DR 1.3 - Support Workpapers\"/>
    </mc:Choice>
  </mc:AlternateContent>
  <bookViews>
    <workbookView xWindow="0" yWindow="0" windowWidth="28800" windowHeight="12435"/>
  </bookViews>
  <sheets>
    <sheet name="Summary" sheetId="1" r:id="rId1"/>
    <sheet name="Current Def Assets" sheetId="2" r:id="rId2"/>
    <sheet name="Pro Forma Assets" sheetId="3" r:id="rId3"/>
  </sheet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8" i="2"/>
  <c r="K7" i="2"/>
  <c r="K6" i="2"/>
  <c r="K5" i="2"/>
  <c r="K4" i="2"/>
  <c r="I6" i="3"/>
  <c r="J6" i="3"/>
  <c r="G16" i="1" l="1"/>
  <c r="L4" i="2" l="1"/>
  <c r="L5" i="2"/>
  <c r="L6" i="2"/>
  <c r="L7" i="2"/>
  <c r="L11" i="2" s="1"/>
  <c r="I16" i="1" s="1"/>
  <c r="L8" i="2"/>
  <c r="L9" i="2"/>
  <c r="J5" i="3" l="1"/>
  <c r="J4" i="3"/>
  <c r="J8" i="3" s="1"/>
  <c r="K16" i="1" s="1"/>
  <c r="M16" i="1" s="1"/>
  <c r="M23" i="1" l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M8" i="1"/>
  <c r="M7" i="1"/>
  <c r="M6" i="1"/>
  <c r="M5" i="1"/>
  <c r="M24" i="1" l="1"/>
  <c r="E24" i="1" l="1"/>
</calcChain>
</file>

<file path=xl/sharedStrings.xml><?xml version="1.0" encoding="utf-8"?>
<sst xmlns="http://schemas.openxmlformats.org/spreadsheetml/2006/main" count="59" uniqueCount="51">
  <si>
    <t xml:space="preserve">    WATER-MAINT SUPPLIES</t>
  </si>
  <si>
    <t xml:space="preserve">    WATER-MAINT REPAIRS</t>
  </si>
  <si>
    <t xml:space="preserve">    WATER-MAIN BREAKS</t>
  </si>
  <si>
    <t xml:space="preserve">    WATER-ELEC EQUIPT REPAIR</t>
  </si>
  <si>
    <t xml:space="preserve">    WATER-OTHER MAINT EXP</t>
  </si>
  <si>
    <t xml:space="preserve">    SEWER-MAINT SUPPLIES</t>
  </si>
  <si>
    <t xml:space="preserve">    SEWER-MAINT REPAIRS</t>
  </si>
  <si>
    <t xml:space="preserve">    SEWER-MAIN BREAKS</t>
  </si>
  <si>
    <t xml:space="preserve">    SEWER-ELEC EQUIPT REPAIR</t>
  </si>
  <si>
    <t xml:space="preserve">    SEWER-PERMITS</t>
  </si>
  <si>
    <t xml:space="preserve">    SEWER-OTHER MAINT EXP</t>
  </si>
  <si>
    <t xml:space="preserve">    DEFERRED MAINT EXPENSE</t>
  </si>
  <si>
    <t xml:space="preserve">    COMMUNICATION EXPENSE</t>
  </si>
  <si>
    <t xml:space="preserve">    OPER CONTRACTED WORKERS</t>
  </si>
  <si>
    <t xml:space="preserve">    REPAIRS &amp; MAINT-MAINT,LAND</t>
  </si>
  <si>
    <t xml:space="preserve">    UNIFORMS</t>
  </si>
  <si>
    <t xml:space="preserve">    WEATHER/HURRICANE/FUEL EXP</t>
  </si>
  <si>
    <t xml:space="preserve">   SEWER RODDING</t>
  </si>
  <si>
    <t xml:space="preserve">   SLUDGE HAULING</t>
  </si>
  <si>
    <t>Per Books</t>
  </si>
  <si>
    <t>Maintenance and Repair TOTAL</t>
  </si>
  <si>
    <t>Pro Forma Present</t>
  </si>
  <si>
    <t>Tank Cleaning</t>
  </si>
  <si>
    <t>Paint 210,000 gall Standpipe on Washington Street</t>
  </si>
  <si>
    <t>CO</t>
  </si>
  <si>
    <t>COMPANY</t>
  </si>
  <si>
    <t>Description</t>
  </si>
  <si>
    <t>Cost</t>
  </si>
  <si>
    <t>Start Date</t>
  </si>
  <si>
    <t>Life (Months)</t>
  </si>
  <si>
    <t>Months Remaining</t>
  </si>
  <si>
    <t>Monthly Expense</t>
  </si>
  <si>
    <t>Water Serv Corp Kentucky</t>
  </si>
  <si>
    <t>Sealing Driveway @ Middlesboro</t>
  </si>
  <si>
    <t>Annual Expense</t>
  </si>
  <si>
    <t>Remove Per Books</t>
  </si>
  <si>
    <t>Current Deferred Assests</t>
  </si>
  <si>
    <t>Pro Forma Deferred Assets</t>
  </si>
  <si>
    <t>Total Expense</t>
  </si>
  <si>
    <t xml:space="preserve">Co </t>
  </si>
  <si>
    <t>Asset Number</t>
  </si>
  <si>
    <t>Business Unit</t>
  </si>
  <si>
    <t xml:space="preserve">Description </t>
  </si>
  <si>
    <t>Cost @ 6/30/2015</t>
  </si>
  <si>
    <t>NBV @ 6/30/2015</t>
  </si>
  <si>
    <t>HYDRANT PAINTING</t>
  </si>
  <si>
    <t>WATER STANDPIPE PAINT IN GRUBB</t>
  </si>
  <si>
    <t>MULTI YR LAB FEES</t>
  </si>
  <si>
    <t>S0CS</t>
  </si>
  <si>
    <t>5 Year Water Tank Inspections</t>
  </si>
  <si>
    <t>3 WATER STORAGE TANKS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</si>
</sst>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Fill="1"/>
    <xf numFmtId="0" fontId="2" fillId="0" borderId="0" xfId="3"/>
    <xf numFmtId="164" fontId="3" fillId="0" borderId="0" xfId="1" applyNumberFormat="1" applyFont="1"/>
    <xf numFmtId="14" fontId="3" fillId="0" borderId="0" xfId="0" applyNumberFormat="1" applyFont="1"/>
    <xf numFmtId="165" fontId="0" fillId="0" borderId="0" xfId="2" applyNumberFormat="1" applyFont="1"/>
    <xf numFmtId="164" fontId="3" fillId="0" borderId="0" xfId="1" applyNumberFormat="1" applyFont="1" applyFill="1"/>
    <xf numFmtId="0" fontId="3" fillId="0" borderId="0" xfId="0" applyFont="1" applyFill="1"/>
    <xf numFmtId="43" fontId="0" fillId="0" borderId="0" xfId="0" applyNumberFormat="1"/>
    <xf numFmtId="0" fontId="3" fillId="0" borderId="0" xfId="0" applyFont="1"/>
    <xf numFmtId="44" fontId="0" fillId="0" borderId="0" xfId="2" applyNumberFormat="1" applyFont="1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0" fontId="3" fillId="0" borderId="0" xfId="0" applyNumberFormat="1" applyFont="1"/>
    <xf numFmtId="44" fontId="3" fillId="0" borderId="0" xfId="0" applyNumberFormat="1" applyFont="1"/>
    <xf numFmtId="165" fontId="3" fillId="0" borderId="0" xfId="2" applyNumberFormat="1" applyFont="1"/>
    <xf numFmtId="0" fontId="0" fillId="0" borderId="0" xfId="0" applyFont="1"/>
    <xf numFmtId="43" fontId="0" fillId="0" borderId="2" xfId="0" applyNumberFormat="1" applyBorder="1"/>
    <xf numFmtId="0" fontId="4" fillId="0" borderId="0" xfId="0" applyFont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showGridLines="0" tabSelected="1" workbookViewId="0"/>
  </sheetViews>
  <sheetFormatPr defaultRowHeight="15" x14ac:dyDescent="0.25"/>
  <cols>
    <col min="3" max="3" width="31.85546875" bestFit="1" customWidth="1"/>
    <col min="5" max="5" width="10.5703125" bestFit="1" customWidth="1"/>
    <col min="6" max="6" width="4.28515625" customWidth="1"/>
    <col min="7" max="7" width="17.7109375" bestFit="1" customWidth="1"/>
    <col min="8" max="8" width="4.28515625" customWidth="1"/>
    <col min="9" max="9" width="23.5703125" bestFit="1" customWidth="1"/>
    <col min="10" max="10" width="4.28515625" customWidth="1"/>
    <col min="11" max="11" width="16.140625" customWidth="1"/>
    <col min="12" max="12" width="4.28515625" customWidth="1"/>
    <col min="13" max="13" width="10.5703125" bestFit="1" customWidth="1"/>
  </cols>
  <sheetData>
    <row r="3" spans="2:14" ht="15" customHeight="1" x14ac:dyDescent="0.25">
      <c r="K3" s="27" t="s">
        <v>37</v>
      </c>
    </row>
    <row r="4" spans="2:14" ht="65.25" customHeight="1" x14ac:dyDescent="0.25">
      <c r="E4" s="3" t="s">
        <v>19</v>
      </c>
      <c r="F4" s="3"/>
      <c r="G4" s="3" t="s">
        <v>35</v>
      </c>
      <c r="H4" s="3"/>
      <c r="I4" s="3" t="s">
        <v>36</v>
      </c>
      <c r="J4" s="3"/>
      <c r="K4" s="28"/>
      <c r="L4" s="3"/>
      <c r="M4" s="3" t="s">
        <v>21</v>
      </c>
      <c r="N4" s="3"/>
    </row>
    <row r="5" spans="2:14" x14ac:dyDescent="0.25">
      <c r="B5">
        <v>6285</v>
      </c>
      <c r="C5" t="s">
        <v>0</v>
      </c>
      <c r="E5" s="1">
        <v>8071.6799999999985</v>
      </c>
      <c r="M5" s="2">
        <f t="shared" ref="M5:M23" si="0">E5+SUM(G5:L5)</f>
        <v>8071.6799999999985</v>
      </c>
    </row>
    <row r="6" spans="2:14" x14ac:dyDescent="0.25">
      <c r="B6">
        <v>6290</v>
      </c>
      <c r="C6" t="s">
        <v>1</v>
      </c>
      <c r="E6" s="1">
        <v>9888.02</v>
      </c>
      <c r="M6" s="2">
        <f t="shared" si="0"/>
        <v>9888.02</v>
      </c>
    </row>
    <row r="7" spans="2:14" x14ac:dyDescent="0.25">
      <c r="B7">
        <v>6295</v>
      </c>
      <c r="C7" t="s">
        <v>2</v>
      </c>
      <c r="E7" s="1">
        <v>10643.11</v>
      </c>
      <c r="M7" s="2">
        <f t="shared" si="0"/>
        <v>10643.11</v>
      </c>
    </row>
    <row r="8" spans="2:14" x14ac:dyDescent="0.25">
      <c r="B8">
        <v>6300</v>
      </c>
      <c r="C8" t="s">
        <v>3</v>
      </c>
      <c r="E8" s="1">
        <v>90.1</v>
      </c>
      <c r="M8" s="2">
        <f t="shared" si="0"/>
        <v>90.1</v>
      </c>
    </row>
    <row r="9" spans="2:14" x14ac:dyDescent="0.25">
      <c r="B9">
        <v>6310</v>
      </c>
      <c r="C9" t="s">
        <v>4</v>
      </c>
      <c r="E9" s="1">
        <v>26047.65</v>
      </c>
      <c r="M9" s="2">
        <f t="shared" si="0"/>
        <v>26047.65</v>
      </c>
    </row>
    <row r="10" spans="2:14" x14ac:dyDescent="0.25">
      <c r="B10">
        <v>6320</v>
      </c>
      <c r="C10" t="s">
        <v>5</v>
      </c>
      <c r="E10" s="1">
        <v>1752.5500000000002</v>
      </c>
      <c r="M10" s="2">
        <f t="shared" si="0"/>
        <v>1752.5500000000002</v>
      </c>
    </row>
    <row r="11" spans="2:14" x14ac:dyDescent="0.25">
      <c r="B11">
        <v>6325</v>
      </c>
      <c r="C11" t="s">
        <v>6</v>
      </c>
      <c r="E11" s="1">
        <v>1500</v>
      </c>
      <c r="M11" s="2">
        <f t="shared" si="0"/>
        <v>1500</v>
      </c>
    </row>
    <row r="12" spans="2:14" x14ac:dyDescent="0.25">
      <c r="B12">
        <v>6330</v>
      </c>
      <c r="C12" t="s">
        <v>7</v>
      </c>
      <c r="E12" s="1">
        <v>0</v>
      </c>
      <c r="M12" s="2">
        <f t="shared" si="0"/>
        <v>0</v>
      </c>
    </row>
    <row r="13" spans="2:14" x14ac:dyDescent="0.25">
      <c r="B13">
        <v>6335</v>
      </c>
      <c r="C13" t="s">
        <v>8</v>
      </c>
      <c r="E13" s="1">
        <v>7721.1200000000008</v>
      </c>
      <c r="M13" s="2">
        <f t="shared" si="0"/>
        <v>7721.1200000000008</v>
      </c>
    </row>
    <row r="14" spans="2:14" x14ac:dyDescent="0.25">
      <c r="B14">
        <v>6340</v>
      </c>
      <c r="C14" t="s">
        <v>9</v>
      </c>
      <c r="E14" s="1">
        <v>0</v>
      </c>
      <c r="M14" s="2">
        <f t="shared" si="0"/>
        <v>0</v>
      </c>
    </row>
    <row r="15" spans="2:14" x14ac:dyDescent="0.25">
      <c r="B15">
        <v>6345</v>
      </c>
      <c r="C15" t="s">
        <v>10</v>
      </c>
      <c r="E15" s="1">
        <v>3710.18</v>
      </c>
      <c r="M15" s="2">
        <f t="shared" si="0"/>
        <v>3710.18</v>
      </c>
    </row>
    <row r="16" spans="2:14" x14ac:dyDescent="0.25">
      <c r="B16" s="6">
        <v>6355</v>
      </c>
      <c r="C16" s="6" t="s">
        <v>11</v>
      </c>
      <c r="D16" s="6"/>
      <c r="E16" s="25">
        <v>19977.39</v>
      </c>
      <c r="F16" s="6"/>
      <c r="G16" s="26">
        <f>-E16</f>
        <v>-19977.39</v>
      </c>
      <c r="H16" s="6"/>
      <c r="I16" s="25">
        <f>'Current Def Assets'!L11</f>
        <v>20106.314666666665</v>
      </c>
      <c r="J16" s="6"/>
      <c r="K16" s="25">
        <f>'Pro Forma Assets'!J8</f>
        <v>14026.971861176235</v>
      </c>
      <c r="L16" s="6"/>
      <c r="M16" s="25">
        <f t="shared" si="0"/>
        <v>34133.286527842902</v>
      </c>
      <c r="N16" s="25"/>
    </row>
    <row r="17" spans="2:14" x14ac:dyDescent="0.25">
      <c r="B17">
        <v>6360</v>
      </c>
      <c r="C17" t="s">
        <v>12</v>
      </c>
      <c r="E17" s="1">
        <v>187.89</v>
      </c>
      <c r="M17" s="2">
        <f t="shared" si="0"/>
        <v>187.89</v>
      </c>
    </row>
    <row r="18" spans="2:14" x14ac:dyDescent="0.25">
      <c r="B18">
        <v>6370</v>
      </c>
      <c r="C18" t="s">
        <v>13</v>
      </c>
      <c r="E18" s="1">
        <v>7200</v>
      </c>
      <c r="M18" s="2">
        <f t="shared" si="0"/>
        <v>7200</v>
      </c>
    </row>
    <row r="19" spans="2:14" x14ac:dyDescent="0.25">
      <c r="B19">
        <v>6380</v>
      </c>
      <c r="C19" t="s">
        <v>14</v>
      </c>
      <c r="E19" s="1">
        <v>0</v>
      </c>
      <c r="M19" s="2">
        <f t="shared" si="0"/>
        <v>0</v>
      </c>
    </row>
    <row r="20" spans="2:14" x14ac:dyDescent="0.25">
      <c r="B20">
        <v>6385</v>
      </c>
      <c r="C20" t="s">
        <v>15</v>
      </c>
      <c r="E20" s="1">
        <v>2595.16</v>
      </c>
      <c r="M20" s="2">
        <f t="shared" si="0"/>
        <v>2595.16</v>
      </c>
    </row>
    <row r="21" spans="2:14" x14ac:dyDescent="0.25">
      <c r="B21">
        <v>6390</v>
      </c>
      <c r="C21" t="s">
        <v>16</v>
      </c>
      <c r="E21" s="1">
        <v>2067.4500000000003</v>
      </c>
      <c r="M21" s="2">
        <f t="shared" si="0"/>
        <v>2067.4500000000003</v>
      </c>
    </row>
    <row r="22" spans="2:14" x14ac:dyDescent="0.25">
      <c r="B22">
        <v>6400</v>
      </c>
      <c r="C22" t="s">
        <v>17</v>
      </c>
      <c r="E22" s="1">
        <v>0</v>
      </c>
      <c r="M22" s="2">
        <f t="shared" si="0"/>
        <v>0</v>
      </c>
    </row>
    <row r="23" spans="2:14" x14ac:dyDescent="0.25">
      <c r="B23">
        <v>6410</v>
      </c>
      <c r="C23" t="s">
        <v>18</v>
      </c>
      <c r="E23" s="1">
        <v>0</v>
      </c>
      <c r="M23" s="2">
        <f t="shared" si="0"/>
        <v>0</v>
      </c>
    </row>
    <row r="24" spans="2:14" x14ac:dyDescent="0.25">
      <c r="C24" s="4" t="s">
        <v>20</v>
      </c>
      <c r="D24" s="4"/>
      <c r="E24" s="5">
        <f>SUM(E5:E23)</f>
        <v>101452.29999999999</v>
      </c>
      <c r="F24" s="4"/>
      <c r="G24" s="4"/>
      <c r="H24" s="4"/>
      <c r="I24" s="4"/>
      <c r="J24" s="4"/>
      <c r="K24" s="4"/>
      <c r="L24" s="4"/>
      <c r="M24" s="5">
        <f>SUM(M5:M23)</f>
        <v>115608.1965278429</v>
      </c>
      <c r="N24" s="4"/>
    </row>
  </sheetData>
  <mergeCells count="1"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showGridLines="0" workbookViewId="0"/>
  </sheetViews>
  <sheetFormatPr defaultRowHeight="15" x14ac:dyDescent="0.25"/>
  <cols>
    <col min="2" max="2" width="4" bestFit="1" customWidth="1"/>
    <col min="3" max="3" width="13.7109375" bestFit="1" customWidth="1"/>
    <col min="4" max="4" width="12.85546875" bestFit="1" customWidth="1"/>
    <col min="5" max="5" width="33" bestFit="1" customWidth="1"/>
    <col min="6" max="6" width="18" bestFit="1" customWidth="1"/>
    <col min="7" max="7" width="16.42578125" bestFit="1" customWidth="1"/>
    <col min="8" max="8" width="9.7109375" bestFit="1" customWidth="1"/>
    <col min="9" max="9" width="12.85546875" bestFit="1" customWidth="1"/>
    <col min="10" max="10" width="17.85546875" bestFit="1" customWidth="1"/>
    <col min="11" max="11" width="16.42578125" bestFit="1" customWidth="1"/>
    <col min="12" max="12" width="15.28515625" bestFit="1" customWidth="1"/>
  </cols>
  <sheetData>
    <row r="3" spans="1:12" x14ac:dyDescent="0.25"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34</v>
      </c>
    </row>
    <row r="4" spans="1:12" x14ac:dyDescent="0.25">
      <c r="A4" s="24">
        <v>10</v>
      </c>
      <c r="B4">
        <v>345</v>
      </c>
      <c r="C4">
        <v>1006258</v>
      </c>
      <c r="D4">
        <v>345102</v>
      </c>
      <c r="E4" t="s">
        <v>45</v>
      </c>
      <c r="F4" s="15">
        <v>28469</v>
      </c>
      <c r="G4" s="10">
        <v>15816.1</v>
      </c>
      <c r="H4" s="16">
        <v>41214</v>
      </c>
      <c r="I4" s="1">
        <v>72</v>
      </c>
      <c r="J4" s="1">
        <v>39.999971899258846</v>
      </c>
      <c r="K4" s="10">
        <f>F4/I4</f>
        <v>395.40277777777777</v>
      </c>
      <c r="L4" s="13">
        <f t="shared" ref="L4:L9" si="0">F4/I4*12</f>
        <v>4744.833333333333</v>
      </c>
    </row>
    <row r="5" spans="1:12" x14ac:dyDescent="0.25">
      <c r="A5" s="24">
        <v>12</v>
      </c>
      <c r="B5">
        <v>345</v>
      </c>
      <c r="C5">
        <v>5000366</v>
      </c>
      <c r="D5">
        <v>345101</v>
      </c>
      <c r="E5" t="s">
        <v>46</v>
      </c>
      <c r="F5" s="15">
        <v>66615.740000000005</v>
      </c>
      <c r="G5" s="10">
        <v>32179.41</v>
      </c>
      <c r="H5" s="16">
        <v>41244</v>
      </c>
      <c r="I5" s="1">
        <v>60</v>
      </c>
      <c r="J5" s="1">
        <v>28.983609579357672</v>
      </c>
      <c r="K5" s="10">
        <f t="shared" ref="K5:K7" si="1">F5/I5</f>
        <v>1110.2623333333333</v>
      </c>
      <c r="L5" s="13">
        <f t="shared" si="0"/>
        <v>13323.148000000001</v>
      </c>
    </row>
    <row r="6" spans="1:12" x14ac:dyDescent="0.25">
      <c r="A6" s="24">
        <v>13</v>
      </c>
      <c r="B6" s="17">
        <v>345</v>
      </c>
      <c r="C6">
        <v>1007984</v>
      </c>
      <c r="D6">
        <v>345101</v>
      </c>
      <c r="E6" s="18" t="s">
        <v>47</v>
      </c>
      <c r="F6" s="15">
        <v>1555</v>
      </c>
      <c r="G6" s="10">
        <v>1122.58</v>
      </c>
      <c r="H6" s="16">
        <v>41883</v>
      </c>
      <c r="I6" s="1">
        <v>36</v>
      </c>
      <c r="J6" s="1">
        <v>25.988990353697748</v>
      </c>
      <c r="K6" s="10">
        <f t="shared" si="1"/>
        <v>43.194444444444443</v>
      </c>
      <c r="L6" s="13">
        <f t="shared" si="0"/>
        <v>518.33333333333326</v>
      </c>
    </row>
    <row r="7" spans="1:12" x14ac:dyDescent="0.25">
      <c r="A7" s="24">
        <v>14</v>
      </c>
      <c r="B7" s="17">
        <v>345</v>
      </c>
      <c r="C7">
        <v>1008005</v>
      </c>
      <c r="D7">
        <v>345102</v>
      </c>
      <c r="E7" s="18" t="s">
        <v>48</v>
      </c>
      <c r="F7" s="15">
        <v>900</v>
      </c>
      <c r="G7" s="10">
        <v>649.73</v>
      </c>
      <c r="H7" s="16">
        <v>41883</v>
      </c>
      <c r="I7" s="1">
        <v>36</v>
      </c>
      <c r="J7" s="1">
        <v>25.9892</v>
      </c>
      <c r="K7" s="10">
        <f t="shared" si="1"/>
        <v>25</v>
      </c>
      <c r="L7" s="13">
        <f t="shared" si="0"/>
        <v>300</v>
      </c>
    </row>
    <row r="8" spans="1:12" x14ac:dyDescent="0.25">
      <c r="A8" s="24">
        <v>15</v>
      </c>
      <c r="B8" s="19">
        <v>345</v>
      </c>
      <c r="C8" s="14">
        <v>1008115</v>
      </c>
      <c r="D8" s="14">
        <v>345101</v>
      </c>
      <c r="E8" s="14" t="s">
        <v>49</v>
      </c>
      <c r="F8" s="20">
        <v>3000</v>
      </c>
      <c r="G8" s="21">
        <v>3000</v>
      </c>
      <c r="H8" s="9">
        <v>41778</v>
      </c>
      <c r="I8" s="8">
        <v>60</v>
      </c>
      <c r="J8" s="8">
        <v>60</v>
      </c>
      <c r="K8" s="21">
        <f>F8/I8</f>
        <v>50</v>
      </c>
      <c r="L8" s="13">
        <f t="shared" si="0"/>
        <v>600</v>
      </c>
    </row>
    <row r="9" spans="1:12" x14ac:dyDescent="0.25">
      <c r="A9" s="24">
        <v>16</v>
      </c>
      <c r="B9" s="22">
        <v>345</v>
      </c>
      <c r="C9" s="22">
        <v>1008258</v>
      </c>
      <c r="D9" s="22">
        <v>345102</v>
      </c>
      <c r="E9" s="22" t="s">
        <v>50</v>
      </c>
      <c r="F9" s="15">
        <v>3100</v>
      </c>
      <c r="G9" s="10">
        <v>2373.84</v>
      </c>
      <c r="H9" s="16">
        <v>41760</v>
      </c>
      <c r="I9" s="1">
        <v>60</v>
      </c>
      <c r="J9" s="1">
        <v>45.945290322580647</v>
      </c>
      <c r="K9" s="10">
        <f>F9/I9</f>
        <v>51.666666666666664</v>
      </c>
      <c r="L9" s="13">
        <f t="shared" si="0"/>
        <v>620</v>
      </c>
    </row>
    <row r="11" spans="1:12" x14ac:dyDescent="0.25">
      <c r="K11" s="4" t="s">
        <v>38</v>
      </c>
      <c r="L11" s="23">
        <f>SUM(L4:L10)</f>
        <v>20106.314666666665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showGridLines="0" workbookViewId="0">
      <selection activeCell="H5" sqref="H5"/>
    </sheetView>
  </sheetViews>
  <sheetFormatPr defaultRowHeight="15" x14ac:dyDescent="0.25"/>
  <cols>
    <col min="2" max="2" width="4" bestFit="1" customWidth="1"/>
    <col min="3" max="3" width="24.28515625" bestFit="1" customWidth="1"/>
    <col min="4" max="4" width="46.42578125" bestFit="1" customWidth="1"/>
    <col min="5" max="5" width="9" bestFit="1" customWidth="1"/>
    <col min="6" max="6" width="9.7109375" bestFit="1" customWidth="1"/>
    <col min="7" max="7" width="13.140625" bestFit="1" customWidth="1"/>
    <col min="8" max="8" width="18" bestFit="1" customWidth="1"/>
    <col min="9" max="9" width="16.5703125" bestFit="1" customWidth="1"/>
    <col min="10" max="10" width="15.28515625" bestFit="1" customWidth="1"/>
  </cols>
  <sheetData>
    <row r="3" spans="1:10" x14ac:dyDescent="0.25"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34</v>
      </c>
    </row>
    <row r="4" spans="1:10" x14ac:dyDescent="0.25">
      <c r="A4" s="24">
        <v>1</v>
      </c>
      <c r="B4">
        <v>345</v>
      </c>
      <c r="C4" t="s">
        <v>32</v>
      </c>
      <c r="D4" t="s">
        <v>22</v>
      </c>
      <c r="E4" s="8">
        <v>6000</v>
      </c>
      <c r="F4" s="9">
        <v>42285</v>
      </c>
      <c r="G4" s="6">
        <v>36</v>
      </c>
      <c r="H4" s="1">
        <v>36</v>
      </c>
      <c r="I4" s="10">
        <v>133.25438434598865</v>
      </c>
      <c r="J4" s="13">
        <f>E4/G4*12</f>
        <v>2000</v>
      </c>
    </row>
    <row r="5" spans="1:10" x14ac:dyDescent="0.25">
      <c r="A5" s="24">
        <v>2</v>
      </c>
      <c r="B5">
        <v>345</v>
      </c>
      <c r="C5" t="s">
        <v>32</v>
      </c>
      <c r="D5" s="6" t="s">
        <v>23</v>
      </c>
      <c r="E5" s="11">
        <v>111103.05194509568</v>
      </c>
      <c r="F5" s="9">
        <v>42339</v>
      </c>
      <c r="G5" s="6">
        <v>120</v>
      </c>
      <c r="H5" s="1">
        <v>120</v>
      </c>
      <c r="I5" s="10">
        <v>925.85876620913064</v>
      </c>
      <c r="J5" s="13">
        <f>E5/G5*12</f>
        <v>11110.305194509569</v>
      </c>
    </row>
    <row r="6" spans="1:10" x14ac:dyDescent="0.25">
      <c r="A6" s="24">
        <v>3</v>
      </c>
      <c r="B6">
        <v>345</v>
      </c>
      <c r="C6" t="s">
        <v>32</v>
      </c>
      <c r="D6" s="12" t="s">
        <v>33</v>
      </c>
      <c r="E6" s="8">
        <v>2750</v>
      </c>
      <c r="F6" s="9">
        <v>42243</v>
      </c>
      <c r="G6">
        <v>36</v>
      </c>
      <c r="H6" s="1">
        <v>36</v>
      </c>
      <c r="I6" s="10">
        <f>E6/G6</f>
        <v>76.388888888888886</v>
      </c>
      <c r="J6" s="13">
        <f>E6/G6*12</f>
        <v>916.66666666666663</v>
      </c>
    </row>
    <row r="8" spans="1:10" x14ac:dyDescent="0.25">
      <c r="I8" s="4" t="s">
        <v>38</v>
      </c>
      <c r="J8" s="23">
        <f>SUM(J4:J6)</f>
        <v>14026.971861176235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Current Def Assets</vt:lpstr>
      <vt:lpstr>Pro Forma Assets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jpkersey</dc:creator>
  <cp:lastModifiedBy>bhallora</cp:lastModifiedBy>
  <dcterms:created xsi:type="dcterms:W3CDTF">2015-09-24T13:51:09Z</dcterms:created>
  <dcterms:modified xsi:type="dcterms:W3CDTF">2015-12-21T16:16:25Z</dcterms:modified>
</cp:coreProperties>
</file>