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100" yWindow="0" windowWidth="25840" windowHeight="28280" tabRatio="875" activeTab="6"/>
  </bookViews>
  <sheets>
    <sheet name="Historical Bond Yields" sheetId="11" r:id="rId1"/>
    <sheet name="RAB2" sheetId="13" r:id="rId2"/>
    <sheet name="RAB3" sheetId="2" r:id="rId3"/>
    <sheet name="RAB4" sheetId="3" r:id="rId4"/>
    <sheet name="RAB5" sheetId="4" r:id="rId5"/>
    <sheet name="RAB6" sheetId="5" r:id="rId6"/>
    <sheet name="RAB7" sheetId="6" r:id="rId7"/>
    <sheet name="RAB8" sheetId="9" r:id="rId8"/>
    <sheet name="Tabe 1" sheetId="15" r:id="rId9"/>
    <sheet name="Table 2" sheetId="8" r:id="rId10"/>
    <sheet name="Table 3" sheetId="16" r:id="rId11"/>
    <sheet name="Table 4" sheetId="1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7" hidden="1">[1]G!#REF!</definedName>
    <definedName name="__123Graph_A" hidden="1">[1]G!#REF!</definedName>
    <definedName name="__123Graph_B" localSheetId="7" hidden="1">[1]G!#REF!</definedName>
    <definedName name="__123Graph_B" hidden="1">[1]G!#REF!</definedName>
    <definedName name="__123Graph_C" localSheetId="7" hidden="1">[1]G!#REF!</definedName>
    <definedName name="__123Graph_C" hidden="1">[1]G!#REF!</definedName>
    <definedName name="__123Graph_D" localSheetId="7" hidden="1">'[2]C-3.10'!#REF!</definedName>
    <definedName name="__123Graph_D" hidden="1">'[2]C-3.10'!#REF!</definedName>
    <definedName name="__123Graph_E" localSheetId="7" hidden="1">[1]G!#REF!</definedName>
    <definedName name="__123Graph_E" hidden="1">[1]G!#REF!</definedName>
    <definedName name="__123Graph_F" hidden="1">[1]G!#REF!</definedName>
    <definedName name="_Fill" hidden="1">'[3]Bond Returns'!$A$8:$A$107</definedName>
    <definedName name="_Key1" localSheetId="7" hidden="1">#REF!</definedName>
    <definedName name="_Key1" hidden="1">#REF!</definedName>
    <definedName name="_Key11" localSheetId="7" hidden="1">#REF!</definedName>
    <definedName name="_Key11" hidden="1">#REF!</definedName>
    <definedName name="_Key2" localSheetId="7" hidden="1">#REF!</definedName>
    <definedName name="_Key2" hidden="1">#REF!</definedName>
    <definedName name="_new23" localSheetId="3" hidden="1">{#N/A,#N/A,FALSE,"SCA";#N/A,#N/A,FALSE,"NCA";#N/A,#N/A,FALSE,"SAZ";#N/A,#N/A,FALSE,"CAZ";#N/A,#N/A,FALSE,"SNV";#N/A,#N/A,FALSE,"NNV";#N/A,#N/A,FALSE,"PP";#N/A,#N/A,FALSE,"SA"}</definedName>
    <definedName name="_new23" localSheetId="7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3" hidden="1">{#N/A,#N/A,FALSE,"SCA";#N/A,#N/A,FALSE,"NCA";#N/A,#N/A,FALSE,"SAZ";#N/A,#N/A,FALSE,"CAZ";#N/A,#N/A,FALSE,"SNV";#N/A,#N/A,FALSE,"NNV";#N/A,#N/A,FALSE,"PP";#N/A,#N/A,FALSE,"SA"}</definedName>
    <definedName name="_new37" localSheetId="7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3" hidden="1">{#N/A,#N/A,FALSE,"SCA";#N/A,#N/A,FALSE,"NCA";#N/A,#N/A,FALSE,"SAZ";#N/A,#N/A,FALSE,"CAZ";#N/A,#N/A,FALSE,"SNV";#N/A,#N/A,FALSE,"NNV";#N/A,#N/A,FALSE,"PP";#N/A,#N/A,FALSE,"SA"}</definedName>
    <definedName name="_new43" localSheetId="7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3" hidden="1">{#N/A,#N/A,FALSE,"SCA";#N/A,#N/A,FALSE,"NCA";#N/A,#N/A,FALSE,"SAZ";#N/A,#N/A,FALSE,"CAZ";#N/A,#N/A,FALSE,"SNV";#N/A,#N/A,FALSE,"NNV";#N/A,#N/A,FALSE,"PP";#N/A,#N/A,FALSE,"SA"}</definedName>
    <definedName name="_new57" localSheetId="7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3" hidden="1">{#N/A,#N/A,FALSE,"SCA";#N/A,#N/A,FALSE,"NCA";#N/A,#N/A,FALSE,"SAZ";#N/A,#N/A,FALSE,"CAZ";#N/A,#N/A,FALSE,"SNV";#N/A,#N/A,FALSE,"NNV";#N/A,#N/A,FALSE,"PP";#N/A,#N/A,FALSE,"SA"}</definedName>
    <definedName name="_new58" localSheetId="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3" hidden="1">{#N/A,#N/A,FALSE,"SCA";#N/A,#N/A,FALSE,"NCA";#N/A,#N/A,FALSE,"SAZ";#N/A,#N/A,FALSE,"CAZ";#N/A,#N/A,FALSE,"SNV";#N/A,#N/A,FALSE,"NNV";#N/A,#N/A,FALSE,"PP";#N/A,#N/A,FALSE,"SA"}</definedName>
    <definedName name="_new71" localSheetId="7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3" hidden="1">{#N/A,#N/A,FALSE,"SCA";#N/A,#N/A,FALSE,"NCA";#N/A,#N/A,FALSE,"SAZ";#N/A,#N/A,FALSE,"CAZ";#N/A,#N/A,FALSE,"SNV";#N/A,#N/A,FALSE,"NNV";#N/A,#N/A,FALSE,"PP";#N/A,#N/A,FALSE,"SA"}</definedName>
    <definedName name="_new72" localSheetId="7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7" hidden="1">#REF!</definedName>
    <definedName name="_Regression_Out" hidden="1">#REF!</definedName>
    <definedName name="_Regression_X" localSheetId="7" hidden="1">#REF!</definedName>
    <definedName name="_Regression_X" hidden="1">#REF!</definedName>
    <definedName name="_Regression_Y" localSheetId="7" hidden="1">#REF!</definedName>
    <definedName name="_Regression_Y" hidden="1">#REF!</definedName>
    <definedName name="_Sort" hidden="1">#REF!</definedName>
    <definedName name="_sort2" hidden="1">#REF!</definedName>
    <definedName name="bb_MDMyNTU0NDRBODY1NDVEQz" hidden="1">#REF!</definedName>
    <definedName name="capitalization">'[4]CS Data'!$B$16:$J$69</definedName>
    <definedName name="Common" localSheetId="3" hidden="1">{#N/A,#N/A,FALSE,"SCA";#N/A,#N/A,FALSE,"NCA";#N/A,#N/A,FALSE,"SAZ";#N/A,#N/A,FALSE,"CAZ";#N/A,#N/A,FALSE,"SNV";#N/A,#N/A,FALSE,"NNV";#N/A,#N/A,FALSE,"PP";#N/A,#N/A,FALSE,"SA"}</definedName>
    <definedName name="Common" localSheetId="7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osite" localSheetId="6">[5]COMPINDEX!$A$1:$AT$73</definedName>
    <definedName name="Composite" localSheetId="7">[5]COMPINDEX!$A$1:$AT$73</definedName>
    <definedName name="Composite">[6]COMPINDEX!$A$1:$AT$73</definedName>
    <definedName name="cover" localSheetId="7" hidden="1">#REF!</definedName>
    <definedName name="cover" hidden="1">#REF!</definedName>
    <definedName name="d" localSheetId="7" hidden="1">#REF!</definedName>
    <definedName name="d" hidden="1">#REF!</definedName>
    <definedName name="DATA">#N/A</definedName>
    <definedName name="EV__LASTREFTIME__" hidden="1">39198.5712152778</definedName>
    <definedName name="f" hidden="1">#REF!</definedName>
    <definedName name="HTML_CodePage" hidden="1">1252</definedName>
    <definedName name="HTML_Control" localSheetId="3" hidden="1">{"'Sheet1'!$A$1:$O$40"}</definedName>
    <definedName name="HTML_Control" localSheetId="7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" localSheetId="3" hidden="1">{#N/A,#N/A,FALSE,"SCA";#N/A,#N/A,FALSE,"NCA";#N/A,#N/A,FALSE,"SAZ";#N/A,#N/A,FALSE,"CAZ";#N/A,#N/A,FALSE,"SNV";#N/A,#N/A,FALSE,"NNV";#N/A,#N/A,FALSE,"PP";#N/A,#N/A,FALSE,"SA"}</definedName>
    <definedName name="je" localSheetId="7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3" hidden="1">{"'Sheet1'!$A$1:$O$40"}</definedName>
    <definedName name="jhlkqFL" localSheetId="7" hidden="1">{"'Sheet1'!$A$1:$O$40"}</definedName>
    <definedName name="jhlkqFL" hidden="1">{"'Sheet1'!$A$1:$O$40"}</definedName>
    <definedName name="l" hidden="1">#REF!</definedName>
    <definedName name="NADA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ONE" localSheetId="3" hidden="1">{#N/A,#N/A,FALSE,"SCA";#N/A,#N/A,FALSE,"NCA";#N/A,#N/A,FALSE,"SAZ";#N/A,#N/A,FALSE,"CAZ";#N/A,#N/A,FALSE,"SNV";#N/A,#N/A,FALSE,"NNV";#N/A,#N/A,FALSE,"PP";#N/A,#N/A,FALSE,"SA"}</definedName>
    <definedName name="NONE" localSheetId="7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PERO" localSheetId="3" hidden="1">{#N/A,#N/A,FALSE,"SCA";#N/A,#N/A,FALSE,"NCA";#N/A,#N/A,FALSE,"SAZ";#N/A,#N/A,FALSE,"CAZ";#N/A,#N/A,FALSE,"SNV";#N/A,#N/A,FALSE,"NNV";#N/A,#N/A,FALSE,"PP";#N/A,#N/A,FALSE,"SA"}</definedName>
    <definedName name="PERO" localSheetId="7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_xlnm.Print_Area" localSheetId="0">'Historical Bond Yields'!$A$44:$D$171</definedName>
    <definedName name="_xlnm.Print_Area" localSheetId="2">'RAB3'!$B$1:$J$79</definedName>
    <definedName name="_xlnm.Print_Area" localSheetId="3">'RAB4'!$B$1:$I$59</definedName>
    <definedName name="_xlnm.Print_Area" localSheetId="4">'RAB5'!$B$1:$J$80</definedName>
    <definedName name="_xlnm.Print_Area" localSheetId="5">'RAB6'!$B$1:$I$58</definedName>
    <definedName name="_xlnm.Print_Area" localSheetId="6">'RAB7'!$A$1:$K$93</definedName>
    <definedName name="_xlnm.Print_Area" localSheetId="7">'RAB8'!$A$1:$K$25</definedName>
    <definedName name="_xlnm.Print_Titles" localSheetId="0">'Historical Bond Yields'!$2:$7</definedName>
    <definedName name="Print_Titles_MI" localSheetId="0">'Historical Bond Yields'!$2:$7</definedName>
    <definedName name="Rankings" localSheetId="6">[5]RANKINGS!$C$1:$I$232</definedName>
    <definedName name="Rankings" localSheetId="7">[5]RANKINGS!$C$1:$I$232</definedName>
    <definedName name="Rankings">[6]RANKINGS!$C$1:$I$232</definedName>
    <definedName name="Report_Pages" localSheetId="6">[5]CATMASTER!$A$1:$AC$290</definedName>
    <definedName name="Report_Pages" localSheetId="7">[5]CATMASTER!$A$1:$AC$290</definedName>
    <definedName name="Report_Pages">[6]CATMASTER!$A$1:$AC$290</definedName>
    <definedName name="riskmeasures">'[4]Utility Proxy Group'!$B$13:$N$65</definedName>
    <definedName name="rk" localSheetId="3" hidden="1">{#N/A,#N/A,FALSE,"SCA";#N/A,#N/A,FALSE,"NCA";#N/A,#N/A,FALSE,"SAZ";#N/A,#N/A,FALSE,"CAZ";#N/A,#N/A,FALSE,"SNV";#N/A,#N/A,FALSE,"NNV";#N/A,#N/A,FALSE,"PP";#N/A,#N/A,FALSE,"SA"}</definedName>
    <definedName name="rk" localSheetId="7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APBEXrevision" hidden="1">41</definedName>
    <definedName name="SAPBEXsysID" hidden="1">"PBW"</definedName>
    <definedName name="SAPBEXwbID" hidden="1">"3TD2FVG7ME7U056LVECBWI4A2"</definedName>
    <definedName name="SI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tockprice">'[7]Stock Price (Combination)'!$C$1:$AQ$33</definedName>
    <definedName name="vldatabase">'[4]Value Line Data'!$B$13:$AE$65</definedName>
    <definedName name="wrn.agexpense." localSheetId="3" hidden="1">{"pb",#N/A,FALSE,"Sheet3";"pd",#N/A,FALSE,"Sheet3";"pe",#N/A,FALSE,"Sheet3"}</definedName>
    <definedName name="wrn.agexpense." localSheetId="7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3" hidden="1">{#N/A,#N/A,FALSE,"SCA";#N/A,#N/A,FALSE,"NCA";#N/A,#N/A,FALSE,"SAZ";#N/A,#N/A,FALSE,"CAZ";#N/A,#N/A,FALSE,"SNV";#N/A,#N/A,FALSE,"NNV";#N/A,#N/A,FALSE,"PP";#N/A,#N/A,FALSE,"SA"}</definedName>
    <definedName name="wrn.AllRjs." localSheetId="7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3" hidden="1">{#N/A,#N/A,FALSE,"SCA";#N/A,#N/A,FALSE,"NCA";#N/A,#N/A,FALSE,"SAZ";#N/A,#N/A,FALSE,"CAZ";#N/A,#N/A,FALSE,"SNV";#N/A,#N/A,FALSE,"NNV";#N/A,#N/A,FALSE,"PP";#N/A,#N/A,FALSE,"SA"}</definedName>
    <definedName name="wrn.alrjs." localSheetId="7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3" hidden="1">{"PF",#N/A,FALSE,"Sheet4";"PG",#N/A,FALSE,"Sheet4";"PH",#N/A,FALSE,"Sheet4";"PI",#N/A,FALSE,"Sheet4";"PJ",#N/A,FALSE,"Sheet4"}</definedName>
    <definedName name="wrn.OMEXPENSE." localSheetId="7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printtable1." localSheetId="3" hidden="1">{"print1",#N/A,FALSE,"D21CUSTS"}</definedName>
    <definedName name="wrn.printtable1." localSheetId="7" hidden="1">{"print1",#N/A,FALSE,"D21CUSTS"}</definedName>
    <definedName name="wrn.printtable1." hidden="1">{"print1",#N/A,FALSE,"D21CUSTS"}</definedName>
    <definedName name="wrn.printtable2." localSheetId="3" hidden="1">{"print2",#N/A,FALSE,"D21CUSTS"}</definedName>
    <definedName name="wrn.printtable2." localSheetId="7" hidden="1">{"print2",#N/A,FALSE,"D21CUSTS"}</definedName>
    <definedName name="wrn.printtable2." hidden="1">{"print2",#N/A,FALSE,"D21CUSTS"}</definedName>
    <definedName name="wrn.printtable3." localSheetId="3" hidden="1">{"print3",#N/A,FALSE,"D21CUSTS"}</definedName>
    <definedName name="wrn.printtable3." localSheetId="7" hidden="1">{"print3",#N/A,FALSE,"D21CUSTS"}</definedName>
    <definedName name="wrn.printtable3." hidden="1">{"print3",#N/A,FALSE,"D21CUSTS"}</definedName>
    <definedName name="wrn.printtable4." localSheetId="3" hidden="1">{"print4",#N/A,FALSE,"D21CUSTS"}</definedName>
    <definedName name="wrn.printtable4." localSheetId="7" hidden="1">{"print4",#N/A,FALSE,"D21CUSTS"}</definedName>
    <definedName name="wrn.printtable4." hidden="1">{"print4",#N/A,FALSE,"D21CUSTS"}</definedName>
    <definedName name="wrn.Projected._.Def._.Adjustments.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3" hidden="1">{"print1",#N/A,FALSE,"D21CUSTS";"print2",#N/A,FALSE,"D21CUSTS";"print3",#N/A,FALSE,"D21CUSTS";"print4",#N/A,FALSE,"D21CUSTS"}</definedName>
    <definedName name="wrn.tables." localSheetId="7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X" hidden="1">#REF!</definedName>
    <definedName name="xxx" localSheetId="3" hidden="1">{"'Sheet1'!$A$1:$O$40"}</definedName>
    <definedName name="xxx" localSheetId="7" hidden="1">{"'Sheet1'!$A$1:$O$40"}</definedName>
    <definedName name="xxx" hidden="1">{"'Sheet1'!$A$1:$O$40"}</definedName>
    <definedName name="Y" hidden="1">#REF!</definedName>
    <definedName name="Yield">#REF!</definedName>
    <definedName name="Z" hidden="1">#REF!</definedName>
    <definedName name="zzz" localSheetId="3" hidden="1">{"'Sheet1'!$A$1:$O$40"}</definedName>
    <definedName name="zzz" localSheetId="7" hidden="1">{"'Sheet1'!$A$1:$O$40"}</definedName>
    <definedName name="zzz" hidden="1">{"'Sheet1'!$A$1:$O$40"}</definedName>
  </definedNames>
  <calcPr calcId="140000" iterate="1" iterateCount="200" iterateDelta="9.9999999999999995E-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0" i="2" l="1"/>
  <c r="D20" i="17"/>
  <c r="E63" i="6"/>
  <c r="K14" i="6"/>
  <c r="K17" i="6"/>
  <c r="K22" i="6"/>
  <c r="K25" i="6"/>
  <c r="D39" i="15"/>
  <c r="D38" i="15"/>
  <c r="F24" i="5"/>
  <c r="F53" i="5"/>
  <c r="E24" i="5"/>
  <c r="E53" i="5"/>
  <c r="I53" i="5"/>
  <c r="I55" i="5"/>
  <c r="I57" i="5"/>
  <c r="D35" i="15"/>
  <c r="F23" i="5"/>
  <c r="F43" i="5"/>
  <c r="E23" i="5"/>
  <c r="E43" i="5"/>
  <c r="I43" i="5"/>
  <c r="I45" i="5"/>
  <c r="I47" i="5"/>
  <c r="D30" i="15"/>
  <c r="F55" i="5"/>
  <c r="F57" i="5"/>
  <c r="E55" i="5"/>
  <c r="E57" i="5"/>
  <c r="D34" i="15"/>
  <c r="D33" i="15"/>
  <c r="F45" i="5"/>
  <c r="F47" i="5"/>
  <c r="E45" i="5"/>
  <c r="E47" i="5"/>
  <c r="D29" i="15"/>
  <c r="D28" i="15"/>
  <c r="F25" i="3"/>
  <c r="F54" i="3"/>
  <c r="I54" i="3"/>
  <c r="I56" i="3"/>
  <c r="I58" i="3"/>
  <c r="D25" i="15"/>
  <c r="F56" i="3"/>
  <c r="F58" i="3"/>
  <c r="D24" i="15"/>
  <c r="D23" i="15"/>
  <c r="F24" i="3"/>
  <c r="F44" i="3"/>
  <c r="I44" i="3"/>
  <c r="I46" i="3"/>
  <c r="I48" i="3"/>
  <c r="D20" i="15"/>
  <c r="F46" i="3"/>
  <c r="F48" i="3"/>
  <c r="D19" i="15"/>
  <c r="D18" i="15"/>
  <c r="H19" i="5"/>
  <c r="H20" i="5"/>
  <c r="H18" i="5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E115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E103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E91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E79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E67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E55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E43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G18" i="8"/>
  <c r="G15" i="8"/>
  <c r="G16" i="8"/>
  <c r="G14" i="8"/>
  <c r="G20" i="9"/>
  <c r="G16" i="9"/>
  <c r="I20" i="9"/>
  <c r="K20" i="9"/>
  <c r="I16" i="9"/>
  <c r="K16" i="9"/>
  <c r="K18" i="9"/>
  <c r="K22" i="9"/>
  <c r="I12" i="9"/>
  <c r="I14" i="9"/>
  <c r="I18" i="9"/>
  <c r="I22" i="9"/>
  <c r="G14" i="9"/>
  <c r="G18" i="9"/>
  <c r="G22" i="9"/>
  <c r="J63" i="6"/>
  <c r="J78" i="6"/>
  <c r="K19" i="6"/>
  <c r="E41" i="5"/>
  <c r="F41" i="5"/>
  <c r="E18" i="8"/>
  <c r="E74" i="6"/>
  <c r="E76" i="6"/>
  <c r="E82" i="6"/>
  <c r="K11" i="6"/>
  <c r="K29" i="6"/>
  <c r="K32" i="6"/>
  <c r="K35" i="6"/>
  <c r="K37" i="6"/>
  <c r="K40" i="6"/>
  <c r="K43" i="6"/>
  <c r="A35" i="6"/>
  <c r="A37" i="6"/>
  <c r="A39" i="6"/>
  <c r="A40" i="6"/>
  <c r="A42" i="6"/>
  <c r="A43" i="6"/>
  <c r="C39" i="6"/>
  <c r="C37" i="6"/>
  <c r="A32" i="6"/>
  <c r="A17" i="6"/>
  <c r="A19" i="6"/>
  <c r="A21" i="6"/>
  <c r="A22" i="6"/>
  <c r="A24" i="6"/>
  <c r="A25" i="6"/>
  <c r="A14" i="6"/>
  <c r="E73" i="4"/>
  <c r="E75" i="4"/>
  <c r="F73" i="4"/>
  <c r="F75" i="4"/>
  <c r="G73" i="4"/>
  <c r="G75" i="4"/>
  <c r="H73" i="4"/>
  <c r="H75" i="4"/>
  <c r="I73" i="4"/>
  <c r="I75" i="4"/>
  <c r="J73" i="4"/>
  <c r="J75" i="4"/>
  <c r="E76" i="4"/>
  <c r="E54" i="4"/>
  <c r="E56" i="4"/>
  <c r="F54" i="4"/>
  <c r="F56" i="4"/>
  <c r="G54" i="4"/>
  <c r="G56" i="4"/>
  <c r="H54" i="4"/>
  <c r="H56" i="4"/>
  <c r="I54" i="4"/>
  <c r="I56" i="4"/>
  <c r="J54" i="4"/>
  <c r="J56" i="4"/>
  <c r="E57" i="4"/>
  <c r="E47" i="4"/>
  <c r="E49" i="4"/>
  <c r="F47" i="4"/>
  <c r="F49" i="4"/>
  <c r="G47" i="4"/>
  <c r="G49" i="4"/>
  <c r="H47" i="4"/>
  <c r="H49" i="4"/>
  <c r="I47" i="4"/>
  <c r="I49" i="4"/>
  <c r="J47" i="4"/>
  <c r="J49" i="4"/>
  <c r="E50" i="4"/>
  <c r="E40" i="4"/>
  <c r="E42" i="4"/>
  <c r="F40" i="4"/>
  <c r="F42" i="4"/>
  <c r="G40" i="4"/>
  <c r="G42" i="4"/>
  <c r="H40" i="4"/>
  <c r="H42" i="4"/>
  <c r="I40" i="4"/>
  <c r="I42" i="4"/>
  <c r="J40" i="4"/>
  <c r="J42" i="4"/>
  <c r="E43" i="4"/>
  <c r="E33" i="4"/>
  <c r="E35" i="4"/>
  <c r="F33" i="4"/>
  <c r="F35" i="4"/>
  <c r="G33" i="4"/>
  <c r="G35" i="4"/>
  <c r="H33" i="4"/>
  <c r="H35" i="4"/>
  <c r="I33" i="4"/>
  <c r="I35" i="4"/>
  <c r="J33" i="4"/>
  <c r="J35" i="4"/>
  <c r="E36" i="4"/>
  <c r="E26" i="4"/>
  <c r="E28" i="4"/>
  <c r="F26" i="4"/>
  <c r="F28" i="4"/>
  <c r="G26" i="4"/>
  <c r="G28" i="4"/>
  <c r="H26" i="4"/>
  <c r="H28" i="4"/>
  <c r="I26" i="4"/>
  <c r="I28" i="4"/>
  <c r="J26" i="4"/>
  <c r="J28" i="4"/>
  <c r="E29" i="4"/>
  <c r="E19" i="4"/>
  <c r="E21" i="4"/>
  <c r="F19" i="4"/>
  <c r="F21" i="4"/>
  <c r="G19" i="4"/>
  <c r="G21" i="4"/>
  <c r="H19" i="4"/>
  <c r="H21" i="4"/>
  <c r="I19" i="4"/>
  <c r="I21" i="4"/>
  <c r="J19" i="4"/>
  <c r="J21" i="4"/>
  <c r="E22" i="4"/>
  <c r="E12" i="4"/>
  <c r="E14" i="4"/>
  <c r="F12" i="4"/>
  <c r="F14" i="4"/>
  <c r="G12" i="4"/>
  <c r="G14" i="4"/>
  <c r="H12" i="4"/>
  <c r="H14" i="4"/>
  <c r="I12" i="4"/>
  <c r="I14" i="4"/>
  <c r="J12" i="4"/>
  <c r="J14" i="4"/>
  <c r="E15" i="4"/>
  <c r="E78" i="4"/>
  <c r="E51" i="5"/>
  <c r="F51" i="5"/>
  <c r="G41" i="5"/>
  <c r="G51" i="5"/>
  <c r="H24" i="5"/>
  <c r="G53" i="5"/>
  <c r="G55" i="5"/>
  <c r="G57" i="5"/>
  <c r="H41" i="5"/>
  <c r="H51" i="5"/>
  <c r="I24" i="5"/>
  <c r="H53" i="5"/>
  <c r="H55" i="5"/>
  <c r="H57" i="5"/>
  <c r="K57" i="5"/>
  <c r="I41" i="5"/>
  <c r="I51" i="5"/>
  <c r="H23" i="5"/>
  <c r="G43" i="5"/>
  <c r="G45" i="5"/>
  <c r="G47" i="5"/>
  <c r="I23" i="5"/>
  <c r="H43" i="5"/>
  <c r="H45" i="5"/>
  <c r="H47" i="5"/>
  <c r="K47" i="5"/>
  <c r="G24" i="5"/>
  <c r="G23" i="5"/>
  <c r="E52" i="3"/>
  <c r="E25" i="3"/>
  <c r="E54" i="3"/>
  <c r="E56" i="3"/>
  <c r="E58" i="3"/>
  <c r="F42" i="3"/>
  <c r="F52" i="3"/>
  <c r="G42" i="3"/>
  <c r="G52" i="3"/>
  <c r="H25" i="3"/>
  <c r="G54" i="3"/>
  <c r="G56" i="3"/>
  <c r="G58" i="3"/>
  <c r="H42" i="3"/>
  <c r="H52" i="3"/>
  <c r="I25" i="3"/>
  <c r="H54" i="3"/>
  <c r="H56" i="3"/>
  <c r="H58" i="3"/>
  <c r="K58" i="3"/>
  <c r="I42" i="3"/>
  <c r="I52" i="3"/>
  <c r="E24" i="3"/>
  <c r="E44" i="3"/>
  <c r="E46" i="3"/>
  <c r="E48" i="3"/>
  <c r="H24" i="3"/>
  <c r="G44" i="3"/>
  <c r="G46" i="3"/>
  <c r="G48" i="3"/>
  <c r="I24" i="3"/>
  <c r="H44" i="3"/>
  <c r="H46" i="3"/>
  <c r="H48" i="3"/>
  <c r="K48" i="3"/>
  <c r="G25" i="3"/>
  <c r="G24" i="3"/>
  <c r="E71" i="2"/>
  <c r="E73" i="2"/>
  <c r="F71" i="2"/>
  <c r="F73" i="2"/>
  <c r="G71" i="2"/>
  <c r="G73" i="2"/>
  <c r="H71" i="2"/>
  <c r="H73" i="2"/>
  <c r="I71" i="2"/>
  <c r="I73" i="2"/>
  <c r="J71" i="2"/>
  <c r="J73" i="2"/>
  <c r="E74" i="2"/>
  <c r="E64" i="2"/>
  <c r="E66" i="2"/>
  <c r="F64" i="2"/>
  <c r="F66" i="2"/>
  <c r="G64" i="2"/>
  <c r="G66" i="2"/>
  <c r="H64" i="2"/>
  <c r="H66" i="2"/>
  <c r="I64" i="2"/>
  <c r="I66" i="2"/>
  <c r="J64" i="2"/>
  <c r="J66" i="2"/>
  <c r="E67" i="2"/>
  <c r="E47" i="2"/>
  <c r="E49" i="2"/>
  <c r="F47" i="2"/>
  <c r="F49" i="2"/>
  <c r="G47" i="2"/>
  <c r="G49" i="2"/>
  <c r="H47" i="2"/>
  <c r="H49" i="2"/>
  <c r="I47" i="2"/>
  <c r="I49" i="2"/>
  <c r="J47" i="2"/>
  <c r="J49" i="2"/>
  <c r="E50" i="2"/>
  <c r="E40" i="2"/>
  <c r="E42" i="2"/>
  <c r="F40" i="2"/>
  <c r="F42" i="2"/>
  <c r="G40" i="2"/>
  <c r="G42" i="2"/>
  <c r="H40" i="2"/>
  <c r="H42" i="2"/>
  <c r="I40" i="2"/>
  <c r="I42" i="2"/>
  <c r="J40" i="2"/>
  <c r="J42" i="2"/>
  <c r="E43" i="2"/>
  <c r="E33" i="2"/>
  <c r="E35" i="2"/>
  <c r="F33" i="2"/>
  <c r="F35" i="2"/>
  <c r="G33" i="2"/>
  <c r="G35" i="2"/>
  <c r="H33" i="2"/>
  <c r="H35" i="2"/>
  <c r="I33" i="2"/>
  <c r="I35" i="2"/>
  <c r="J33" i="2"/>
  <c r="J35" i="2"/>
  <c r="E36" i="2"/>
  <c r="E26" i="2"/>
  <c r="E28" i="2"/>
  <c r="F26" i="2"/>
  <c r="F28" i="2"/>
  <c r="G26" i="2"/>
  <c r="G28" i="2"/>
  <c r="H26" i="2"/>
  <c r="H28" i="2"/>
  <c r="I26" i="2"/>
  <c r="I28" i="2"/>
  <c r="J26" i="2"/>
  <c r="J28" i="2"/>
  <c r="E29" i="2"/>
  <c r="E19" i="2"/>
  <c r="E21" i="2"/>
  <c r="F19" i="2"/>
  <c r="F21" i="2"/>
  <c r="G19" i="2"/>
  <c r="G21" i="2"/>
  <c r="H19" i="2"/>
  <c r="H21" i="2"/>
  <c r="I19" i="2"/>
  <c r="I21" i="2"/>
  <c r="J19" i="2"/>
  <c r="J21" i="2"/>
  <c r="E22" i="2"/>
  <c r="E12" i="2"/>
  <c r="E14" i="2"/>
  <c r="F12" i="2"/>
  <c r="F14" i="2"/>
  <c r="G12" i="2"/>
  <c r="G14" i="2"/>
  <c r="H12" i="2"/>
  <c r="H14" i="2"/>
  <c r="I12" i="2"/>
  <c r="I14" i="2"/>
  <c r="J12" i="2"/>
  <c r="J14" i="2"/>
  <c r="E15" i="2"/>
  <c r="D76" i="2"/>
</calcChain>
</file>

<file path=xl/sharedStrings.xml><?xml version="1.0" encoding="utf-8"?>
<sst xmlns="http://schemas.openxmlformats.org/spreadsheetml/2006/main" count="394" uniqueCount="175">
  <si>
    <r>
      <t>Exhibit ____(RAB-</t>
    </r>
    <r>
      <rPr>
        <sz val="10"/>
        <rFont val="Arial"/>
      </rPr>
      <t>3</t>
    </r>
    <r>
      <rPr>
        <sz val="10"/>
        <rFont val="Arial"/>
      </rPr>
      <t>)</t>
    </r>
  </si>
  <si>
    <t>Page 1 of 2</t>
    <phoneticPr fontId="0" type="noConversion"/>
  </si>
  <si>
    <t>ATMOS ENERGY</t>
  </si>
  <si>
    <t>AVERAGE PRICE, DIVIDEND AND DIVIDEND YIELD</t>
  </si>
  <si>
    <t>Atmos Energy</t>
    <phoneticPr fontId="0" type="noConversion"/>
  </si>
  <si>
    <t>High Price ($)</t>
  </si>
  <si>
    <t>Low Price ($)</t>
  </si>
  <si>
    <t>Avg. Price ($)</t>
  </si>
  <si>
    <t>Dividend ($)</t>
  </si>
  <si>
    <t>Mo. Avg. Div.</t>
  </si>
  <si>
    <t>6 mos. Avg.</t>
  </si>
  <si>
    <t>LaClede Group</t>
  </si>
  <si>
    <t>New Jersey Resources</t>
    <phoneticPr fontId="0" type="noConversion"/>
  </si>
  <si>
    <t>Northwest Natural Gas</t>
    <phoneticPr fontId="0" type="noConversion"/>
  </si>
  <si>
    <t>South Jersey Industries</t>
    <phoneticPr fontId="0" type="noConversion"/>
  </si>
  <si>
    <t>Southwest Gas</t>
  </si>
  <si>
    <t>Page 2 of 2</t>
    <phoneticPr fontId="0" type="noConversion"/>
  </si>
  <si>
    <t>UGI Corp.</t>
  </si>
  <si>
    <t>WGL Holdings</t>
  </si>
  <si>
    <t>Average Dividend Yield</t>
  </si>
  <si>
    <t>Source:  Yahoo! Finance</t>
  </si>
  <si>
    <t>DCF Growth Rate Analysis</t>
  </si>
  <si>
    <t>(1)</t>
  </si>
  <si>
    <t>(2)</t>
  </si>
  <si>
    <t>(3)</t>
  </si>
  <si>
    <t>(4)</t>
  </si>
  <si>
    <t>(5)</t>
  </si>
  <si>
    <t>Value Line</t>
  </si>
  <si>
    <t>Company</t>
  </si>
  <si>
    <t>DPS</t>
  </si>
  <si>
    <t>EPS</t>
  </si>
  <si>
    <t>B x R</t>
  </si>
  <si>
    <t>Zacks</t>
  </si>
  <si>
    <t>LaClede Group</t>
    <phoneticPr fontId="0" type="noConversion"/>
  </si>
  <si>
    <t>New Jersey Resources</t>
    <phoneticPr fontId="0" type="noConversion"/>
  </si>
  <si>
    <t>South Jersey Industries</t>
    <phoneticPr fontId="0" type="noConversion"/>
  </si>
  <si>
    <t>Southwest Gas</t>
    <phoneticPr fontId="0" type="noConversion"/>
  </si>
  <si>
    <t>WGL Holdings</t>
    <phoneticPr fontId="0" type="noConversion"/>
  </si>
  <si>
    <r>
      <t>Average</t>
    </r>
    <r>
      <rPr>
        <sz val="10"/>
        <rFont val="Arial"/>
      </rPr>
      <t xml:space="preserve"> Growth Rates</t>
    </r>
  </si>
  <si>
    <r>
      <t xml:space="preserve">Median </t>
    </r>
    <r>
      <rPr>
        <sz val="10"/>
        <rFont val="Arial"/>
      </rPr>
      <t>Growth Rates</t>
    </r>
  </si>
  <si>
    <t>Sources:</t>
  </si>
  <si>
    <t>Value Line Investment Survey, March 4, 2016</t>
  </si>
  <si>
    <t>RETURN ON EQUITY CALCULATION</t>
  </si>
  <si>
    <t>Zack's</t>
  </si>
  <si>
    <t>First Call</t>
  </si>
  <si>
    <t>Average of</t>
  </si>
  <si>
    <t>Dividend Gr.</t>
  </si>
  <si>
    <t>Earnings Gr.</t>
  </si>
  <si>
    <t>Earning Gr.</t>
  </si>
  <si>
    <t>All Gr. Rates</t>
  </si>
  <si>
    <t>Method 1:</t>
  </si>
  <si>
    <t>Dividend Yield</t>
  </si>
  <si>
    <r>
      <rPr>
        <sz val="10"/>
        <rFont val="Arial"/>
      </rPr>
      <t xml:space="preserve">Average </t>
    </r>
    <r>
      <rPr>
        <sz val="10"/>
        <rFont val="Arial"/>
      </rPr>
      <t>Growth Rate</t>
    </r>
  </si>
  <si>
    <t>Expected Div. Yield</t>
  </si>
  <si>
    <t>DCF Return on Equity</t>
  </si>
  <si>
    <t>Method 2:</t>
  </si>
  <si>
    <t>Median Growth Rate</t>
  </si>
  <si>
    <t>Page 1 of 2</t>
    <phoneticPr fontId="0" type="noConversion"/>
  </si>
  <si>
    <t>American States Water</t>
    <phoneticPr fontId="0" type="noConversion"/>
  </si>
  <si>
    <t>American Water Works</t>
    <phoneticPr fontId="0" type="noConversion"/>
  </si>
  <si>
    <t>Aqua America</t>
    <phoneticPr fontId="0" type="noConversion"/>
  </si>
  <si>
    <t xml:space="preserve">California Water </t>
    <phoneticPr fontId="0" type="noConversion"/>
  </si>
  <si>
    <t>Connecticut Water</t>
    <phoneticPr fontId="0" type="noConversion"/>
  </si>
  <si>
    <t>Middlesex Water</t>
    <phoneticPr fontId="0" type="noConversion"/>
  </si>
  <si>
    <t>SJW Corp.</t>
    <phoneticPr fontId="0" type="noConversion"/>
  </si>
  <si>
    <t>Page 2 of 2</t>
    <phoneticPr fontId="0" type="noConversion"/>
  </si>
  <si>
    <t>York Water Company</t>
    <phoneticPr fontId="0" type="noConversion"/>
  </si>
  <si>
    <t>California Water Service Group</t>
    <phoneticPr fontId="0" type="noConversion"/>
  </si>
  <si>
    <t>Connecticut Water Services</t>
    <phoneticPr fontId="0" type="noConversion"/>
  </si>
  <si>
    <t>Middlesex Water Company</t>
    <phoneticPr fontId="0" type="noConversion"/>
  </si>
  <si>
    <t>Averages</t>
  </si>
  <si>
    <t>Median Values</t>
  </si>
  <si>
    <t>Growth Rate</t>
  </si>
  <si>
    <t>Capital Asset Pricing Model Analysis</t>
  </si>
  <si>
    <t>20-Year Treasury Bond, Value Line Beta</t>
  </si>
  <si>
    <t>Line</t>
  </si>
  <si>
    <t>No.</t>
  </si>
  <si>
    <t>Market Required Return Estimate</t>
  </si>
  <si>
    <t>Risk-free Rate of Return, 20-Year Treasury Bond</t>
  </si>
  <si>
    <t>Average of Last Six Months</t>
  </si>
  <si>
    <t>Risk Premium</t>
  </si>
  <si>
    <t>(Line 1 minus Line 3)</t>
  </si>
  <si>
    <t>Comparison Group Beta</t>
  </si>
  <si>
    <t>Comparison Group Beta * Risk Premium</t>
  </si>
  <si>
    <t>(Line 5 * Line 6)</t>
  </si>
  <si>
    <t>CAPM Return on Equity</t>
  </si>
  <si>
    <t>(Line 3 plus Line 8)</t>
  </si>
  <si>
    <t>5-Year Treasury Bond, Value Line Beta</t>
  </si>
  <si>
    <t>Risk-free Rate of Return, 5-Year Treasury Bond</t>
  </si>
  <si>
    <t>Supporting Data for CAPM Analyses</t>
  </si>
  <si>
    <t>5 Year Treasury Bond Data</t>
  </si>
  <si>
    <t>Avg. Yield</t>
  </si>
  <si>
    <t>6 month average</t>
  </si>
  <si>
    <t>Value Line Market Return Data:</t>
  </si>
  <si>
    <t>Comparison Group Betas:</t>
  </si>
  <si>
    <t>Forecasted Data:</t>
  </si>
  <si>
    <t>Value Line Median Growth Rates:</t>
  </si>
  <si>
    <t>Earnings</t>
  </si>
  <si>
    <t>Book Value</t>
  </si>
  <si>
    <t>Average</t>
  </si>
  <si>
    <t>Estimated Market Return</t>
  </si>
  <si>
    <t>Value Line Projected 3-5 Yr.</t>
  </si>
  <si>
    <t>Median Annual Total Return</t>
  </si>
  <si>
    <t>Average of Projected Mkt.</t>
  </si>
  <si>
    <t>Returns</t>
  </si>
  <si>
    <t>Source: Value Line Investment Survey</t>
  </si>
  <si>
    <t>for Windows retreived April 4, 2016</t>
  </si>
  <si>
    <t>Historic Market Premium</t>
  </si>
  <si>
    <t>Geometric</t>
  </si>
  <si>
    <t>Arithmetic</t>
  </si>
  <si>
    <t>Mean</t>
  </si>
  <si>
    <t>Long-Term Annual Return on Stocks</t>
  </si>
  <si>
    <t>Historical Market Risk Premium</t>
  </si>
  <si>
    <t>Beta * Market Premium</t>
  </si>
  <si>
    <t>WEIGHTED COST OF CAPITAL</t>
    <phoneticPr fontId="0" type="noConversion"/>
  </si>
  <si>
    <t>Percentage</t>
  </si>
  <si>
    <t>Cost</t>
  </si>
  <si>
    <t>Wtd. Cost</t>
  </si>
  <si>
    <t>Long-term Debt</t>
  </si>
  <si>
    <t>Common Equity</t>
  </si>
  <si>
    <t>Total</t>
  </si>
  <si>
    <t>Exhibit ____ (RAB-4)</t>
  </si>
  <si>
    <t>Exhibit ____(RAB-5)</t>
  </si>
  <si>
    <t>Exhibit ____ (RAB-6)</t>
  </si>
  <si>
    <t>Source:  www.federalreserve.gov, Selected Interest Rates (Daily) - H.15</t>
  </si>
  <si>
    <t>Source:  Value Line Investment Survey,</t>
  </si>
  <si>
    <t>March 4, 2016</t>
  </si>
  <si>
    <t>Adjusted</t>
  </si>
  <si>
    <t>Long-Term Annual Income Return on Long-Term Treas. Bonds</t>
  </si>
  <si>
    <t>Current 20-Year Treasury Bond Yield</t>
  </si>
  <si>
    <t>CAPM Cost of Equity, Value Line Beta</t>
  </si>
  <si>
    <t>Short-term Debt</t>
  </si>
  <si>
    <t>HISTORICAL BOND YIELDS</t>
  </si>
  <si>
    <t>20-Yr.</t>
  </si>
  <si>
    <t>Mergent</t>
  </si>
  <si>
    <t>Treas. Bond</t>
  </si>
  <si>
    <t>Utility Bonds</t>
  </si>
  <si>
    <t>Difference</t>
  </si>
  <si>
    <t>DCF RETURN ON EQUITY CALCULATION</t>
  </si>
  <si>
    <t>CAPITAL ASSET PRICING MODEL ANALYSIS</t>
  </si>
  <si>
    <t>TABLE 2</t>
  </si>
  <si>
    <t>- High</t>
  </si>
  <si>
    <t>- Low</t>
  </si>
  <si>
    <t>- Average</t>
  </si>
  <si>
    <t>CAPM:</t>
  </si>
  <si>
    <t>- 5-Year Treasury Bond</t>
  </si>
  <si>
    <t>- 20-Year Treasury Bond</t>
  </si>
  <si>
    <t>- Historical Returns</t>
  </si>
  <si>
    <t>ROE RESULTS SUMMARY</t>
  </si>
  <si>
    <t>DCF Results:</t>
  </si>
  <si>
    <t>Average Growth Rates, Gas Group</t>
  </si>
  <si>
    <t>Median Growth Rates, Gas Group</t>
  </si>
  <si>
    <t>Average Growth Rates, Water Group</t>
  </si>
  <si>
    <t>Median Growth Rates, Water Group</t>
  </si>
  <si>
    <t>TABLE 1</t>
  </si>
  <si>
    <t>TABLE 3</t>
  </si>
  <si>
    <t>Atmos Historical</t>
  </si>
  <si>
    <t>Common Equity Ratios</t>
  </si>
  <si>
    <t>Base Year</t>
  </si>
  <si>
    <t>Forecast Yr.</t>
  </si>
  <si>
    <t>TABLE 4</t>
  </si>
  <si>
    <t>GAS UTILITY GROUP</t>
  </si>
  <si>
    <t>2015 COMMON EQUITY RATIOS</t>
  </si>
  <si>
    <t>Average Dividend Yield without Southwest Gas</t>
  </si>
  <si>
    <r>
      <t xml:space="preserve">Source:  </t>
    </r>
    <r>
      <rPr>
        <i/>
        <sz val="10"/>
        <rFont val="Arial"/>
        <family val="2"/>
      </rPr>
      <t>Ibbotson SBBI 2015 Classic Yearbook,</t>
    </r>
    <r>
      <rPr>
        <sz val="11"/>
        <color theme="1"/>
        <rFont val="Arial"/>
        <family val="2"/>
      </rPr>
      <t xml:space="preserve"> Morningstar, pp. 40, 152, 157 - 158</t>
    </r>
  </si>
  <si>
    <t>GAS DISTRIBUTION COMPANY GROUP</t>
  </si>
  <si>
    <t>Thomson/</t>
  </si>
  <si>
    <t>IBES</t>
  </si>
  <si>
    <t>WATER UTILITY GROUP</t>
  </si>
  <si>
    <t>Zack's and Thomson Earnings Reports, retrieved April 4, 2016</t>
  </si>
  <si>
    <t>Value Line Investment Survey, April 15, 2016</t>
  </si>
  <si>
    <t>WATER UTILITY  GROUP</t>
  </si>
  <si>
    <t>6.44% - 8.03%</t>
  </si>
  <si>
    <t>Gas Distribution Group Beta, Value Line</t>
  </si>
  <si>
    <t>20 Year Treasury Bond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</si>
</sst>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"/>
    <numFmt numFmtId="166" formatCode="_(&quot;$&quot;* #,##0.00000_);_(&quot;$&quot;* \(#,##0.00000\);_(&quot;$&quot;* &quot;-&quot;?????_);_(@_)"/>
    <numFmt numFmtId="167" formatCode="0.00_);\(0.00\)"/>
    <numFmt numFmtId="168" formatCode="&quot;$&quot;* #,##0_);&quot;$&quot;* \(#,##0\)"/>
    <numFmt numFmtId="169" formatCode="_([$€-2]* #,##0.00_);_([$€-2]* \(#,##0.00\);_([$€-2]* &quot;-&quot;??_)"/>
    <numFmt numFmtId="170" formatCode="_(* #,##0.00000_);_(* \(#,##0.00000\);_(* &quot;-&quot;?????_);_(@_)"/>
    <numFmt numFmtId="171" formatCode="0.000"/>
    <numFmt numFmtId="172" formatCode="0.00_)"/>
    <numFmt numFmtId="173" formatCode="0.0%"/>
  </numFmts>
  <fonts count="7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10"/>
      <color indexed="39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2"/>
      <name val="Arial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sz val="9"/>
      <color indexed="8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Times"/>
    </font>
    <font>
      <sz val="24"/>
      <name val="Arial"/>
      <family val="2"/>
    </font>
    <font>
      <sz val="10"/>
      <name val="Helvetica"/>
    </font>
    <font>
      <sz val="10"/>
      <name val="MS Serif"/>
      <family val="1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indexed="28"/>
      <name val="Arial"/>
      <family val="2"/>
    </font>
    <font>
      <b/>
      <sz val="11"/>
      <name val="Arial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8"/>
      <name val="Arial"/>
      <family val="2"/>
    </font>
    <font>
      <b/>
      <sz val="12"/>
      <name val="Arial"/>
    </font>
    <font>
      <u/>
      <sz val="8.5"/>
      <color indexed="39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"/>
      <color indexed="9"/>
      <name val="Symbol"/>
      <family val="1"/>
    </font>
    <font>
      <b/>
      <sz val="12"/>
      <name val="Times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12"/>
      <name val="Helvetica"/>
    </font>
    <font>
      <sz val="12"/>
      <name val="Verdan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i/>
      <sz val="10"/>
      <name val="Arial"/>
      <family val="2"/>
    </font>
    <font>
      <b/>
      <sz val="1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u/>
      <sz val="10"/>
      <name val="Arial"/>
    </font>
    <font>
      <u val="singleAccounting"/>
      <sz val="10"/>
      <name val="Arial"/>
    </font>
    <font>
      <b/>
      <u val="doubleAccounting"/>
      <sz val="10"/>
      <name val="Arial"/>
    </font>
    <font>
      <b/>
      <i/>
      <sz val="10"/>
      <name val="Arial"/>
    </font>
    <font>
      <sz val="10"/>
      <name val="Arial MT"/>
    </font>
    <font>
      <b/>
      <sz val="11"/>
      <color theme="1"/>
      <name val="Arial"/>
      <family val="2"/>
    </font>
    <font>
      <u/>
      <sz val="11"/>
      <color theme="1"/>
      <name val="Arial"/>
    </font>
    <font>
      <b/>
      <i/>
      <sz val="11"/>
      <color theme="1"/>
      <name val="Arial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329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42" fontId="3" fillId="0" borderId="0" applyFill="0" applyBorder="0" applyProtection="0">
      <alignment horizontal="left"/>
    </xf>
    <xf numFmtId="42" fontId="4" fillId="0" borderId="0" applyFill="0" applyBorder="0" applyAlignment="0" applyProtection="0"/>
    <xf numFmtId="44" fontId="5" fillId="0" borderId="0">
      <alignment horizontal="left"/>
    </xf>
    <xf numFmtId="166" fontId="3" fillId="0" borderId="5" applyBorder="0">
      <alignment horizontal="center"/>
    </xf>
    <xf numFmtId="166" fontId="3" fillId="0" borderId="5" applyBorder="0">
      <alignment horizontal="center"/>
    </xf>
    <xf numFmtId="166" fontId="3" fillId="0" borderId="5" applyBorder="0">
      <alignment horizontal="center"/>
    </xf>
    <xf numFmtId="166" fontId="3" fillId="0" borderId="5" applyBorder="0">
      <alignment horizontal="center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3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3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9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3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39" borderId="0" applyNumberFormat="0" applyBorder="0" applyAlignment="0" applyProtection="0"/>
    <xf numFmtId="43" fontId="5" fillId="0" borderId="0">
      <alignment horizontal="left"/>
    </xf>
    <xf numFmtId="167" fontId="5" fillId="0" borderId="0">
      <alignment horizontal="left"/>
    </xf>
    <xf numFmtId="37" fontId="3" fillId="0" borderId="0" applyNumberFormat="0" applyBorder="0" applyAlignment="0"/>
    <xf numFmtId="38" fontId="10" fillId="0" borderId="0"/>
    <xf numFmtId="0" fontId="11" fillId="0" borderId="0">
      <alignment horizont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18" borderId="0" applyNumberFormat="0" applyBorder="0" applyAlignment="0" applyProtection="0"/>
    <xf numFmtId="0" fontId="14" fillId="0" borderId="6" applyNumberFormat="0" applyFont="0" applyProtection="0">
      <alignment wrapText="1"/>
    </xf>
    <xf numFmtId="0" fontId="15" fillId="40" borderId="2" applyNumberFormat="0" applyAlignment="0" applyProtection="0"/>
    <xf numFmtId="0" fontId="15" fillId="40" borderId="2" applyNumberFormat="0" applyAlignment="0" applyProtection="0"/>
    <xf numFmtId="0" fontId="15" fillId="40" borderId="2" applyNumberFormat="0" applyAlignment="0" applyProtection="0"/>
    <xf numFmtId="0" fontId="15" fillId="40" borderId="2" applyNumberFormat="0" applyAlignment="0" applyProtection="0"/>
    <xf numFmtId="0" fontId="16" fillId="24" borderId="7" applyNumberFormat="0" applyAlignment="0" applyProtection="0"/>
    <xf numFmtId="0" fontId="7" fillId="0" borderId="0" applyAlignment="0"/>
    <xf numFmtId="0" fontId="17" fillId="5" borderId="4" applyNumberFormat="0" applyAlignment="0" applyProtection="0"/>
    <xf numFmtId="0" fontId="17" fillId="5" borderId="4" applyNumberFormat="0" applyAlignment="0" applyProtection="0"/>
    <xf numFmtId="0" fontId="17" fillId="5" borderId="4" applyNumberFormat="0" applyAlignment="0" applyProtection="0"/>
    <xf numFmtId="0" fontId="17" fillId="5" borderId="4" applyNumberFormat="0" applyAlignment="0" applyProtection="0"/>
    <xf numFmtId="0" fontId="18" fillId="41" borderId="8" applyNumberFormat="0" applyAlignment="0" applyProtection="0"/>
    <xf numFmtId="37" fontId="5" fillId="0" borderId="0">
      <alignment horizontal="center"/>
    </xf>
    <xf numFmtId="37" fontId="3" fillId="0" borderId="0" applyNumberFormat="0" applyFill="0" applyBorder="0" applyProtection="0">
      <alignment horizontal="centerContinuous"/>
    </xf>
    <xf numFmtId="37" fontId="5" fillId="0" borderId="9">
      <alignment horizontal="center"/>
    </xf>
    <xf numFmtId="37" fontId="5" fillId="0" borderId="9">
      <alignment horizontal="center"/>
    </xf>
    <xf numFmtId="37" fontId="5" fillId="0" borderId="9">
      <alignment horizontal="center"/>
    </xf>
    <xf numFmtId="37" fontId="5" fillId="0" borderId="9">
      <alignment horizontal="center"/>
    </xf>
    <xf numFmtId="0" fontId="19" fillId="42" borderId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" fillId="0" borderId="0" applyFont="0" applyFill="0" applyBorder="0" applyAlignment="0" applyProtection="0"/>
    <xf numFmtId="37" fontId="3" fillId="0" borderId="0" applyFill="0" applyBorder="0" applyAlignment="0" applyProtection="0"/>
    <xf numFmtId="0" fontId="3" fillId="0" borderId="0" applyNumberFormat="0" applyFill="0" applyBorder="0" applyAlignment="0" applyProtection="0"/>
    <xf numFmtId="4" fontId="23" fillId="0" borderId="10" applyFill="0" applyProtection="0">
      <alignment horizontal="center" vertical="center" wrapText="1"/>
    </xf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ill="0" applyBorder="0" applyAlignment="0" applyProtection="0"/>
    <xf numFmtId="42" fontId="3" fillId="0" borderId="11"/>
    <xf numFmtId="43" fontId="3" fillId="0" borderId="0" applyBorder="0">
      <alignment horizontal="left"/>
    </xf>
    <xf numFmtId="5" fontId="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12"/>
    <xf numFmtId="0" fontId="11" fillId="0" borderId="0" applyProtection="0"/>
    <xf numFmtId="168" fontId="3" fillId="0" borderId="0"/>
    <xf numFmtId="7" fontId="25" fillId="0" borderId="13"/>
    <xf numFmtId="4" fontId="26" fillId="0" borderId="0" applyFont="0" applyBorder="0">
      <alignment horizontal="justify"/>
    </xf>
    <xf numFmtId="169" fontId="3" fillId="0" borderId="0" applyFont="0" applyFill="0" applyBorder="0" applyAlignment="0" applyProtection="0"/>
    <xf numFmtId="1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Protection="0"/>
    <xf numFmtId="0" fontId="31" fillId="0" borderId="0" applyProtection="0"/>
    <xf numFmtId="0" fontId="32" fillId="0" borderId="0" applyProtection="0"/>
    <xf numFmtId="0" fontId="33" fillId="0" borderId="0" applyProtection="0"/>
    <xf numFmtId="0" fontId="34" fillId="0" borderId="0" applyProtection="0"/>
    <xf numFmtId="0" fontId="35" fillId="0" borderId="0" applyProtection="0"/>
    <xf numFmtId="0" fontId="36" fillId="0" borderId="0" applyProtection="0"/>
    <xf numFmtId="2" fontId="11" fillId="0" borderId="0" applyProtection="0"/>
    <xf numFmtId="38" fontId="4" fillId="0" borderId="0"/>
    <xf numFmtId="170" fontId="3" fillId="0" borderId="0">
      <alignment horizontal="center"/>
    </xf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8" fillId="20" borderId="0" applyNumberFormat="0" applyBorder="0" applyAlignment="0" applyProtection="0"/>
    <xf numFmtId="38" fontId="39" fillId="0" borderId="0"/>
    <xf numFmtId="49" fontId="40" fillId="0" borderId="0" applyNumberFormat="0" applyFill="0" applyBorder="0" applyProtection="0">
      <alignment horizontal="centerContinuous"/>
    </xf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Protection="0"/>
    <xf numFmtId="0" fontId="48" fillId="0" borderId="0" applyProtection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9" fillId="0" borderId="0" applyNumberFormat="0" applyFill="0" applyBorder="0" applyAlignment="0" applyProtection="0">
      <alignment vertical="top"/>
      <protection locked="0"/>
    </xf>
    <xf numFmtId="0" fontId="21" fillId="43" borderId="0"/>
    <xf numFmtId="0" fontId="21" fillId="43" borderId="0"/>
    <xf numFmtId="0" fontId="50" fillId="4" borderId="2" applyNumberFormat="0" applyAlignment="0" applyProtection="0"/>
    <xf numFmtId="0" fontId="50" fillId="4" borderId="2" applyNumberFormat="0" applyAlignment="0" applyProtection="0"/>
    <xf numFmtId="0" fontId="50" fillId="4" borderId="2" applyNumberFormat="0" applyAlignment="0" applyProtection="0"/>
    <xf numFmtId="0" fontId="50" fillId="4" borderId="2" applyNumberFormat="0" applyAlignment="0" applyProtection="0"/>
    <xf numFmtId="0" fontId="51" fillId="23" borderId="7" applyNumberFormat="0" applyAlignment="0" applyProtection="0"/>
    <xf numFmtId="0" fontId="52" fillId="0" borderId="0" applyAlignment="0"/>
    <xf numFmtId="0" fontId="53" fillId="44" borderId="12"/>
    <xf numFmtId="37" fontId="31" fillId="0" borderId="0" applyBorder="0" applyAlignment="0" applyProtection="0"/>
    <xf numFmtId="0" fontId="31" fillId="45" borderId="0"/>
    <xf numFmtId="41" fontId="4" fillId="0" borderId="0" applyFill="0" applyBorder="0" applyAlignment="0" applyProtection="0"/>
    <xf numFmtId="0" fontId="54" fillId="0" borderId="3" applyNumberFormat="0" applyFill="0" applyAlignment="0" applyProtection="0"/>
    <xf numFmtId="0" fontId="54" fillId="0" borderId="3" applyNumberFormat="0" applyFill="0" applyAlignment="0" applyProtection="0"/>
    <xf numFmtId="0" fontId="54" fillId="0" borderId="3" applyNumberFormat="0" applyFill="0" applyAlignment="0" applyProtection="0"/>
    <xf numFmtId="0" fontId="54" fillId="0" borderId="3" applyNumberFormat="0" applyFill="0" applyAlignment="0" applyProtection="0"/>
    <xf numFmtId="0" fontId="55" fillId="0" borderId="19" applyNumberFormat="0" applyFill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7" fillId="27" borderId="0" applyNumberFormat="0" applyBorder="0" applyAlignment="0" applyProtection="0"/>
    <xf numFmtId="0" fontId="58" fillId="46" borderId="0" applyAlignment="0"/>
    <xf numFmtId="0" fontId="18" fillId="47" borderId="0" applyAlignment="0"/>
    <xf numFmtId="0" fontId="59" fillId="0" borderId="0" applyAlignment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3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2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2"/>
    <xf numFmtId="10" fontId="3" fillId="0" borderId="0" xfId="1" applyNumberFormat="1" applyFont="1"/>
    <xf numFmtId="0" fontId="3" fillId="0" borderId="0" xfId="3605"/>
    <xf numFmtId="0" fontId="65" fillId="0" borderId="0" xfId="2" applyFont="1" applyAlignment="1">
      <alignment horizontal="centerContinuous"/>
    </xf>
    <xf numFmtId="0" fontId="3" fillId="0" borderId="0" xfId="2" applyAlignment="1">
      <alignment horizontal="right"/>
    </xf>
    <xf numFmtId="0" fontId="65" fillId="0" borderId="0" xfId="2" applyFont="1"/>
    <xf numFmtId="0" fontId="65" fillId="0" borderId="0" xfId="3605" applyFont="1"/>
    <xf numFmtId="17" fontId="3" fillId="0" borderId="20" xfId="2" applyNumberFormat="1" applyFont="1" applyBorder="1"/>
    <xf numFmtId="171" fontId="3" fillId="0" borderId="0" xfId="2" applyNumberFormat="1"/>
    <xf numFmtId="0" fontId="3" fillId="0" borderId="0" xfId="3605" applyAlignment="1">
      <alignment horizontal="centerContinuous"/>
    </xf>
    <xf numFmtId="0" fontId="65" fillId="0" borderId="0" xfId="3605" applyFont="1" applyAlignment="1">
      <alignment horizontal="centerContinuous"/>
    </xf>
    <xf numFmtId="0" fontId="3" fillId="0" borderId="21" xfId="3605" applyBorder="1"/>
    <xf numFmtId="0" fontId="3" fillId="0" borderId="11" xfId="3605" applyBorder="1"/>
    <xf numFmtId="0" fontId="3" fillId="0" borderId="22" xfId="3605" applyBorder="1"/>
    <xf numFmtId="0" fontId="65" fillId="0" borderId="23" xfId="3605" applyFont="1" applyBorder="1" applyAlignment="1">
      <alignment horizontal="centerContinuous"/>
    </xf>
    <xf numFmtId="0" fontId="65" fillId="0" borderId="0" xfId="3605" applyFont="1" applyBorder="1" applyAlignment="1">
      <alignment horizontal="centerContinuous"/>
    </xf>
    <xf numFmtId="0" fontId="65" fillId="0" borderId="24" xfId="3605" applyFont="1" applyBorder="1" applyAlignment="1">
      <alignment horizontal="centerContinuous"/>
    </xf>
    <xf numFmtId="0" fontId="3" fillId="0" borderId="23" xfId="3605" applyBorder="1"/>
    <xf numFmtId="0" fontId="3" fillId="0" borderId="0" xfId="3605" applyBorder="1"/>
    <xf numFmtId="0" fontId="3" fillId="0" borderId="24" xfId="3605" applyBorder="1"/>
    <xf numFmtId="10" fontId="3" fillId="0" borderId="0" xfId="1" applyNumberFormat="1" applyFont="1" applyBorder="1"/>
    <xf numFmtId="10" fontId="3" fillId="0" borderId="24" xfId="1" applyNumberFormat="1" applyFont="1" applyBorder="1"/>
    <xf numFmtId="0" fontId="65" fillId="0" borderId="23" xfId="3605" applyFont="1" applyBorder="1"/>
    <xf numFmtId="0" fontId="65" fillId="0" borderId="0" xfId="3605" applyFont="1" applyBorder="1"/>
    <xf numFmtId="0" fontId="3" fillId="0" borderId="25" xfId="3605" applyBorder="1"/>
    <xf numFmtId="0" fontId="3" fillId="0" borderId="9" xfId="3605" applyBorder="1"/>
    <xf numFmtId="0" fontId="3" fillId="0" borderId="26" xfId="3605" applyBorder="1"/>
    <xf numFmtId="0" fontId="3" fillId="0" borderId="0" xfId="3605" applyAlignment="1">
      <alignment horizontal="right"/>
    </xf>
    <xf numFmtId="0" fontId="3" fillId="0" borderId="0" xfId="3605" applyBorder="1" applyAlignment="1">
      <alignment horizontal="center"/>
    </xf>
    <xf numFmtId="0" fontId="3" fillId="0" borderId="24" xfId="3605" applyBorder="1" applyAlignment="1">
      <alignment horizontal="center"/>
    </xf>
    <xf numFmtId="0" fontId="68" fillId="0" borderId="0" xfId="3605" applyFont="1" applyBorder="1" applyAlignment="1">
      <alignment horizontal="center"/>
    </xf>
    <xf numFmtId="0" fontId="68" fillId="0" borderId="24" xfId="3605" applyFont="1" applyBorder="1" applyAlignment="1">
      <alignment horizontal="center"/>
    </xf>
    <xf numFmtId="10" fontId="3" fillId="0" borderId="0" xfId="1" applyNumberFormat="1" applyFont="1" applyBorder="1" applyAlignment="1">
      <alignment horizontal="right"/>
    </xf>
    <xf numFmtId="0" fontId="40" fillId="0" borderId="0" xfId="3605" applyFont="1" applyAlignment="1">
      <alignment horizontal="centerContinuous"/>
    </xf>
    <xf numFmtId="10" fontId="40" fillId="0" borderId="0" xfId="1" applyNumberFormat="1" applyFont="1" applyAlignment="1">
      <alignment horizontal="centerContinuous"/>
    </xf>
    <xf numFmtId="43" fontId="3" fillId="0" borderId="0" xfId="11264" applyFont="1"/>
    <xf numFmtId="43" fontId="69" fillId="0" borderId="0" xfId="11264" applyFont="1"/>
    <xf numFmtId="10" fontId="68" fillId="0" borderId="0" xfId="1" applyNumberFormat="1" applyFont="1"/>
    <xf numFmtId="0" fontId="3" fillId="0" borderId="0" xfId="3605" applyAlignment="1">
      <alignment horizontal="center"/>
    </xf>
    <xf numFmtId="0" fontId="68" fillId="0" borderId="0" xfId="3605" applyFont="1" applyAlignment="1">
      <alignment horizontal="center"/>
    </xf>
    <xf numFmtId="0" fontId="68" fillId="0" borderId="0" xfId="3605" applyFont="1" applyAlignment="1">
      <alignment horizontal="centerContinuous"/>
    </xf>
    <xf numFmtId="0" fontId="68" fillId="0" borderId="0" xfId="3605" applyFont="1"/>
    <xf numFmtId="15" fontId="3" fillId="0" borderId="0" xfId="3605" quotePrefix="1" applyNumberFormat="1"/>
    <xf numFmtId="17" fontId="3" fillId="0" borderId="0" xfId="3605" applyNumberFormat="1" applyAlignment="1">
      <alignment horizontal="left"/>
    </xf>
    <xf numFmtId="0" fontId="3" fillId="0" borderId="0" xfId="3605" applyFont="1"/>
    <xf numFmtId="0" fontId="3" fillId="0" borderId="0" xfId="3605" applyFont="1" applyAlignment="1">
      <alignment horizontal="centerContinuous"/>
    </xf>
    <xf numFmtId="0" fontId="3" fillId="0" borderId="0" xfId="3605" applyFont="1" applyAlignment="1">
      <alignment horizontal="center"/>
    </xf>
    <xf numFmtId="0" fontId="3" fillId="0" borderId="9" xfId="3605" applyFont="1" applyBorder="1" applyAlignment="1">
      <alignment horizontal="center"/>
    </xf>
    <xf numFmtId="10" fontId="3" fillId="0" borderId="0" xfId="11279" applyNumberFormat="1" applyFont="1"/>
    <xf numFmtId="10" fontId="68" fillId="0" borderId="0" xfId="11279" applyNumberFormat="1" applyFont="1"/>
    <xf numFmtId="10" fontId="0" fillId="0" borderId="0" xfId="11280" applyNumberFormat="1" applyFont="1"/>
    <xf numFmtId="2" fontId="68" fillId="0" borderId="0" xfId="3605" applyNumberFormat="1" applyFont="1"/>
    <xf numFmtId="2" fontId="3" fillId="0" borderId="0" xfId="3605" applyNumberFormat="1" applyFont="1"/>
    <xf numFmtId="10" fontId="3" fillId="0" borderId="0" xfId="11280" applyNumberFormat="1" applyFont="1"/>
    <xf numFmtId="10" fontId="68" fillId="0" borderId="0" xfId="3605" applyNumberFormat="1" applyFont="1"/>
    <xf numFmtId="10" fontId="70" fillId="0" borderId="0" xfId="3605" applyNumberFormat="1" applyFont="1" applyBorder="1"/>
    <xf numFmtId="0" fontId="70" fillId="0" borderId="0" xfId="3605" applyFont="1"/>
    <xf numFmtId="10" fontId="70" fillId="0" borderId="0" xfId="3605" applyNumberFormat="1" applyFont="1"/>
    <xf numFmtId="10" fontId="68" fillId="0" borderId="0" xfId="1" applyNumberFormat="1" applyFont="1" applyBorder="1"/>
    <xf numFmtId="10" fontId="68" fillId="0" borderId="0" xfId="1" applyNumberFormat="1" applyFont="1" applyBorder="1" applyAlignment="1">
      <alignment horizontal="right"/>
    </xf>
    <xf numFmtId="10" fontId="68" fillId="0" borderId="24" xfId="1" applyNumberFormat="1" applyFont="1" applyBorder="1"/>
    <xf numFmtId="10" fontId="71" fillId="0" borderId="0" xfId="1" applyNumberFormat="1" applyFont="1" applyBorder="1"/>
    <xf numFmtId="10" fontId="71" fillId="0" borderId="24" xfId="1" applyNumberFormat="1" applyFont="1" applyBorder="1"/>
    <xf numFmtId="10" fontId="3" fillId="0" borderId="0" xfId="3605" applyNumberFormat="1" applyBorder="1"/>
    <xf numFmtId="0" fontId="3" fillId="0" borderId="0" xfId="11282" applyFont="1" applyProtection="1"/>
    <xf numFmtId="0" fontId="72" fillId="0" borderId="0" xfId="11282"/>
    <xf numFmtId="0" fontId="3" fillId="0" borderId="0" xfId="11282" applyFont="1" applyAlignment="1" applyProtection="1">
      <alignment horizontal="center"/>
    </xf>
    <xf numFmtId="17" fontId="3" fillId="0" borderId="0" xfId="11282" applyNumberFormat="1" applyFont="1" applyProtection="1"/>
    <xf numFmtId="172" fontId="3" fillId="0" borderId="0" xfId="11282" applyNumberFormat="1" applyFont="1" applyProtection="1"/>
    <xf numFmtId="39" fontId="3" fillId="0" borderId="0" xfId="11282" applyNumberFormat="1" applyFont="1" applyProtection="1"/>
    <xf numFmtId="39" fontId="72" fillId="0" borderId="0" xfId="11282" applyNumberFormat="1" applyProtection="1"/>
    <xf numFmtId="0" fontId="72" fillId="0" borderId="0" xfId="11282" applyProtection="1"/>
    <xf numFmtId="17" fontId="72" fillId="0" borderId="0" xfId="11282" applyNumberFormat="1"/>
    <xf numFmtId="43" fontId="3" fillId="0" borderId="0" xfId="1871" applyFont="1" applyProtection="1"/>
    <xf numFmtId="0" fontId="0" fillId="0" borderId="23" xfId="0" applyBorder="1"/>
    <xf numFmtId="0" fontId="0" fillId="0" borderId="23" xfId="0" quotePrefix="1" applyBorder="1"/>
    <xf numFmtId="0" fontId="0" fillId="0" borderId="21" xfId="0" applyBorder="1"/>
    <xf numFmtId="0" fontId="0" fillId="0" borderId="11" xfId="0" applyBorder="1"/>
    <xf numFmtId="0" fontId="0" fillId="0" borderId="22" xfId="0" applyBorder="1"/>
    <xf numFmtId="0" fontId="73" fillId="0" borderId="23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0" xfId="0" applyBorder="1"/>
    <xf numFmtId="0" fontId="0" fillId="0" borderId="24" xfId="0" applyBorder="1"/>
    <xf numFmtId="0" fontId="74" fillId="0" borderId="23" xfId="0" applyFont="1" applyBorder="1"/>
    <xf numFmtId="10" fontId="0" fillId="0" borderId="24" xfId="0" applyNumberFormat="1" applyBorder="1"/>
    <xf numFmtId="0" fontId="0" fillId="0" borderId="24" xfId="0" quotePrefix="1" applyBorder="1" applyAlignment="1">
      <alignment horizontal="right"/>
    </xf>
    <xf numFmtId="0" fontId="0" fillId="0" borderId="25" xfId="0" applyBorder="1"/>
    <xf numFmtId="0" fontId="0" fillId="0" borderId="9" xfId="0" applyBorder="1"/>
    <xf numFmtId="0" fontId="0" fillId="0" borderId="26" xfId="0" applyBorder="1"/>
    <xf numFmtId="0" fontId="0" fillId="0" borderId="23" xfId="0" applyBorder="1" applyAlignment="1">
      <alignment horizontal="left"/>
    </xf>
    <xf numFmtId="10" fontId="0" fillId="0" borderId="24" xfId="1" applyNumberFormat="1" applyFont="1" applyBorder="1"/>
    <xf numFmtId="0" fontId="75" fillId="0" borderId="23" xfId="0" applyFont="1" applyBorder="1" applyAlignment="1">
      <alignment horizontal="left"/>
    </xf>
    <xf numFmtId="10" fontId="75" fillId="0" borderId="24" xfId="1" applyNumberFormat="1" applyFont="1" applyBorder="1"/>
    <xf numFmtId="0" fontId="0" fillId="0" borderId="23" xfId="0" applyBorder="1" applyAlignment="1">
      <alignment horizontal="centerContinuous"/>
    </xf>
    <xf numFmtId="0" fontId="3" fillId="0" borderId="23" xfId="3605" applyFill="1" applyBorder="1"/>
    <xf numFmtId="173" fontId="0" fillId="0" borderId="24" xfId="1" applyNumberFormat="1" applyFont="1" applyBorder="1"/>
    <xf numFmtId="10" fontId="3" fillId="0" borderId="0" xfId="2" applyNumberFormat="1"/>
    <xf numFmtId="0" fontId="0" fillId="0" borderId="0" xfId="0" applyFont="1"/>
  </cellXfs>
  <cellStyles count="11329">
    <cellStyle name="_x000a_bidires=100_x000d_" xfId="11281"/>
    <cellStyle name="_x000d_bidires=100_x000d_" xfId="4"/>
    <cellStyle name="_2008 Reforecast 0+12  03.14.08" xfId="5"/>
    <cellStyle name="_2008 Reforecast 0+12  03.14.08_Avera UIL NEEWS Analyses 2011" xfId="6"/>
    <cellStyle name="_2008 Reforecast 0+12  03.14.08_Avera UIL NEEWS Analyses 2011_Baudino Exhibits" xfId="7"/>
    <cellStyle name="_2008 Reforecast 0+12  03.14.08_Baudino Exhibits" xfId="8"/>
    <cellStyle name="_2008 Reforecast 0+12  03.14.08_Value Line Data Base" xfId="9"/>
    <cellStyle name="_2008_ACCT 17103" xfId="10"/>
    <cellStyle name="_2008_ACCT 17103_Avera UIL NEEWS Analyses 2011" xfId="11"/>
    <cellStyle name="_2008_ACCT 17103_Avera UIL NEEWS Analyses 2011_Baudino Exhibits" xfId="12"/>
    <cellStyle name="_2008_ACCT 17103_Baudino Exhibits" xfId="13"/>
    <cellStyle name="_2008_ACCT 17103_Value Line Data Base" xfId="14"/>
    <cellStyle name="_2009 Budget 5_02_08  FINAL" xfId="15"/>
    <cellStyle name="_2009 Budget 5_02_08  FINAL_Avera UIL NEEWS Analyses 2011" xfId="16"/>
    <cellStyle name="_2009 Budget 5_02_08  FINAL_Avera UIL NEEWS Analyses 2011_Baudino Exhibits" xfId="17"/>
    <cellStyle name="_2009 Budget 5_02_08  FINAL_Baudino Exhibits" xfId="18"/>
    <cellStyle name="_2009 Budget 5_02_08  FINAL_Value Line Data Base" xfId="19"/>
    <cellStyle name="_Reformatted Cash Flow Consolidation 0706" xfId="20"/>
    <cellStyle name="_Reformatted Cash Flow Consolidation 0706_Avera UIL NEEWS Analyses 2011" xfId="21"/>
    <cellStyle name="_Reformatted Cash Flow Consolidation 0706_Avera UIL NEEWS Analyses 2011_Baudino Exhibits" xfId="22"/>
    <cellStyle name="_Reformatted Cash Flow Consolidation 0706_Baudino Exhibits" xfId="23"/>
    <cellStyle name="_Reformatted Cash Flow Consolidation 0706_Value Line Data Base" xfId="24"/>
    <cellStyle name="_Reformatted Cash Flow Consolidation 0906" xfId="25"/>
    <cellStyle name="_Reformatted Cash Flow Consolidation 0906_Avera UIL NEEWS Analyses 2011" xfId="26"/>
    <cellStyle name="_Reformatted Cash Flow Consolidation 0906_Avera UIL NEEWS Analyses 2011_Baudino Exhibits" xfId="27"/>
    <cellStyle name="_Reformatted Cash Flow Consolidation 0906_Baudino Exhibits" xfId="28"/>
    <cellStyle name="_Reformatted Cash Flow Consolidation 0906_Value Line Data Base" xfId="29"/>
    <cellStyle name="$ Currency" xfId="30"/>
    <cellStyle name="$ Linked Amount" xfId="31"/>
    <cellStyle name="$Currency x2" xfId="32"/>
    <cellStyle name="$Gas Cost x5" xfId="33"/>
    <cellStyle name="$Gas Cost x5 2" xfId="34"/>
    <cellStyle name="$Gas Cost x5 3" xfId="35"/>
    <cellStyle name="$Gas Cost x5 4" xfId="36"/>
    <cellStyle name="20% - Accent1 2" xfId="37"/>
    <cellStyle name="20% - Accent1 2 2" xfId="38"/>
    <cellStyle name="20% - Accent1 2 2 2" xfId="39"/>
    <cellStyle name="20% - Accent1 2 3" xfId="40"/>
    <cellStyle name="20% - Accent1 2 4" xfId="41"/>
    <cellStyle name="20% - Accent1 3" xfId="42"/>
    <cellStyle name="20% - Accent1 3 2" xfId="43"/>
    <cellStyle name="20% - Accent1 3 2 2" xfId="44"/>
    <cellStyle name="20% - Accent1 3 3" xfId="45"/>
    <cellStyle name="20% - Accent1 4" xfId="46"/>
    <cellStyle name="20% - Accent1 4 2" xfId="47"/>
    <cellStyle name="20% - Accent1 4 2 2" xfId="48"/>
    <cellStyle name="20% - Accent1 4 3" xfId="49"/>
    <cellStyle name="20% - Accent1 5" xfId="50"/>
    <cellStyle name="20% - Accent1 5 2" xfId="51"/>
    <cellStyle name="20% - Accent1 5 2 2" xfId="52"/>
    <cellStyle name="20% - Accent1 5 3" xfId="53"/>
    <cellStyle name="20% - Accent1 6" xfId="54"/>
    <cellStyle name="20% - Accent2 2" xfId="55"/>
    <cellStyle name="20% - Accent2 2 2" xfId="56"/>
    <cellStyle name="20% - Accent2 2 2 2" xfId="57"/>
    <cellStyle name="20% - Accent2 2 3" xfId="58"/>
    <cellStyle name="20% - Accent2 2 4" xfId="59"/>
    <cellStyle name="20% - Accent2 3" xfId="60"/>
    <cellStyle name="20% - Accent2 3 2" xfId="61"/>
    <cellStyle name="20% - Accent2 3 2 2" xfId="62"/>
    <cellStyle name="20% - Accent2 3 3" xfId="63"/>
    <cellStyle name="20% - Accent2 4" xfId="64"/>
    <cellStyle name="20% - Accent2 4 2" xfId="65"/>
    <cellStyle name="20% - Accent2 4 2 2" xfId="66"/>
    <cellStyle name="20% - Accent2 4 3" xfId="67"/>
    <cellStyle name="20% - Accent2 5" xfId="68"/>
    <cellStyle name="20% - Accent2 5 2" xfId="69"/>
    <cellStyle name="20% - Accent2 5 2 2" xfId="70"/>
    <cellStyle name="20% - Accent2 5 3" xfId="71"/>
    <cellStyle name="20% - Accent2 6" xfId="72"/>
    <cellStyle name="20% - Accent3 2" xfId="73"/>
    <cellStyle name="20% - Accent3 2 2" xfId="74"/>
    <cellStyle name="20% - Accent3 2 2 2" xfId="75"/>
    <cellStyle name="20% - Accent3 2 3" xfId="76"/>
    <cellStyle name="20% - Accent3 2 4" xfId="77"/>
    <cellStyle name="20% - Accent3 3" xfId="78"/>
    <cellStyle name="20% - Accent3 3 2" xfId="79"/>
    <cellStyle name="20% - Accent3 3 2 2" xfId="80"/>
    <cellStyle name="20% - Accent3 3 3" xfId="81"/>
    <cellStyle name="20% - Accent3 4" xfId="82"/>
    <cellStyle name="20% - Accent3 4 2" xfId="83"/>
    <cellStyle name="20% - Accent3 4 2 2" xfId="84"/>
    <cellStyle name="20% - Accent3 4 3" xfId="85"/>
    <cellStyle name="20% - Accent3 5" xfId="86"/>
    <cellStyle name="20% - Accent3 5 2" xfId="87"/>
    <cellStyle name="20% - Accent3 5 2 2" xfId="88"/>
    <cellStyle name="20% - Accent3 5 3" xfId="89"/>
    <cellStyle name="20% - Accent3 6" xfId="90"/>
    <cellStyle name="20% - Accent4 2" xfId="91"/>
    <cellStyle name="20% - Accent4 2 2" xfId="92"/>
    <cellStyle name="20% - Accent4 2 2 2" xfId="93"/>
    <cellStyle name="20% - Accent4 2 3" xfId="94"/>
    <cellStyle name="20% - Accent4 2 4" xfId="95"/>
    <cellStyle name="20% - Accent4 3" xfId="96"/>
    <cellStyle name="20% - Accent4 3 2" xfId="97"/>
    <cellStyle name="20% - Accent4 3 2 2" xfId="98"/>
    <cellStyle name="20% - Accent4 3 3" xfId="99"/>
    <cellStyle name="20% - Accent4 4" xfId="100"/>
    <cellStyle name="20% - Accent4 4 2" xfId="101"/>
    <cellStyle name="20% - Accent4 4 2 2" xfId="102"/>
    <cellStyle name="20% - Accent4 4 3" xfId="103"/>
    <cellStyle name="20% - Accent4 5" xfId="104"/>
    <cellStyle name="20% - Accent4 5 2" xfId="105"/>
    <cellStyle name="20% - Accent4 5 2 2" xfId="106"/>
    <cellStyle name="20% - Accent4 5 3" xfId="107"/>
    <cellStyle name="20% - Accent4 6" xfId="108"/>
    <cellStyle name="20% - Accent5 2" xfId="109"/>
    <cellStyle name="20% - Accent5 2 2" xfId="110"/>
    <cellStyle name="20% - Accent5 2 2 2" xfId="111"/>
    <cellStyle name="20% - Accent5 2 3" xfId="112"/>
    <cellStyle name="20% - Accent5 2 4" xfId="113"/>
    <cellStyle name="20% - Accent5 3" xfId="114"/>
    <cellStyle name="20% - Accent5 3 2" xfId="115"/>
    <cellStyle name="20% - Accent5 3 2 2" xfId="116"/>
    <cellStyle name="20% - Accent5 3 3" xfId="117"/>
    <cellStyle name="20% - Accent5 4" xfId="118"/>
    <cellStyle name="20% - Accent5 4 2" xfId="119"/>
    <cellStyle name="20% - Accent5 4 2 2" xfId="120"/>
    <cellStyle name="20% - Accent5 4 3" xfId="121"/>
    <cellStyle name="20% - Accent5 5" xfId="122"/>
    <cellStyle name="20% - Accent5 5 2" xfId="123"/>
    <cellStyle name="20% - Accent5 5 2 2" xfId="124"/>
    <cellStyle name="20% - Accent5 5 3" xfId="125"/>
    <cellStyle name="20% - Accent5 6" xfId="126"/>
    <cellStyle name="20% - Accent6 2" xfId="127"/>
    <cellStyle name="20% - Accent6 2 2" xfId="128"/>
    <cellStyle name="20% - Accent6 2 2 2" xfId="129"/>
    <cellStyle name="20% - Accent6 2 3" xfId="130"/>
    <cellStyle name="20% - Accent6 2 4" xfId="131"/>
    <cellStyle name="20% - Accent6 3" xfId="132"/>
    <cellStyle name="20% - Accent6 3 2" xfId="133"/>
    <cellStyle name="20% - Accent6 3 2 2" xfId="134"/>
    <cellStyle name="20% - Accent6 3 3" xfId="135"/>
    <cellStyle name="20% - Accent6 4" xfId="136"/>
    <cellStyle name="20% - Accent6 4 2" xfId="137"/>
    <cellStyle name="20% - Accent6 4 2 2" xfId="138"/>
    <cellStyle name="20% - Accent6 4 3" xfId="139"/>
    <cellStyle name="20% - Accent6 5" xfId="140"/>
    <cellStyle name="20% - Accent6 5 2" xfId="141"/>
    <cellStyle name="20% - Accent6 5 2 2" xfId="142"/>
    <cellStyle name="20% - Accent6 5 3" xfId="143"/>
    <cellStyle name="20% - Accent6 6" xfId="144"/>
    <cellStyle name="40% - Accent1 2" xfId="145"/>
    <cellStyle name="40% - Accent1 2 2" xfId="146"/>
    <cellStyle name="40% - Accent1 2 2 2" xfId="147"/>
    <cellStyle name="40% - Accent1 2 3" xfId="148"/>
    <cellStyle name="40% - Accent1 2 4" xfId="149"/>
    <cellStyle name="40% - Accent1 3" xfId="150"/>
    <cellStyle name="40% - Accent1 3 2" xfId="151"/>
    <cellStyle name="40% - Accent1 3 2 2" xfId="152"/>
    <cellStyle name="40% - Accent1 3 3" xfId="153"/>
    <cellStyle name="40% - Accent1 4" xfId="154"/>
    <cellStyle name="40% - Accent1 4 2" xfId="155"/>
    <cellStyle name="40% - Accent1 4 2 2" xfId="156"/>
    <cellStyle name="40% - Accent1 4 3" xfId="157"/>
    <cellStyle name="40% - Accent1 5" xfId="158"/>
    <cellStyle name="40% - Accent1 5 2" xfId="159"/>
    <cellStyle name="40% - Accent1 5 2 2" xfId="160"/>
    <cellStyle name="40% - Accent1 5 3" xfId="161"/>
    <cellStyle name="40% - Accent1 6" xfId="162"/>
    <cellStyle name="40% - Accent2 2" xfId="163"/>
    <cellStyle name="40% - Accent2 2 2" xfId="164"/>
    <cellStyle name="40% - Accent2 2 2 2" xfId="165"/>
    <cellStyle name="40% - Accent2 2 3" xfId="166"/>
    <cellStyle name="40% - Accent2 2 4" xfId="167"/>
    <cellStyle name="40% - Accent2 3" xfId="168"/>
    <cellStyle name="40% - Accent2 3 2" xfId="169"/>
    <cellStyle name="40% - Accent2 3 2 2" xfId="170"/>
    <cellStyle name="40% - Accent2 3 3" xfId="171"/>
    <cellStyle name="40% - Accent2 4" xfId="172"/>
    <cellStyle name="40% - Accent2 4 2" xfId="173"/>
    <cellStyle name="40% - Accent2 4 2 2" xfId="174"/>
    <cellStyle name="40% - Accent2 4 3" xfId="175"/>
    <cellStyle name="40% - Accent2 5" xfId="176"/>
    <cellStyle name="40% - Accent2 5 2" xfId="177"/>
    <cellStyle name="40% - Accent2 5 2 2" xfId="178"/>
    <cellStyle name="40% - Accent2 5 3" xfId="179"/>
    <cellStyle name="40% - Accent2 6" xfId="180"/>
    <cellStyle name="40% - Accent3 2" xfId="181"/>
    <cellStyle name="40% - Accent3 2 2" xfId="182"/>
    <cellStyle name="40% - Accent3 2 2 2" xfId="183"/>
    <cellStyle name="40% - Accent3 2 3" xfId="184"/>
    <cellStyle name="40% - Accent3 2 4" xfId="185"/>
    <cellStyle name="40% - Accent3 3" xfId="186"/>
    <cellStyle name="40% - Accent3 3 2" xfId="187"/>
    <cellStyle name="40% - Accent3 3 2 2" xfId="188"/>
    <cellStyle name="40% - Accent3 3 3" xfId="189"/>
    <cellStyle name="40% - Accent3 4" xfId="190"/>
    <cellStyle name="40% - Accent3 4 2" xfId="191"/>
    <cellStyle name="40% - Accent3 4 2 2" xfId="192"/>
    <cellStyle name="40% - Accent3 4 3" xfId="193"/>
    <cellStyle name="40% - Accent3 5" xfId="194"/>
    <cellStyle name="40% - Accent3 5 2" xfId="195"/>
    <cellStyle name="40% - Accent3 5 2 2" xfId="196"/>
    <cellStyle name="40% - Accent3 5 3" xfId="197"/>
    <cellStyle name="40% - Accent3 6" xfId="198"/>
    <cellStyle name="40% - Accent4 2" xfId="199"/>
    <cellStyle name="40% - Accent4 2 2" xfId="200"/>
    <cellStyle name="40% - Accent4 2 2 2" xfId="201"/>
    <cellStyle name="40% - Accent4 2 3" xfId="202"/>
    <cellStyle name="40% - Accent4 2 4" xfId="203"/>
    <cellStyle name="40% - Accent4 3" xfId="204"/>
    <cellStyle name="40% - Accent4 3 2" xfId="205"/>
    <cellStyle name="40% - Accent4 3 2 2" xfId="206"/>
    <cellStyle name="40% - Accent4 3 3" xfId="207"/>
    <cellStyle name="40% - Accent4 4" xfId="208"/>
    <cellStyle name="40% - Accent4 4 2" xfId="209"/>
    <cellStyle name="40% - Accent4 4 2 2" xfId="210"/>
    <cellStyle name="40% - Accent4 4 3" xfId="211"/>
    <cellStyle name="40% - Accent4 5" xfId="212"/>
    <cellStyle name="40% - Accent4 5 2" xfId="213"/>
    <cellStyle name="40% - Accent4 5 2 2" xfId="214"/>
    <cellStyle name="40% - Accent4 5 3" xfId="215"/>
    <cellStyle name="40% - Accent4 6" xfId="216"/>
    <cellStyle name="40% - Accent5 2" xfId="217"/>
    <cellStyle name="40% - Accent5 2 2" xfId="218"/>
    <cellStyle name="40% - Accent5 2 2 2" xfId="219"/>
    <cellStyle name="40% - Accent5 2 3" xfId="220"/>
    <cellStyle name="40% - Accent5 2 4" xfId="221"/>
    <cellStyle name="40% - Accent5 3" xfId="222"/>
    <cellStyle name="40% - Accent5 3 2" xfId="223"/>
    <cellStyle name="40% - Accent5 3 2 2" xfId="224"/>
    <cellStyle name="40% - Accent5 3 3" xfId="225"/>
    <cellStyle name="40% - Accent5 4" xfId="226"/>
    <cellStyle name="40% - Accent5 4 2" xfId="227"/>
    <cellStyle name="40% - Accent5 4 2 2" xfId="228"/>
    <cellStyle name="40% - Accent5 4 3" xfId="229"/>
    <cellStyle name="40% - Accent5 5" xfId="230"/>
    <cellStyle name="40% - Accent5 5 2" xfId="231"/>
    <cellStyle name="40% - Accent5 5 2 2" xfId="232"/>
    <cellStyle name="40% - Accent5 5 3" xfId="233"/>
    <cellStyle name="40% - Accent5 6" xfId="234"/>
    <cellStyle name="40% - Accent6 2" xfId="235"/>
    <cellStyle name="40% - Accent6 2 2" xfId="236"/>
    <cellStyle name="40% - Accent6 2 2 2" xfId="237"/>
    <cellStyle name="40% - Accent6 2 3" xfId="238"/>
    <cellStyle name="40% - Accent6 2 4" xfId="239"/>
    <cellStyle name="40% - Accent6 3" xfId="240"/>
    <cellStyle name="40% - Accent6 3 2" xfId="241"/>
    <cellStyle name="40% - Accent6 3 2 2" xfId="242"/>
    <cellStyle name="40% - Accent6 3 3" xfId="243"/>
    <cellStyle name="40% - Accent6 4" xfId="244"/>
    <cellStyle name="40% - Accent6 4 2" xfId="245"/>
    <cellStyle name="40% - Accent6 4 2 2" xfId="246"/>
    <cellStyle name="40% - Accent6 4 3" xfId="247"/>
    <cellStyle name="40% - Accent6 5" xfId="248"/>
    <cellStyle name="40% - Accent6 5 2" xfId="249"/>
    <cellStyle name="40% - Accent6 5 2 2" xfId="250"/>
    <cellStyle name="40% - Accent6 5 3" xfId="251"/>
    <cellStyle name="40% - Accent6 6" xfId="252"/>
    <cellStyle name="60% - Accent1 2" xfId="253"/>
    <cellStyle name="60% - Accent1 3" xfId="254"/>
    <cellStyle name="60% - Accent1 4" xfId="255"/>
    <cellStyle name="60% - Accent1 5" xfId="256"/>
    <cellStyle name="60% - Accent1 6" xfId="257"/>
    <cellStyle name="60% - Accent2 2" xfId="258"/>
    <cellStyle name="60% - Accent2 3" xfId="259"/>
    <cellStyle name="60% - Accent2 4" xfId="260"/>
    <cellStyle name="60% - Accent2 5" xfId="261"/>
    <cellStyle name="60% - Accent2 6" xfId="262"/>
    <cellStyle name="60% - Accent3 2" xfId="263"/>
    <cellStyle name="60% - Accent3 3" xfId="264"/>
    <cellStyle name="60% - Accent3 4" xfId="265"/>
    <cellStyle name="60% - Accent3 5" xfId="266"/>
    <cellStyle name="60% - Accent3 6" xfId="267"/>
    <cellStyle name="60% - Accent4 2" xfId="268"/>
    <cellStyle name="60% - Accent4 3" xfId="269"/>
    <cellStyle name="60% - Accent4 4" xfId="270"/>
    <cellStyle name="60% - Accent4 5" xfId="271"/>
    <cellStyle name="60% - Accent4 6" xfId="272"/>
    <cellStyle name="60% - Accent5 2" xfId="273"/>
    <cellStyle name="60% - Accent5 3" xfId="274"/>
    <cellStyle name="60% - Accent5 4" xfId="275"/>
    <cellStyle name="60% - Accent5 5" xfId="276"/>
    <cellStyle name="60% - Accent5 6" xfId="277"/>
    <cellStyle name="60% - Accent6 2" xfId="278"/>
    <cellStyle name="60% - Accent6 3" xfId="279"/>
    <cellStyle name="60% - Accent6 4" xfId="280"/>
    <cellStyle name="60% - Accent6 5" xfId="281"/>
    <cellStyle name="60% - Accent6 6" xfId="282"/>
    <cellStyle name="Accent1 2" xfId="283"/>
    <cellStyle name="Accent1 3" xfId="284"/>
    <cellStyle name="Accent1 4" xfId="285"/>
    <cellStyle name="Accent1 5" xfId="286"/>
    <cellStyle name="Accent1 6" xfId="287"/>
    <cellStyle name="Accent2 2" xfId="288"/>
    <cellStyle name="Accent2 3" xfId="289"/>
    <cellStyle name="Accent2 4" xfId="290"/>
    <cellStyle name="Accent2 5" xfId="291"/>
    <cellStyle name="Accent2 6" xfId="292"/>
    <cellStyle name="Accent3 2" xfId="293"/>
    <cellStyle name="Accent3 3" xfId="294"/>
    <cellStyle name="Accent3 4" xfId="295"/>
    <cellStyle name="Accent3 5" xfId="296"/>
    <cellStyle name="Accent3 6" xfId="297"/>
    <cellStyle name="Accent4 2" xfId="298"/>
    <cellStyle name="Accent4 3" xfId="299"/>
    <cellStyle name="Accent4 4" xfId="300"/>
    <cellStyle name="Accent4 5" xfId="301"/>
    <cellStyle name="Accent4 6" xfId="302"/>
    <cellStyle name="Accent5 2" xfId="303"/>
    <cellStyle name="Accent5 3" xfId="304"/>
    <cellStyle name="Accent5 4" xfId="305"/>
    <cellStyle name="Accent5 5" xfId="306"/>
    <cellStyle name="Accent5 6" xfId="307"/>
    <cellStyle name="Accent6 2" xfId="308"/>
    <cellStyle name="Accent6 3" xfId="309"/>
    <cellStyle name="Accent6 4" xfId="310"/>
    <cellStyle name="Accent6 5" xfId="311"/>
    <cellStyle name="Accent6 6" xfId="312"/>
    <cellStyle name="Account No." xfId="313"/>
    <cellStyle name="Account No. 2" xfId="314"/>
    <cellStyle name="adj detail" xfId="315"/>
    <cellStyle name="Allocated" xfId="316"/>
    <cellStyle name="alternate1" xfId="317"/>
    <cellStyle name="Bad 2" xfId="318"/>
    <cellStyle name="Bad 3" xfId="319"/>
    <cellStyle name="Bad 4" xfId="320"/>
    <cellStyle name="Bad 5" xfId="321"/>
    <cellStyle name="Bad 6" xfId="322"/>
    <cellStyle name="Body: normal cell" xfId="323"/>
    <cellStyle name="Calculation 2" xfId="324"/>
    <cellStyle name="Calculation 3" xfId="325"/>
    <cellStyle name="Calculation 4" xfId="326"/>
    <cellStyle name="Calculation 5" xfId="327"/>
    <cellStyle name="Calculation 6" xfId="328"/>
    <cellStyle name="ChartingText" xfId="329"/>
    <cellStyle name="Check Cell 2" xfId="330"/>
    <cellStyle name="Check Cell 3" xfId="331"/>
    <cellStyle name="Check Cell 4" xfId="332"/>
    <cellStyle name="Check Cell 5" xfId="333"/>
    <cellStyle name="Check Cell 6" xfId="334"/>
    <cellStyle name="Col Cent" xfId="335"/>
    <cellStyle name="Col Cent Across" xfId="336"/>
    <cellStyle name="Col Head Cent" xfId="337"/>
    <cellStyle name="Col Head Cent 2" xfId="338"/>
    <cellStyle name="Col Head Cent 3" xfId="339"/>
    <cellStyle name="Col Head Cent 4" xfId="340"/>
    <cellStyle name="ColumnHeaderNormal" xfId="341"/>
    <cellStyle name="Comma" xfId="11264" builtinId="3"/>
    <cellStyle name="Comma [0] 2" xfId="342"/>
    <cellStyle name="Comma 10" xfId="343"/>
    <cellStyle name="Comma 11" xfId="344"/>
    <cellStyle name="Comma 12" xfId="345"/>
    <cellStyle name="Comma 13" xfId="346"/>
    <cellStyle name="Comma 14" xfId="347"/>
    <cellStyle name="Comma 15" xfId="348"/>
    <cellStyle name="Comma 16" xfId="349"/>
    <cellStyle name="Comma 17" xfId="350"/>
    <cellStyle name="Comma 18" xfId="351"/>
    <cellStyle name="Comma 18 2" xfId="352"/>
    <cellStyle name="Comma 18 2 2" xfId="353"/>
    <cellStyle name="Comma 18 3" xfId="354"/>
    <cellStyle name="Comma 19" xfId="355"/>
    <cellStyle name="Comma 2" xfId="356"/>
    <cellStyle name="Comma 2 10" xfId="357"/>
    <cellStyle name="Comma 2 10 2" xfId="358"/>
    <cellStyle name="Comma 2 10 3" xfId="359"/>
    <cellStyle name="Comma 2 10 3 2" xfId="360"/>
    <cellStyle name="Comma 2 100" xfId="361"/>
    <cellStyle name="Comma 2 101" xfId="362"/>
    <cellStyle name="Comma 2 102" xfId="363"/>
    <cellStyle name="Comma 2 103" xfId="364"/>
    <cellStyle name="Comma 2 104" xfId="365"/>
    <cellStyle name="Comma 2 105" xfId="366"/>
    <cellStyle name="Comma 2 106" xfId="367"/>
    <cellStyle name="Comma 2 106 2" xfId="368"/>
    <cellStyle name="Comma 2 107" xfId="369"/>
    <cellStyle name="Comma 2 107 2" xfId="370"/>
    <cellStyle name="Comma 2 108" xfId="371"/>
    <cellStyle name="Comma 2 108 2" xfId="372"/>
    <cellStyle name="Comma 2 109" xfId="373"/>
    <cellStyle name="Comma 2 109 2" xfId="374"/>
    <cellStyle name="Comma 2 11" xfId="375"/>
    <cellStyle name="Comma 2 11 2" xfId="376"/>
    <cellStyle name="Comma 2 11 3" xfId="377"/>
    <cellStyle name="Comma 2 11 3 2" xfId="378"/>
    <cellStyle name="Comma 2 110" xfId="379"/>
    <cellStyle name="Comma 2 110 2" xfId="380"/>
    <cellStyle name="Comma 2 111" xfId="381"/>
    <cellStyle name="Comma 2 111 2" xfId="382"/>
    <cellStyle name="Comma 2 112" xfId="383"/>
    <cellStyle name="Comma 2 112 2" xfId="384"/>
    <cellStyle name="Comma 2 113" xfId="385"/>
    <cellStyle name="Comma 2 113 2" xfId="386"/>
    <cellStyle name="Comma 2 114" xfId="387"/>
    <cellStyle name="Comma 2 114 2" xfId="388"/>
    <cellStyle name="Comma 2 115" xfId="389"/>
    <cellStyle name="Comma 2 115 2" xfId="390"/>
    <cellStyle name="Comma 2 116" xfId="391"/>
    <cellStyle name="Comma 2 116 2" xfId="392"/>
    <cellStyle name="Comma 2 117" xfId="393"/>
    <cellStyle name="Comma 2 117 2" xfId="394"/>
    <cellStyle name="Comma 2 118" xfId="395"/>
    <cellStyle name="Comma 2 119" xfId="396"/>
    <cellStyle name="Comma 2 12" xfId="397"/>
    <cellStyle name="Comma 2 12 2" xfId="398"/>
    <cellStyle name="Comma 2 12 3" xfId="399"/>
    <cellStyle name="Comma 2 12 3 2" xfId="400"/>
    <cellStyle name="Comma 2 120" xfId="401"/>
    <cellStyle name="Comma 2 121" xfId="402"/>
    <cellStyle name="Comma 2 122" xfId="403"/>
    <cellStyle name="Comma 2 122 2" xfId="404"/>
    <cellStyle name="Comma 2 123" xfId="405"/>
    <cellStyle name="Comma 2 123 2" xfId="406"/>
    <cellStyle name="Comma 2 124" xfId="407"/>
    <cellStyle name="Comma 2 124 2" xfId="408"/>
    <cellStyle name="Comma 2 125" xfId="409"/>
    <cellStyle name="Comma 2 125 2" xfId="410"/>
    <cellStyle name="Comma 2 126" xfId="411"/>
    <cellStyle name="Comma 2 126 2" xfId="412"/>
    <cellStyle name="Comma 2 127" xfId="413"/>
    <cellStyle name="Comma 2 127 2" xfId="414"/>
    <cellStyle name="Comma 2 128" xfId="415"/>
    <cellStyle name="Comma 2 128 2" xfId="416"/>
    <cellStyle name="Comma 2 129" xfId="417"/>
    <cellStyle name="Comma 2 129 2" xfId="418"/>
    <cellStyle name="Comma 2 13" xfId="419"/>
    <cellStyle name="Comma 2 13 2" xfId="420"/>
    <cellStyle name="Comma 2 13 3" xfId="421"/>
    <cellStyle name="Comma 2 13 3 2" xfId="422"/>
    <cellStyle name="Comma 2 130" xfId="423"/>
    <cellStyle name="Comma 2 130 2" xfId="424"/>
    <cellStyle name="Comma 2 131" xfId="425"/>
    <cellStyle name="Comma 2 131 2" xfId="426"/>
    <cellStyle name="Comma 2 132" xfId="427"/>
    <cellStyle name="Comma 2 132 2" xfId="428"/>
    <cellStyle name="Comma 2 133" xfId="429"/>
    <cellStyle name="Comma 2 133 2" xfId="430"/>
    <cellStyle name="Comma 2 134" xfId="431"/>
    <cellStyle name="Comma 2 134 2" xfId="432"/>
    <cellStyle name="Comma 2 135" xfId="433"/>
    <cellStyle name="Comma 2 135 2" xfId="434"/>
    <cellStyle name="Comma 2 136" xfId="435"/>
    <cellStyle name="Comma 2 136 2" xfId="436"/>
    <cellStyle name="Comma 2 137" xfId="437"/>
    <cellStyle name="Comma 2 137 2" xfId="438"/>
    <cellStyle name="Comma 2 138" xfId="439"/>
    <cellStyle name="Comma 2 138 2" xfId="440"/>
    <cellStyle name="Comma 2 139" xfId="441"/>
    <cellStyle name="Comma 2 139 2" xfId="442"/>
    <cellStyle name="Comma 2 14" xfId="443"/>
    <cellStyle name="Comma 2 14 2" xfId="444"/>
    <cellStyle name="Comma 2 14 3" xfId="445"/>
    <cellStyle name="Comma 2 14 3 2" xfId="446"/>
    <cellStyle name="Comma 2 140" xfId="447"/>
    <cellStyle name="Comma 2 140 2" xfId="448"/>
    <cellStyle name="Comma 2 141" xfId="449"/>
    <cellStyle name="Comma 2 141 2" xfId="450"/>
    <cellStyle name="Comma 2 142" xfId="451"/>
    <cellStyle name="Comma 2 142 2" xfId="452"/>
    <cellStyle name="Comma 2 143" xfId="453"/>
    <cellStyle name="Comma 2 143 2" xfId="454"/>
    <cellStyle name="Comma 2 144" xfId="455"/>
    <cellStyle name="Comma 2 145" xfId="456"/>
    <cellStyle name="Comma 2 146" xfId="457"/>
    <cellStyle name="Comma 2 146 2" xfId="458"/>
    <cellStyle name="Comma 2 147" xfId="459"/>
    <cellStyle name="Comma 2 147 2" xfId="460"/>
    <cellStyle name="Comma 2 148" xfId="461"/>
    <cellStyle name="Comma 2 148 2" xfId="462"/>
    <cellStyle name="Comma 2 149" xfId="463"/>
    <cellStyle name="Comma 2 149 2" xfId="464"/>
    <cellStyle name="Comma 2 15" xfId="465"/>
    <cellStyle name="Comma 2 15 2" xfId="466"/>
    <cellStyle name="Comma 2 15 3" xfId="467"/>
    <cellStyle name="Comma 2 15 3 2" xfId="468"/>
    <cellStyle name="Comma 2 150" xfId="469"/>
    <cellStyle name="Comma 2 150 2" xfId="470"/>
    <cellStyle name="Comma 2 151" xfId="471"/>
    <cellStyle name="Comma 2 152" xfId="472"/>
    <cellStyle name="Comma 2 152 2" xfId="473"/>
    <cellStyle name="Comma 2 153" xfId="474"/>
    <cellStyle name="Comma 2 154" xfId="475"/>
    <cellStyle name="Comma 2 16" xfId="476"/>
    <cellStyle name="Comma 2 16 2" xfId="477"/>
    <cellStyle name="Comma 2 16 3" xfId="478"/>
    <cellStyle name="Comma 2 16 3 2" xfId="479"/>
    <cellStyle name="Comma 2 17" xfId="480"/>
    <cellStyle name="Comma 2 17 2" xfId="481"/>
    <cellStyle name="Comma 2 17 2 2" xfId="482"/>
    <cellStyle name="Comma 2 18" xfId="483"/>
    <cellStyle name="Comma 2 18 2" xfId="484"/>
    <cellStyle name="Comma 2 19" xfId="485"/>
    <cellStyle name="Comma 2 19 2" xfId="486"/>
    <cellStyle name="Comma 2 2" xfId="487"/>
    <cellStyle name="Comma 2 2 10" xfId="488"/>
    <cellStyle name="Comma 2 2 10 2" xfId="489"/>
    <cellStyle name="Comma 2 2 11" xfId="490"/>
    <cellStyle name="Comma 2 2 11 2" xfId="491"/>
    <cellStyle name="Comma 2 2 12" xfId="492"/>
    <cellStyle name="Comma 2 2 12 2" xfId="493"/>
    <cellStyle name="Comma 2 2 12 2 2" xfId="494"/>
    <cellStyle name="Comma 2 2 12 3" xfId="495"/>
    <cellStyle name="Comma 2 2 13" xfId="496"/>
    <cellStyle name="Comma 2 2 13 2" xfId="497"/>
    <cellStyle name="Comma 2 2 14" xfId="498"/>
    <cellStyle name="Comma 2 2 14 2" xfId="499"/>
    <cellStyle name="Comma 2 2 14 2 2" xfId="500"/>
    <cellStyle name="Comma 2 2 14 3" xfId="501"/>
    <cellStyle name="Comma 2 2 15" xfId="502"/>
    <cellStyle name="Comma 2 2 15 2" xfId="503"/>
    <cellStyle name="Comma 2 2 15 2 2" xfId="504"/>
    <cellStyle name="Comma 2 2 15 3" xfId="505"/>
    <cellStyle name="Comma 2 2 16" xfId="506"/>
    <cellStyle name="Comma 2 2 16 2" xfId="507"/>
    <cellStyle name="Comma 2 2 16 2 2" xfId="508"/>
    <cellStyle name="Comma 2 2 16 3" xfId="509"/>
    <cellStyle name="Comma 2 2 17" xfId="510"/>
    <cellStyle name="Comma 2 2 17 2" xfId="511"/>
    <cellStyle name="Comma 2 2 17 2 2" xfId="512"/>
    <cellStyle name="Comma 2 2 17 3" xfId="513"/>
    <cellStyle name="Comma 2 2 18" xfId="514"/>
    <cellStyle name="Comma 2 2 19" xfId="515"/>
    <cellStyle name="Comma 2 2 2" xfId="516"/>
    <cellStyle name="Comma 2 2 2 10" xfId="517"/>
    <cellStyle name="Comma 2 2 2 11" xfId="518"/>
    <cellStyle name="Comma 2 2 2 12" xfId="519"/>
    <cellStyle name="Comma 2 2 2 13" xfId="520"/>
    <cellStyle name="Comma 2 2 2 14" xfId="521"/>
    <cellStyle name="Comma 2 2 2 15" xfId="522"/>
    <cellStyle name="Comma 2 2 2 16" xfId="523"/>
    <cellStyle name="Comma 2 2 2 17" xfId="524"/>
    <cellStyle name="Comma 2 2 2 18" xfId="525"/>
    <cellStyle name="Comma 2 2 2 18 2" xfId="526"/>
    <cellStyle name="Comma 2 2 2 19" xfId="527"/>
    <cellStyle name="Comma 2 2 2 19 2" xfId="528"/>
    <cellStyle name="Comma 2 2 2 2" xfId="529"/>
    <cellStyle name="Comma 2 2 2 2 10" xfId="530"/>
    <cellStyle name="Comma 2 2 2 2 10 2" xfId="531"/>
    <cellStyle name="Comma 2 2 2 2 10 2 2" xfId="532"/>
    <cellStyle name="Comma 2 2 2 2 10 3" xfId="533"/>
    <cellStyle name="Comma 2 2 2 2 11" xfId="534"/>
    <cellStyle name="Comma 2 2 2 2 11 2" xfId="535"/>
    <cellStyle name="Comma 2 2 2 2 11 2 2" xfId="536"/>
    <cellStyle name="Comma 2 2 2 2 11 3" xfId="537"/>
    <cellStyle name="Comma 2 2 2 2 12" xfId="538"/>
    <cellStyle name="Comma 2 2 2 2 12 2" xfId="539"/>
    <cellStyle name="Comma 2 2 2 2 12 2 2" xfId="540"/>
    <cellStyle name="Comma 2 2 2 2 12 3" xfId="541"/>
    <cellStyle name="Comma 2 2 2 2 13" xfId="542"/>
    <cellStyle name="Comma 2 2 2 2 13 2" xfId="543"/>
    <cellStyle name="Comma 2 2 2 2 13 2 2" xfId="544"/>
    <cellStyle name="Comma 2 2 2 2 13 3" xfId="545"/>
    <cellStyle name="Comma 2 2 2 2 14" xfId="546"/>
    <cellStyle name="Comma 2 2 2 2 14 2" xfId="547"/>
    <cellStyle name="Comma 2 2 2 2 14 2 2" xfId="548"/>
    <cellStyle name="Comma 2 2 2 2 14 3" xfId="549"/>
    <cellStyle name="Comma 2 2 2 2 15" xfId="550"/>
    <cellStyle name="Comma 2 2 2 2 15 2" xfId="551"/>
    <cellStyle name="Comma 2 2 2 2 15 2 2" xfId="552"/>
    <cellStyle name="Comma 2 2 2 2 15 3" xfId="553"/>
    <cellStyle name="Comma 2 2 2 2 16" xfId="554"/>
    <cellStyle name="Comma 2 2 2 2 16 2" xfId="555"/>
    <cellStyle name="Comma 2 2 2 2 17" xfId="556"/>
    <cellStyle name="Comma 2 2 2 2 17 2" xfId="557"/>
    <cellStyle name="Comma 2 2 2 2 2" xfId="558"/>
    <cellStyle name="Comma 2 2 2 2 2 2" xfId="559"/>
    <cellStyle name="Comma 2 2 2 2 2 2 2" xfId="560"/>
    <cellStyle name="Comma 2 2 2 2 2 2 2 2" xfId="561"/>
    <cellStyle name="Comma 2 2 2 2 2 2 2 2 2" xfId="562"/>
    <cellStyle name="Comma 2 2 2 2 2 2 2 3" xfId="563"/>
    <cellStyle name="Comma 2 2 2 2 2 2 3" xfId="564"/>
    <cellStyle name="Comma 2 2 2 2 2 2 3 2" xfId="565"/>
    <cellStyle name="Comma 2 2 2 2 2 2 3 2 2" xfId="566"/>
    <cellStyle name="Comma 2 2 2 2 2 2 3 3" xfId="567"/>
    <cellStyle name="Comma 2 2 2 2 2 2 4" xfId="568"/>
    <cellStyle name="Comma 2 2 2 2 2 2 4 2" xfId="569"/>
    <cellStyle name="Comma 2 2 2 2 2 2 4 2 2" xfId="570"/>
    <cellStyle name="Comma 2 2 2 2 2 2 4 3" xfId="571"/>
    <cellStyle name="Comma 2 2 2 2 2 2 5" xfId="572"/>
    <cellStyle name="Comma 2 2 2 2 2 2 5 2" xfId="573"/>
    <cellStyle name="Comma 2 2 2 2 2 2 5 2 2" xfId="574"/>
    <cellStyle name="Comma 2 2 2 2 2 2 5 3" xfId="575"/>
    <cellStyle name="Comma 2 2 2 2 2 3" xfId="576"/>
    <cellStyle name="Comma 2 2 2 2 2 4" xfId="577"/>
    <cellStyle name="Comma 2 2 2 2 2 5" xfId="578"/>
    <cellStyle name="Comma 2 2 2 2 2 6" xfId="579"/>
    <cellStyle name="Comma 2 2 2 2 2 6 2" xfId="580"/>
    <cellStyle name="Comma 2 2 2 2 2 7" xfId="581"/>
    <cellStyle name="Comma 2 2 2 2 3" xfId="582"/>
    <cellStyle name="Comma 2 2 2 2 3 2" xfId="583"/>
    <cellStyle name="Comma 2 2 2 2 3 2 2" xfId="584"/>
    <cellStyle name="Comma 2 2 2 2 3 3" xfId="585"/>
    <cellStyle name="Comma 2 2 2 2 4" xfId="586"/>
    <cellStyle name="Comma 2 2 2 2 4 2" xfId="587"/>
    <cellStyle name="Comma 2 2 2 2 4 2 2" xfId="588"/>
    <cellStyle name="Comma 2 2 2 2 4 3" xfId="589"/>
    <cellStyle name="Comma 2 2 2 2 5" xfId="590"/>
    <cellStyle name="Comma 2 2 2 2 5 2" xfId="591"/>
    <cellStyle name="Comma 2 2 2 2 5 2 2" xfId="592"/>
    <cellStyle name="Comma 2 2 2 2 5 3" xfId="593"/>
    <cellStyle name="Comma 2 2 2 2 6" xfId="594"/>
    <cellStyle name="Comma 2 2 2 2 6 2" xfId="595"/>
    <cellStyle name="Comma 2 2 2 2 6 2 2" xfId="596"/>
    <cellStyle name="Comma 2 2 2 2 6 3" xfId="597"/>
    <cellStyle name="Comma 2 2 2 2 7" xfId="598"/>
    <cellStyle name="Comma 2 2 2 2 7 2" xfId="599"/>
    <cellStyle name="Comma 2 2 2 2 7 2 2" xfId="600"/>
    <cellStyle name="Comma 2 2 2 2 7 3" xfId="601"/>
    <cellStyle name="Comma 2 2 2 2 8" xfId="602"/>
    <cellStyle name="Comma 2 2 2 2 8 2" xfId="603"/>
    <cellStyle name="Comma 2 2 2 2 8 2 2" xfId="604"/>
    <cellStyle name="Comma 2 2 2 2 8 3" xfId="605"/>
    <cellStyle name="Comma 2 2 2 2 9" xfId="606"/>
    <cellStyle name="Comma 2 2 2 2 9 2" xfId="607"/>
    <cellStyle name="Comma 2 2 2 2 9 2 2" xfId="608"/>
    <cellStyle name="Comma 2 2 2 2 9 3" xfId="609"/>
    <cellStyle name="Comma 2 2 2 20" xfId="610"/>
    <cellStyle name="Comma 2 2 2 3" xfId="611"/>
    <cellStyle name="Comma 2 2 2 3 2" xfId="612"/>
    <cellStyle name="Comma 2 2 2 3 2 2" xfId="613"/>
    <cellStyle name="Comma 2 2 2 4" xfId="614"/>
    <cellStyle name="Comma 2 2 2 4 2" xfId="615"/>
    <cellStyle name="Comma 2 2 2 4 2 2" xfId="616"/>
    <cellStyle name="Comma 2 2 2 5" xfId="617"/>
    <cellStyle name="Comma 2 2 2 5 2" xfId="618"/>
    <cellStyle name="Comma 2 2 2 5 2 2" xfId="619"/>
    <cellStyle name="Comma 2 2 2 6" xfId="620"/>
    <cellStyle name="Comma 2 2 2 6 2" xfId="621"/>
    <cellStyle name="Comma 2 2 2 6 2 2" xfId="622"/>
    <cellStyle name="Comma 2 2 2 7" xfId="623"/>
    <cellStyle name="Comma 2 2 2 7 2" xfId="624"/>
    <cellStyle name="Comma 2 2 2 7 2 2" xfId="625"/>
    <cellStyle name="Comma 2 2 2 8" xfId="626"/>
    <cellStyle name="Comma 2 2 2 8 2" xfId="627"/>
    <cellStyle name="Comma 2 2 2 8 2 2" xfId="628"/>
    <cellStyle name="Comma 2 2 2 9" xfId="629"/>
    <cellStyle name="Comma 2 2 2 9 2" xfId="630"/>
    <cellStyle name="Comma 2 2 2 9 2 2" xfId="631"/>
    <cellStyle name="Comma 2 2 20" xfId="632"/>
    <cellStyle name="Comma 2 2 21" xfId="633"/>
    <cellStyle name="Comma 2 2 3" xfId="634"/>
    <cellStyle name="Comma 2 2 3 2" xfId="635"/>
    <cellStyle name="Comma 2 2 3 3" xfId="636"/>
    <cellStyle name="Comma 2 2 3 3 2" xfId="637"/>
    <cellStyle name="Comma 2 2 4" xfId="638"/>
    <cellStyle name="Comma 2 2 4 2" xfId="639"/>
    <cellStyle name="Comma 2 2 4 3" xfId="640"/>
    <cellStyle name="Comma 2 2 4 3 2" xfId="641"/>
    <cellStyle name="Comma 2 2 5" xfId="642"/>
    <cellStyle name="Comma 2 2 5 2" xfId="643"/>
    <cellStyle name="Comma 2 2 5 3" xfId="644"/>
    <cellStyle name="Comma 2 2 5 3 2" xfId="645"/>
    <cellStyle name="Comma 2 2 6" xfId="646"/>
    <cellStyle name="Comma 2 2 6 2" xfId="647"/>
    <cellStyle name="Comma 2 2 6 3" xfId="648"/>
    <cellStyle name="Comma 2 2 6 3 2" xfId="649"/>
    <cellStyle name="Comma 2 2 7" xfId="650"/>
    <cellStyle name="Comma 2 2 7 2" xfId="651"/>
    <cellStyle name="Comma 2 2 7 3" xfId="652"/>
    <cellStyle name="Comma 2 2 7 3 2" xfId="653"/>
    <cellStyle name="Comma 2 2 8" xfId="654"/>
    <cellStyle name="Comma 2 2 8 2" xfId="655"/>
    <cellStyle name="Comma 2 2 8 3" xfId="656"/>
    <cellStyle name="Comma 2 2 8 3 2" xfId="657"/>
    <cellStyle name="Comma 2 2 9" xfId="658"/>
    <cellStyle name="Comma 2 2 9 2" xfId="659"/>
    <cellStyle name="Comma 2 2 9 3" xfId="660"/>
    <cellStyle name="Comma 2 20" xfId="661"/>
    <cellStyle name="Comma 2 20 2" xfId="662"/>
    <cellStyle name="Comma 2 21" xfId="663"/>
    <cellStyle name="Comma 2 21 2" xfId="664"/>
    <cellStyle name="Comma 2 22" xfId="665"/>
    <cellStyle name="Comma 2 22 2" xfId="666"/>
    <cellStyle name="Comma 2 23" xfId="667"/>
    <cellStyle name="Comma 2 23 2" xfId="668"/>
    <cellStyle name="Comma 2 24" xfId="669"/>
    <cellStyle name="Comma 2 24 2" xfId="670"/>
    <cellStyle name="Comma 2 25" xfId="671"/>
    <cellStyle name="Comma 2 25 2" xfId="672"/>
    <cellStyle name="Comma 2 26" xfId="673"/>
    <cellStyle name="Comma 2 26 2" xfId="674"/>
    <cellStyle name="Comma 2 27" xfId="675"/>
    <cellStyle name="Comma 2 27 2" xfId="676"/>
    <cellStyle name="Comma 2 28" xfId="677"/>
    <cellStyle name="Comma 2 28 2" xfId="678"/>
    <cellStyle name="Comma 2 29" xfId="679"/>
    <cellStyle name="Comma 2 29 2" xfId="680"/>
    <cellStyle name="Comma 2 3" xfId="681"/>
    <cellStyle name="Comma 2 3 2" xfId="682"/>
    <cellStyle name="Comma 2 3 2 2" xfId="683"/>
    <cellStyle name="Comma 2 3 2 2 2" xfId="684"/>
    <cellStyle name="Comma 2 3 3" xfId="685"/>
    <cellStyle name="Comma 2 3 3 2" xfId="686"/>
    <cellStyle name="Comma 2 30" xfId="687"/>
    <cellStyle name="Comma 2 30 2" xfId="688"/>
    <cellStyle name="Comma 2 31" xfId="689"/>
    <cellStyle name="Comma 2 31 2" xfId="690"/>
    <cellStyle name="Comma 2 32" xfId="691"/>
    <cellStyle name="Comma 2 32 2" xfId="692"/>
    <cellStyle name="Comma 2 33" xfId="693"/>
    <cellStyle name="Comma 2 33 2" xfId="694"/>
    <cellStyle name="Comma 2 34" xfId="695"/>
    <cellStyle name="Comma 2 34 2" xfId="696"/>
    <cellStyle name="Comma 2 35" xfId="697"/>
    <cellStyle name="Comma 2 35 2" xfId="698"/>
    <cellStyle name="Comma 2 36" xfId="699"/>
    <cellStyle name="Comma 2 36 2" xfId="700"/>
    <cellStyle name="Comma 2 37" xfId="701"/>
    <cellStyle name="Comma 2 37 2" xfId="702"/>
    <cellStyle name="Comma 2 38" xfId="703"/>
    <cellStyle name="Comma 2 38 2" xfId="704"/>
    <cellStyle name="Comma 2 39" xfId="705"/>
    <cellStyle name="Comma 2 39 2" xfId="706"/>
    <cellStyle name="Comma 2 4" xfId="707"/>
    <cellStyle name="Comma 2 4 2" xfId="708"/>
    <cellStyle name="Comma 2 4 3" xfId="709"/>
    <cellStyle name="Comma 2 4 3 2" xfId="710"/>
    <cellStyle name="Comma 2 40" xfId="711"/>
    <cellStyle name="Comma 2 40 2" xfId="712"/>
    <cellStyle name="Comma 2 41" xfId="713"/>
    <cellStyle name="Comma 2 41 2" xfId="714"/>
    <cellStyle name="Comma 2 42" xfId="715"/>
    <cellStyle name="Comma 2 42 2" xfId="716"/>
    <cellStyle name="Comma 2 43" xfId="717"/>
    <cellStyle name="Comma 2 43 2" xfId="718"/>
    <cellStyle name="Comma 2 44" xfId="719"/>
    <cellStyle name="Comma 2 44 2" xfId="720"/>
    <cellStyle name="Comma 2 45" xfId="721"/>
    <cellStyle name="Comma 2 45 2" xfId="722"/>
    <cellStyle name="Comma 2 46" xfId="723"/>
    <cellStyle name="Comma 2 46 2" xfId="724"/>
    <cellStyle name="Comma 2 47" xfId="725"/>
    <cellStyle name="Comma 2 47 2" xfId="726"/>
    <cellStyle name="Comma 2 48" xfId="727"/>
    <cellStyle name="Comma 2 48 2" xfId="728"/>
    <cellStyle name="Comma 2 49" xfId="729"/>
    <cellStyle name="Comma 2 49 2" xfId="730"/>
    <cellStyle name="Comma 2 5" xfId="731"/>
    <cellStyle name="Comma 2 5 2" xfId="732"/>
    <cellStyle name="Comma 2 5 3" xfId="733"/>
    <cellStyle name="Comma 2 5 3 2" xfId="734"/>
    <cellStyle name="Comma 2 50" xfId="735"/>
    <cellStyle name="Comma 2 50 2" xfId="736"/>
    <cellStyle name="Comma 2 51" xfId="737"/>
    <cellStyle name="Comma 2 51 2" xfId="738"/>
    <cellStyle name="Comma 2 52" xfId="739"/>
    <cellStyle name="Comma 2 52 2" xfId="740"/>
    <cellStyle name="Comma 2 53" xfId="741"/>
    <cellStyle name="Comma 2 53 2" xfId="742"/>
    <cellStyle name="Comma 2 54" xfId="743"/>
    <cellStyle name="Comma 2 54 2" xfId="744"/>
    <cellStyle name="Comma 2 55" xfId="745"/>
    <cellStyle name="Comma 2 55 2" xfId="746"/>
    <cellStyle name="Comma 2 56" xfId="747"/>
    <cellStyle name="Comma 2 56 2" xfId="748"/>
    <cellStyle name="Comma 2 57" xfId="749"/>
    <cellStyle name="Comma 2 57 2" xfId="750"/>
    <cellStyle name="Comma 2 58" xfId="751"/>
    <cellStyle name="Comma 2 58 2" xfId="752"/>
    <cellStyle name="Comma 2 59" xfId="753"/>
    <cellStyle name="Comma 2 59 2" xfId="754"/>
    <cellStyle name="Comma 2 6" xfId="755"/>
    <cellStyle name="Comma 2 6 2" xfId="756"/>
    <cellStyle name="Comma 2 6 3" xfId="757"/>
    <cellStyle name="Comma 2 6 3 2" xfId="758"/>
    <cellStyle name="Comma 2 60" xfId="759"/>
    <cellStyle name="Comma 2 60 2" xfId="760"/>
    <cellStyle name="Comma 2 61" xfId="761"/>
    <cellStyle name="Comma 2 61 2" xfId="762"/>
    <cellStyle name="Comma 2 62" xfId="763"/>
    <cellStyle name="Comma 2 62 2" xfId="764"/>
    <cellStyle name="Comma 2 63" xfId="765"/>
    <cellStyle name="Comma 2 64" xfId="766"/>
    <cellStyle name="Comma 2 65" xfId="767"/>
    <cellStyle name="Comma 2 66" xfId="768"/>
    <cellStyle name="Comma 2 67" xfId="769"/>
    <cellStyle name="Comma 2 68" xfId="770"/>
    <cellStyle name="Comma 2 68 2" xfId="771"/>
    <cellStyle name="Comma 2 69" xfId="772"/>
    <cellStyle name="Comma 2 69 2" xfId="773"/>
    <cellStyle name="Comma 2 7" xfId="774"/>
    <cellStyle name="Comma 2 7 2" xfId="775"/>
    <cellStyle name="Comma 2 7 3" xfId="776"/>
    <cellStyle name="Comma 2 7 3 2" xfId="777"/>
    <cellStyle name="Comma 2 70" xfId="778"/>
    <cellStyle name="Comma 2 70 2" xfId="779"/>
    <cellStyle name="Comma 2 71" xfId="780"/>
    <cellStyle name="Comma 2 71 2" xfId="781"/>
    <cellStyle name="Comma 2 72" xfId="782"/>
    <cellStyle name="Comma 2 72 2" xfId="783"/>
    <cellStyle name="Comma 2 73" xfId="784"/>
    <cellStyle name="Comma 2 73 2" xfId="785"/>
    <cellStyle name="Comma 2 74" xfId="786"/>
    <cellStyle name="Comma 2 74 2" xfId="787"/>
    <cellStyle name="Comma 2 75" xfId="788"/>
    <cellStyle name="Comma 2 75 2" xfId="789"/>
    <cellStyle name="Comma 2 76" xfId="790"/>
    <cellStyle name="Comma 2 76 2" xfId="791"/>
    <cellStyle name="Comma 2 77" xfId="792"/>
    <cellStyle name="Comma 2 77 2" xfId="793"/>
    <cellStyle name="Comma 2 78" xfId="794"/>
    <cellStyle name="Comma 2 78 2" xfId="795"/>
    <cellStyle name="Comma 2 79" xfId="796"/>
    <cellStyle name="Comma 2 79 2" xfId="797"/>
    <cellStyle name="Comma 2 8" xfId="798"/>
    <cellStyle name="Comma 2 8 2" xfId="799"/>
    <cellStyle name="Comma 2 8 3" xfId="800"/>
    <cellStyle name="Comma 2 8 3 2" xfId="801"/>
    <cellStyle name="Comma 2 80" xfId="802"/>
    <cellStyle name="Comma 2 80 2" xfId="803"/>
    <cellStyle name="Comma 2 81" xfId="804"/>
    <cellStyle name="Comma 2 81 2" xfId="805"/>
    <cellStyle name="Comma 2 82" xfId="806"/>
    <cellStyle name="Comma 2 82 2" xfId="807"/>
    <cellStyle name="Comma 2 83" xfId="808"/>
    <cellStyle name="Comma 2 83 2" xfId="809"/>
    <cellStyle name="Comma 2 84" xfId="810"/>
    <cellStyle name="Comma 2 84 2" xfId="811"/>
    <cellStyle name="Comma 2 85" xfId="812"/>
    <cellStyle name="Comma 2 85 2" xfId="813"/>
    <cellStyle name="Comma 2 86" xfId="814"/>
    <cellStyle name="Comma 2 86 2" xfId="815"/>
    <cellStyle name="Comma 2 87" xfId="816"/>
    <cellStyle name="Comma 2 87 2" xfId="817"/>
    <cellStyle name="Comma 2 88" xfId="818"/>
    <cellStyle name="Comma 2 88 2" xfId="819"/>
    <cellStyle name="Comma 2 89" xfId="820"/>
    <cellStyle name="Comma 2 89 2" xfId="821"/>
    <cellStyle name="Comma 2 9" xfId="822"/>
    <cellStyle name="Comma 2 9 2" xfId="823"/>
    <cellStyle name="Comma 2 9 3" xfId="824"/>
    <cellStyle name="Comma 2 9 3 2" xfId="825"/>
    <cellStyle name="Comma 2 90" xfId="826"/>
    <cellStyle name="Comma 2 90 2" xfId="827"/>
    <cellStyle name="Comma 2 91" xfId="828"/>
    <cellStyle name="Comma 2 91 2" xfId="829"/>
    <cellStyle name="Comma 2 92" xfId="830"/>
    <cellStyle name="Comma 2 93" xfId="831"/>
    <cellStyle name="Comma 2 94" xfId="832"/>
    <cellStyle name="Comma 2 94 2" xfId="833"/>
    <cellStyle name="Comma 2 95" xfId="834"/>
    <cellStyle name="Comma 2 95 2" xfId="835"/>
    <cellStyle name="Comma 2 96" xfId="836"/>
    <cellStyle name="Comma 2 96 2" xfId="837"/>
    <cellStyle name="Comma 2 97" xfId="838"/>
    <cellStyle name="Comma 2 97 2" xfId="839"/>
    <cellStyle name="Comma 2 98" xfId="840"/>
    <cellStyle name="Comma 2 99" xfId="841"/>
    <cellStyle name="Comma 2 99 2" xfId="842"/>
    <cellStyle name="Comma 20" xfId="843"/>
    <cellStyle name="Comma 21" xfId="844"/>
    <cellStyle name="Comma 22" xfId="845"/>
    <cellStyle name="Comma 23" xfId="846"/>
    <cellStyle name="Comma 24" xfId="847"/>
    <cellStyle name="Comma 25" xfId="848"/>
    <cellStyle name="Comma 25 2" xfId="849"/>
    <cellStyle name="Comma 26" xfId="850"/>
    <cellStyle name="Comma 27" xfId="851"/>
    <cellStyle name="Comma 28" xfId="852"/>
    <cellStyle name="Comma 29" xfId="853"/>
    <cellStyle name="Comma 3" xfId="854"/>
    <cellStyle name="Comma 3 10" xfId="855"/>
    <cellStyle name="Comma 3 10 2" xfId="856"/>
    <cellStyle name="Comma 3 10 3" xfId="857"/>
    <cellStyle name="Comma 3 10 3 2" xfId="858"/>
    <cellStyle name="Comma 3 100" xfId="859"/>
    <cellStyle name="Comma 3 101" xfId="860"/>
    <cellStyle name="Comma 3 102" xfId="861"/>
    <cellStyle name="Comma 3 103" xfId="862"/>
    <cellStyle name="Comma 3 104" xfId="863"/>
    <cellStyle name="Comma 3 105" xfId="864"/>
    <cellStyle name="Comma 3 105 2" xfId="865"/>
    <cellStyle name="Comma 3 106" xfId="866"/>
    <cellStyle name="Comma 3 106 2" xfId="867"/>
    <cellStyle name="Comma 3 107" xfId="868"/>
    <cellStyle name="Comma 3 107 2" xfId="869"/>
    <cellStyle name="Comma 3 108" xfId="870"/>
    <cellStyle name="Comma 3 108 2" xfId="871"/>
    <cellStyle name="Comma 3 109" xfId="872"/>
    <cellStyle name="Comma 3 109 2" xfId="873"/>
    <cellStyle name="Comma 3 11" xfId="874"/>
    <cellStyle name="Comma 3 11 2" xfId="875"/>
    <cellStyle name="Comma 3 11 3" xfId="876"/>
    <cellStyle name="Comma 3 11 3 2" xfId="877"/>
    <cellStyle name="Comma 3 110" xfId="878"/>
    <cellStyle name="Comma 3 110 2" xfId="879"/>
    <cellStyle name="Comma 3 111" xfId="880"/>
    <cellStyle name="Comma 3 111 2" xfId="881"/>
    <cellStyle name="Comma 3 112" xfId="882"/>
    <cellStyle name="Comma 3 112 2" xfId="883"/>
    <cellStyle name="Comma 3 113" xfId="884"/>
    <cellStyle name="Comma 3 113 2" xfId="885"/>
    <cellStyle name="Comma 3 114" xfId="886"/>
    <cellStyle name="Comma 3 114 2" xfId="887"/>
    <cellStyle name="Comma 3 115" xfId="888"/>
    <cellStyle name="Comma 3 115 2" xfId="889"/>
    <cellStyle name="Comma 3 116" xfId="890"/>
    <cellStyle name="Comma 3 116 2" xfId="891"/>
    <cellStyle name="Comma 3 117" xfId="892"/>
    <cellStyle name="Comma 3 118" xfId="893"/>
    <cellStyle name="Comma 3 119" xfId="894"/>
    <cellStyle name="Comma 3 12" xfId="895"/>
    <cellStyle name="Comma 3 12 2" xfId="896"/>
    <cellStyle name="Comma 3 12 3" xfId="897"/>
    <cellStyle name="Comma 3 12 3 2" xfId="898"/>
    <cellStyle name="Comma 3 120" xfId="899"/>
    <cellStyle name="Comma 3 121" xfId="900"/>
    <cellStyle name="Comma 3 121 2" xfId="901"/>
    <cellStyle name="Comma 3 122" xfId="902"/>
    <cellStyle name="Comma 3 122 2" xfId="903"/>
    <cellStyle name="Comma 3 123" xfId="904"/>
    <cellStyle name="Comma 3 123 2" xfId="905"/>
    <cellStyle name="Comma 3 124" xfId="906"/>
    <cellStyle name="Comma 3 124 2" xfId="907"/>
    <cellStyle name="Comma 3 125" xfId="908"/>
    <cellStyle name="Comma 3 125 2" xfId="909"/>
    <cellStyle name="Comma 3 126" xfId="910"/>
    <cellStyle name="Comma 3 126 2" xfId="911"/>
    <cellStyle name="Comma 3 127" xfId="912"/>
    <cellStyle name="Comma 3 127 2" xfId="913"/>
    <cellStyle name="Comma 3 128" xfId="914"/>
    <cellStyle name="Comma 3 128 2" xfId="915"/>
    <cellStyle name="Comma 3 129" xfId="916"/>
    <cellStyle name="Comma 3 129 2" xfId="917"/>
    <cellStyle name="Comma 3 13" xfId="918"/>
    <cellStyle name="Comma 3 13 2" xfId="919"/>
    <cellStyle name="Comma 3 13 3" xfId="920"/>
    <cellStyle name="Comma 3 13 3 2" xfId="921"/>
    <cellStyle name="Comma 3 130" xfId="922"/>
    <cellStyle name="Comma 3 130 2" xfId="923"/>
    <cellStyle name="Comma 3 131" xfId="924"/>
    <cellStyle name="Comma 3 131 2" xfId="925"/>
    <cellStyle name="Comma 3 132" xfId="926"/>
    <cellStyle name="Comma 3 132 2" xfId="927"/>
    <cellStyle name="Comma 3 133" xfId="928"/>
    <cellStyle name="Comma 3 133 2" xfId="929"/>
    <cellStyle name="Comma 3 134" xfId="930"/>
    <cellStyle name="Comma 3 134 2" xfId="931"/>
    <cellStyle name="Comma 3 135" xfId="932"/>
    <cellStyle name="Comma 3 135 2" xfId="933"/>
    <cellStyle name="Comma 3 136" xfId="934"/>
    <cellStyle name="Comma 3 136 2" xfId="935"/>
    <cellStyle name="Comma 3 137" xfId="936"/>
    <cellStyle name="Comma 3 137 2" xfId="937"/>
    <cellStyle name="Comma 3 138" xfId="938"/>
    <cellStyle name="Comma 3 138 2" xfId="939"/>
    <cellStyle name="Comma 3 139" xfId="940"/>
    <cellStyle name="Comma 3 139 2" xfId="941"/>
    <cellStyle name="Comma 3 14" xfId="942"/>
    <cellStyle name="Comma 3 14 2" xfId="943"/>
    <cellStyle name="Comma 3 14 3" xfId="944"/>
    <cellStyle name="Comma 3 14 3 2" xfId="945"/>
    <cellStyle name="Comma 3 140" xfId="946"/>
    <cellStyle name="Comma 3 140 2" xfId="947"/>
    <cellStyle name="Comma 3 141" xfId="948"/>
    <cellStyle name="Comma 3 141 2" xfId="949"/>
    <cellStyle name="Comma 3 142" xfId="950"/>
    <cellStyle name="Comma 3 142 2" xfId="951"/>
    <cellStyle name="Comma 3 143" xfId="952"/>
    <cellStyle name="Comma 3 144" xfId="953"/>
    <cellStyle name="Comma 3 145" xfId="954"/>
    <cellStyle name="Comma 3 145 2" xfId="955"/>
    <cellStyle name="Comma 3 146" xfId="956"/>
    <cellStyle name="Comma 3 146 2" xfId="957"/>
    <cellStyle name="Comma 3 147" xfId="958"/>
    <cellStyle name="Comma 3 147 2" xfId="959"/>
    <cellStyle name="Comma 3 148" xfId="960"/>
    <cellStyle name="Comma 3 148 2" xfId="961"/>
    <cellStyle name="Comma 3 149" xfId="962"/>
    <cellStyle name="Comma 3 149 2" xfId="963"/>
    <cellStyle name="Comma 3 15" xfId="964"/>
    <cellStyle name="Comma 3 15 2" xfId="965"/>
    <cellStyle name="Comma 3 15 3" xfId="966"/>
    <cellStyle name="Comma 3 15 3 2" xfId="967"/>
    <cellStyle name="Comma 3 150" xfId="968"/>
    <cellStyle name="Comma 3 150 2" xfId="969"/>
    <cellStyle name="Comma 3 16" xfId="970"/>
    <cellStyle name="Comma 3 16 2" xfId="971"/>
    <cellStyle name="Comma 3 16 3" xfId="972"/>
    <cellStyle name="Comma 3 16 3 2" xfId="973"/>
    <cellStyle name="Comma 3 17" xfId="974"/>
    <cellStyle name="Comma 3 17 2" xfId="975"/>
    <cellStyle name="Comma 3 17 3" xfId="976"/>
    <cellStyle name="Comma 3 17 3 2" xfId="977"/>
    <cellStyle name="Comma 3 18" xfId="978"/>
    <cellStyle name="Comma 3 18 2" xfId="979"/>
    <cellStyle name="Comma 3 18 3" xfId="980"/>
    <cellStyle name="Comma 3 18 4" xfId="981"/>
    <cellStyle name="Comma 3 18 4 2" xfId="982"/>
    <cellStyle name="Comma 3 19" xfId="983"/>
    <cellStyle name="Comma 3 19 2" xfId="984"/>
    <cellStyle name="Comma 3 19 2 2" xfId="985"/>
    <cellStyle name="Comma 3 2" xfId="986"/>
    <cellStyle name="Comma 3 2 10" xfId="987"/>
    <cellStyle name="Comma 3 2 10 2" xfId="988"/>
    <cellStyle name="Comma 3 2 11" xfId="989"/>
    <cellStyle name="Comma 3 2 11 2" xfId="990"/>
    <cellStyle name="Comma 3 2 12" xfId="991"/>
    <cellStyle name="Comma 3 2 12 2" xfId="992"/>
    <cellStyle name="Comma 3 2 12 2 2" xfId="993"/>
    <cellStyle name="Comma 3 2 12 3" xfId="994"/>
    <cellStyle name="Comma 3 2 13" xfId="995"/>
    <cellStyle name="Comma 3 2 13 2" xfId="996"/>
    <cellStyle name="Comma 3 2 14" xfId="997"/>
    <cellStyle name="Comma 3 2 14 2" xfId="998"/>
    <cellStyle name="Comma 3 2 14 2 2" xfId="999"/>
    <cellStyle name="Comma 3 2 14 3" xfId="1000"/>
    <cellStyle name="Comma 3 2 15" xfId="1001"/>
    <cellStyle name="Comma 3 2 15 2" xfId="1002"/>
    <cellStyle name="Comma 3 2 15 2 2" xfId="1003"/>
    <cellStyle name="Comma 3 2 15 3" xfId="1004"/>
    <cellStyle name="Comma 3 2 16" xfId="1005"/>
    <cellStyle name="Comma 3 2 16 2" xfId="1006"/>
    <cellStyle name="Comma 3 2 16 2 2" xfId="1007"/>
    <cellStyle name="Comma 3 2 16 3" xfId="1008"/>
    <cellStyle name="Comma 3 2 17" xfId="1009"/>
    <cellStyle name="Comma 3 2 17 2" xfId="1010"/>
    <cellStyle name="Comma 3 2 17 2 2" xfId="1011"/>
    <cellStyle name="Comma 3 2 17 3" xfId="1012"/>
    <cellStyle name="Comma 3 2 18" xfId="1013"/>
    <cellStyle name="Comma 3 2 19" xfId="1014"/>
    <cellStyle name="Comma 3 2 2" xfId="1015"/>
    <cellStyle name="Comma 3 2 2 10" xfId="1016"/>
    <cellStyle name="Comma 3 2 2 11" xfId="1017"/>
    <cellStyle name="Comma 3 2 2 12" xfId="1018"/>
    <cellStyle name="Comma 3 2 2 13" xfId="1019"/>
    <cellStyle name="Comma 3 2 2 14" xfId="1020"/>
    <cellStyle name="Comma 3 2 2 15" xfId="1021"/>
    <cellStyle name="Comma 3 2 2 16" xfId="1022"/>
    <cellStyle name="Comma 3 2 2 17" xfId="1023"/>
    <cellStyle name="Comma 3 2 2 18" xfId="1024"/>
    <cellStyle name="Comma 3 2 2 18 2" xfId="1025"/>
    <cellStyle name="Comma 3 2 2 19" xfId="1026"/>
    <cellStyle name="Comma 3 2 2 19 2" xfId="1027"/>
    <cellStyle name="Comma 3 2 2 2" xfId="1028"/>
    <cellStyle name="Comma 3 2 2 2 10" xfId="1029"/>
    <cellStyle name="Comma 3 2 2 2 10 2" xfId="1030"/>
    <cellStyle name="Comma 3 2 2 2 10 2 2" xfId="1031"/>
    <cellStyle name="Comma 3 2 2 2 10 3" xfId="1032"/>
    <cellStyle name="Comma 3 2 2 2 11" xfId="1033"/>
    <cellStyle name="Comma 3 2 2 2 11 2" xfId="1034"/>
    <cellStyle name="Comma 3 2 2 2 11 2 2" xfId="1035"/>
    <cellStyle name="Comma 3 2 2 2 11 3" xfId="1036"/>
    <cellStyle name="Comma 3 2 2 2 12" xfId="1037"/>
    <cellStyle name="Comma 3 2 2 2 12 2" xfId="1038"/>
    <cellStyle name="Comma 3 2 2 2 12 2 2" xfId="1039"/>
    <cellStyle name="Comma 3 2 2 2 12 3" xfId="1040"/>
    <cellStyle name="Comma 3 2 2 2 13" xfId="1041"/>
    <cellStyle name="Comma 3 2 2 2 13 2" xfId="1042"/>
    <cellStyle name="Comma 3 2 2 2 13 2 2" xfId="1043"/>
    <cellStyle name="Comma 3 2 2 2 13 3" xfId="1044"/>
    <cellStyle name="Comma 3 2 2 2 14" xfId="1045"/>
    <cellStyle name="Comma 3 2 2 2 14 2" xfId="1046"/>
    <cellStyle name="Comma 3 2 2 2 14 2 2" xfId="1047"/>
    <cellStyle name="Comma 3 2 2 2 14 3" xfId="1048"/>
    <cellStyle name="Comma 3 2 2 2 15" xfId="1049"/>
    <cellStyle name="Comma 3 2 2 2 15 2" xfId="1050"/>
    <cellStyle name="Comma 3 2 2 2 15 2 2" xfId="1051"/>
    <cellStyle name="Comma 3 2 2 2 15 3" xfId="1052"/>
    <cellStyle name="Comma 3 2 2 2 16" xfId="1053"/>
    <cellStyle name="Comma 3 2 2 2 16 2" xfId="1054"/>
    <cellStyle name="Comma 3 2 2 2 17" xfId="1055"/>
    <cellStyle name="Comma 3 2 2 2 17 2" xfId="1056"/>
    <cellStyle name="Comma 3 2 2 2 2" xfId="1057"/>
    <cellStyle name="Comma 3 2 2 2 2 2" xfId="1058"/>
    <cellStyle name="Comma 3 2 2 2 2 2 2" xfId="1059"/>
    <cellStyle name="Comma 3 2 2 2 2 2 2 2" xfId="1060"/>
    <cellStyle name="Comma 3 2 2 2 2 2 2 2 2" xfId="1061"/>
    <cellStyle name="Comma 3 2 2 2 2 2 2 3" xfId="1062"/>
    <cellStyle name="Comma 3 2 2 2 2 2 3" xfId="1063"/>
    <cellStyle name="Comma 3 2 2 2 2 2 3 2" xfId="1064"/>
    <cellStyle name="Comma 3 2 2 2 2 2 3 2 2" xfId="1065"/>
    <cellStyle name="Comma 3 2 2 2 2 2 3 3" xfId="1066"/>
    <cellStyle name="Comma 3 2 2 2 2 2 4" xfId="1067"/>
    <cellStyle name="Comma 3 2 2 2 2 2 4 2" xfId="1068"/>
    <cellStyle name="Comma 3 2 2 2 2 2 4 2 2" xfId="1069"/>
    <cellStyle name="Comma 3 2 2 2 2 2 4 3" xfId="1070"/>
    <cellStyle name="Comma 3 2 2 2 2 2 5" xfId="1071"/>
    <cellStyle name="Comma 3 2 2 2 2 2 5 2" xfId="1072"/>
    <cellStyle name="Comma 3 2 2 2 2 2 5 2 2" xfId="1073"/>
    <cellStyle name="Comma 3 2 2 2 2 2 5 3" xfId="1074"/>
    <cellStyle name="Comma 3 2 2 2 2 3" xfId="1075"/>
    <cellStyle name="Comma 3 2 2 2 2 4" xfId="1076"/>
    <cellStyle name="Comma 3 2 2 2 2 5" xfId="1077"/>
    <cellStyle name="Comma 3 2 2 2 2 6" xfId="1078"/>
    <cellStyle name="Comma 3 2 2 2 2 6 2" xfId="1079"/>
    <cellStyle name="Comma 3 2 2 2 2 7" xfId="1080"/>
    <cellStyle name="Comma 3 2 2 2 3" xfId="1081"/>
    <cellStyle name="Comma 3 2 2 2 3 2" xfId="1082"/>
    <cellStyle name="Comma 3 2 2 2 3 2 2" xfId="1083"/>
    <cellStyle name="Comma 3 2 2 2 3 3" xfId="1084"/>
    <cellStyle name="Comma 3 2 2 2 4" xfId="1085"/>
    <cellStyle name="Comma 3 2 2 2 4 2" xfId="1086"/>
    <cellStyle name="Comma 3 2 2 2 4 2 2" xfId="1087"/>
    <cellStyle name="Comma 3 2 2 2 4 3" xfId="1088"/>
    <cellStyle name="Comma 3 2 2 2 5" xfId="1089"/>
    <cellStyle name="Comma 3 2 2 2 5 2" xfId="1090"/>
    <cellStyle name="Comma 3 2 2 2 5 2 2" xfId="1091"/>
    <cellStyle name="Comma 3 2 2 2 5 3" xfId="1092"/>
    <cellStyle name="Comma 3 2 2 2 6" xfId="1093"/>
    <cellStyle name="Comma 3 2 2 2 6 2" xfId="1094"/>
    <cellStyle name="Comma 3 2 2 2 6 2 2" xfId="1095"/>
    <cellStyle name="Comma 3 2 2 2 6 3" xfId="1096"/>
    <cellStyle name="Comma 3 2 2 2 7" xfId="1097"/>
    <cellStyle name="Comma 3 2 2 2 7 2" xfId="1098"/>
    <cellStyle name="Comma 3 2 2 2 7 2 2" xfId="1099"/>
    <cellStyle name="Comma 3 2 2 2 7 3" xfId="1100"/>
    <cellStyle name="Comma 3 2 2 2 8" xfId="1101"/>
    <cellStyle name="Comma 3 2 2 2 8 2" xfId="1102"/>
    <cellStyle name="Comma 3 2 2 2 8 2 2" xfId="1103"/>
    <cellStyle name="Comma 3 2 2 2 8 3" xfId="1104"/>
    <cellStyle name="Comma 3 2 2 2 9" xfId="1105"/>
    <cellStyle name="Comma 3 2 2 2 9 2" xfId="1106"/>
    <cellStyle name="Comma 3 2 2 2 9 2 2" xfId="1107"/>
    <cellStyle name="Comma 3 2 2 2 9 3" xfId="1108"/>
    <cellStyle name="Comma 3 2 2 20" xfId="1109"/>
    <cellStyle name="Comma 3 2 2 21" xfId="1110"/>
    <cellStyle name="Comma 3 2 2 3" xfId="1111"/>
    <cellStyle name="Comma 3 2 2 3 2" xfId="1112"/>
    <cellStyle name="Comma 3 2 2 3 2 2" xfId="1113"/>
    <cellStyle name="Comma 3 2 2 4" xfId="1114"/>
    <cellStyle name="Comma 3 2 2 4 2" xfId="1115"/>
    <cellStyle name="Comma 3 2 2 4 2 2" xfId="1116"/>
    <cellStyle name="Comma 3 2 2 5" xfId="1117"/>
    <cellStyle name="Comma 3 2 2 5 2" xfId="1118"/>
    <cellStyle name="Comma 3 2 2 5 2 2" xfId="1119"/>
    <cellStyle name="Comma 3 2 2 6" xfId="1120"/>
    <cellStyle name="Comma 3 2 2 6 2" xfId="1121"/>
    <cellStyle name="Comma 3 2 2 6 2 2" xfId="1122"/>
    <cellStyle name="Comma 3 2 2 7" xfId="1123"/>
    <cellStyle name="Comma 3 2 2 7 2" xfId="1124"/>
    <cellStyle name="Comma 3 2 2 7 2 2" xfId="1125"/>
    <cellStyle name="Comma 3 2 2 8" xfId="1126"/>
    <cellStyle name="Comma 3 2 2 8 2" xfId="1127"/>
    <cellStyle name="Comma 3 2 2 8 2 2" xfId="1128"/>
    <cellStyle name="Comma 3 2 2 9" xfId="1129"/>
    <cellStyle name="Comma 3 2 2 9 2" xfId="1130"/>
    <cellStyle name="Comma 3 2 2 9 2 2" xfId="1131"/>
    <cellStyle name="Comma 3 2 20" xfId="1132"/>
    <cellStyle name="Comma 3 2 3" xfId="1133"/>
    <cellStyle name="Comma 3 2 3 2" xfId="1134"/>
    <cellStyle name="Comma 3 2 3 3" xfId="1135"/>
    <cellStyle name="Comma 3 2 4" xfId="1136"/>
    <cellStyle name="Comma 3 2 4 2" xfId="1137"/>
    <cellStyle name="Comma 3 2 4 3" xfId="1138"/>
    <cellStyle name="Comma 3 2 5" xfId="1139"/>
    <cellStyle name="Comma 3 2 5 2" xfId="1140"/>
    <cellStyle name="Comma 3 2 5 3" xfId="1141"/>
    <cellStyle name="Comma 3 2 6" xfId="1142"/>
    <cellStyle name="Comma 3 2 6 2" xfId="1143"/>
    <cellStyle name="Comma 3 2 6 3" xfId="1144"/>
    <cellStyle name="Comma 3 2 7" xfId="1145"/>
    <cellStyle name="Comma 3 2 7 2" xfId="1146"/>
    <cellStyle name="Comma 3 2 7 3" xfId="1147"/>
    <cellStyle name="Comma 3 2 8" xfId="1148"/>
    <cellStyle name="Comma 3 2 8 2" xfId="1149"/>
    <cellStyle name="Comma 3 2 8 3" xfId="1150"/>
    <cellStyle name="Comma 3 2 9" xfId="1151"/>
    <cellStyle name="Comma 3 2 9 2" xfId="1152"/>
    <cellStyle name="Comma 3 2 9 3" xfId="1153"/>
    <cellStyle name="Comma 3 20" xfId="1154"/>
    <cellStyle name="Comma 3 20 2" xfId="1155"/>
    <cellStyle name="Comma 3 20 2 2" xfId="1156"/>
    <cellStyle name="Comma 3 21" xfId="1157"/>
    <cellStyle name="Comma 3 21 2" xfId="1158"/>
    <cellStyle name="Comma 3 22" xfId="1159"/>
    <cellStyle name="Comma 3 22 2" xfId="1160"/>
    <cellStyle name="Comma 3 23" xfId="1161"/>
    <cellStyle name="Comma 3 23 2" xfId="1162"/>
    <cellStyle name="Comma 3 24" xfId="1163"/>
    <cellStyle name="Comma 3 24 2" xfId="1164"/>
    <cellStyle name="Comma 3 25" xfId="1165"/>
    <cellStyle name="Comma 3 25 2" xfId="1166"/>
    <cellStyle name="Comma 3 26" xfId="1167"/>
    <cellStyle name="Comma 3 26 2" xfId="1168"/>
    <cellStyle name="Comma 3 27" xfId="1169"/>
    <cellStyle name="Comma 3 27 2" xfId="1170"/>
    <cellStyle name="Comma 3 28" xfId="1171"/>
    <cellStyle name="Comma 3 28 2" xfId="1172"/>
    <cellStyle name="Comma 3 29" xfId="1173"/>
    <cellStyle name="Comma 3 29 2" xfId="1174"/>
    <cellStyle name="Comma 3 3" xfId="1175"/>
    <cellStyle name="Comma 3 3 2" xfId="1176"/>
    <cellStyle name="Comma 3 3 2 2" xfId="1177"/>
    <cellStyle name="Comma 3 3 2 2 2" xfId="1178"/>
    <cellStyle name="Comma 3 3 2 3" xfId="1179"/>
    <cellStyle name="Comma 3 3 2 4" xfId="1180"/>
    <cellStyle name="Comma 3 3 2 5" xfId="1181"/>
    <cellStyle name="Comma 3 3 2 6" xfId="1182"/>
    <cellStyle name="Comma 3 3 2 6 2" xfId="1183"/>
    <cellStyle name="Comma 3 3 3" xfId="1184"/>
    <cellStyle name="Comma 3 3 4" xfId="1185"/>
    <cellStyle name="Comma 3 3 5" xfId="1186"/>
    <cellStyle name="Comma 3 3 6" xfId="1187"/>
    <cellStyle name="Comma 3 3 6 2" xfId="1188"/>
    <cellStyle name="Comma 3 30" xfId="1189"/>
    <cellStyle name="Comma 3 30 2" xfId="1190"/>
    <cellStyle name="Comma 3 31" xfId="1191"/>
    <cellStyle name="Comma 3 31 2" xfId="1192"/>
    <cellStyle name="Comma 3 32" xfId="1193"/>
    <cellStyle name="Comma 3 32 2" xfId="1194"/>
    <cellStyle name="Comma 3 33" xfId="1195"/>
    <cellStyle name="Comma 3 33 2" xfId="1196"/>
    <cellStyle name="Comma 3 34" xfId="1197"/>
    <cellStyle name="Comma 3 34 2" xfId="1198"/>
    <cellStyle name="Comma 3 35" xfId="1199"/>
    <cellStyle name="Comma 3 35 2" xfId="1200"/>
    <cellStyle name="Comma 3 36" xfId="1201"/>
    <cellStyle name="Comma 3 36 2" xfId="1202"/>
    <cellStyle name="Comma 3 37" xfId="1203"/>
    <cellStyle name="Comma 3 37 2" xfId="1204"/>
    <cellStyle name="Comma 3 38" xfId="1205"/>
    <cellStyle name="Comma 3 38 2" xfId="1206"/>
    <cellStyle name="Comma 3 39" xfId="1207"/>
    <cellStyle name="Comma 3 39 2" xfId="1208"/>
    <cellStyle name="Comma 3 4" xfId="1209"/>
    <cellStyle name="Comma 3 4 2" xfId="1210"/>
    <cellStyle name="Comma 3 4 3" xfId="1211"/>
    <cellStyle name="Comma 3 4 3 2" xfId="1212"/>
    <cellStyle name="Comma 3 40" xfId="1213"/>
    <cellStyle name="Comma 3 40 2" xfId="1214"/>
    <cellStyle name="Comma 3 41" xfId="1215"/>
    <cellStyle name="Comma 3 41 2" xfId="1216"/>
    <cellStyle name="Comma 3 42" xfId="1217"/>
    <cellStyle name="Comma 3 42 2" xfId="1218"/>
    <cellStyle name="Comma 3 43" xfId="1219"/>
    <cellStyle name="Comma 3 43 2" xfId="1220"/>
    <cellStyle name="Comma 3 44" xfId="1221"/>
    <cellStyle name="Comma 3 44 2" xfId="1222"/>
    <cellStyle name="Comma 3 45" xfId="1223"/>
    <cellStyle name="Comma 3 45 2" xfId="1224"/>
    <cellStyle name="Comma 3 46" xfId="1225"/>
    <cellStyle name="Comma 3 46 2" xfId="1226"/>
    <cellStyle name="Comma 3 47" xfId="1227"/>
    <cellStyle name="Comma 3 47 2" xfId="1228"/>
    <cellStyle name="Comma 3 48" xfId="1229"/>
    <cellStyle name="Comma 3 48 2" xfId="1230"/>
    <cellStyle name="Comma 3 49" xfId="1231"/>
    <cellStyle name="Comma 3 49 2" xfId="1232"/>
    <cellStyle name="Comma 3 5" xfId="1233"/>
    <cellStyle name="Comma 3 5 2" xfId="1234"/>
    <cellStyle name="Comma 3 5 3" xfId="1235"/>
    <cellStyle name="Comma 3 5 3 2" xfId="1236"/>
    <cellStyle name="Comma 3 50" xfId="1237"/>
    <cellStyle name="Comma 3 50 2" xfId="1238"/>
    <cellStyle name="Comma 3 51" xfId="1239"/>
    <cellStyle name="Comma 3 51 2" xfId="1240"/>
    <cellStyle name="Comma 3 52" xfId="1241"/>
    <cellStyle name="Comma 3 52 2" xfId="1242"/>
    <cellStyle name="Comma 3 53" xfId="1243"/>
    <cellStyle name="Comma 3 53 2" xfId="1244"/>
    <cellStyle name="Comma 3 54" xfId="1245"/>
    <cellStyle name="Comma 3 54 2" xfId="1246"/>
    <cellStyle name="Comma 3 55" xfId="1247"/>
    <cellStyle name="Comma 3 55 2" xfId="1248"/>
    <cellStyle name="Comma 3 56" xfId="1249"/>
    <cellStyle name="Comma 3 56 2" xfId="1250"/>
    <cellStyle name="Comma 3 57" xfId="1251"/>
    <cellStyle name="Comma 3 57 2" xfId="1252"/>
    <cellStyle name="Comma 3 58" xfId="1253"/>
    <cellStyle name="Comma 3 58 2" xfId="1254"/>
    <cellStyle name="Comma 3 59" xfId="1255"/>
    <cellStyle name="Comma 3 59 2" xfId="1256"/>
    <cellStyle name="Comma 3 6" xfId="1257"/>
    <cellStyle name="Comma 3 6 2" xfId="1258"/>
    <cellStyle name="Comma 3 6 3" xfId="1259"/>
    <cellStyle name="Comma 3 6 3 2" xfId="1260"/>
    <cellStyle name="Comma 3 60" xfId="1261"/>
    <cellStyle name="Comma 3 60 2" xfId="1262"/>
    <cellStyle name="Comma 3 61" xfId="1263"/>
    <cellStyle name="Comma 3 61 2" xfId="1264"/>
    <cellStyle name="Comma 3 62" xfId="1265"/>
    <cellStyle name="Comma 3 62 2" xfId="1266"/>
    <cellStyle name="Comma 3 63" xfId="1267"/>
    <cellStyle name="Comma 3 63 2" xfId="1268"/>
    <cellStyle name="Comma 3 64" xfId="1269"/>
    <cellStyle name="Comma 3 64 2" xfId="1270"/>
    <cellStyle name="Comma 3 65" xfId="1271"/>
    <cellStyle name="Comma 3 65 2" xfId="1272"/>
    <cellStyle name="Comma 3 66" xfId="1273"/>
    <cellStyle name="Comma 3 66 2" xfId="1274"/>
    <cellStyle name="Comma 3 67" xfId="1275"/>
    <cellStyle name="Comma 3 67 2" xfId="1276"/>
    <cellStyle name="Comma 3 68" xfId="1277"/>
    <cellStyle name="Comma 3 68 2" xfId="1278"/>
    <cellStyle name="Comma 3 69" xfId="1279"/>
    <cellStyle name="Comma 3 69 2" xfId="1280"/>
    <cellStyle name="Comma 3 7" xfId="1281"/>
    <cellStyle name="Comma 3 7 2" xfId="1282"/>
    <cellStyle name="Comma 3 7 3" xfId="1283"/>
    <cellStyle name="Comma 3 7 3 2" xfId="1284"/>
    <cellStyle name="Comma 3 70" xfId="1285"/>
    <cellStyle name="Comma 3 70 2" xfId="1286"/>
    <cellStyle name="Comma 3 71" xfId="1287"/>
    <cellStyle name="Comma 3 71 2" xfId="1288"/>
    <cellStyle name="Comma 3 72" xfId="1289"/>
    <cellStyle name="Comma 3 72 2" xfId="1290"/>
    <cellStyle name="Comma 3 73" xfId="1291"/>
    <cellStyle name="Comma 3 73 2" xfId="1292"/>
    <cellStyle name="Comma 3 74" xfId="1293"/>
    <cellStyle name="Comma 3 74 2" xfId="1294"/>
    <cellStyle name="Comma 3 75" xfId="1295"/>
    <cellStyle name="Comma 3 75 2" xfId="1296"/>
    <cellStyle name="Comma 3 76" xfId="1297"/>
    <cellStyle name="Comma 3 76 2" xfId="1298"/>
    <cellStyle name="Comma 3 77" xfId="1299"/>
    <cellStyle name="Comma 3 77 2" xfId="1300"/>
    <cellStyle name="Comma 3 78" xfId="1301"/>
    <cellStyle name="Comma 3 78 2" xfId="1302"/>
    <cellStyle name="Comma 3 79" xfId="1303"/>
    <cellStyle name="Comma 3 79 2" xfId="1304"/>
    <cellStyle name="Comma 3 8" xfId="1305"/>
    <cellStyle name="Comma 3 8 2" xfId="1306"/>
    <cellStyle name="Comma 3 8 3" xfId="1307"/>
    <cellStyle name="Comma 3 8 3 2" xfId="1308"/>
    <cellStyle name="Comma 3 80" xfId="1309"/>
    <cellStyle name="Comma 3 80 2" xfId="1310"/>
    <cellStyle name="Comma 3 81" xfId="1311"/>
    <cellStyle name="Comma 3 81 2" xfId="1312"/>
    <cellStyle name="Comma 3 82" xfId="1313"/>
    <cellStyle name="Comma 3 82 2" xfId="1314"/>
    <cellStyle name="Comma 3 83" xfId="1315"/>
    <cellStyle name="Comma 3 83 2" xfId="1316"/>
    <cellStyle name="Comma 3 84" xfId="1317"/>
    <cellStyle name="Comma 3 84 2" xfId="1318"/>
    <cellStyle name="Comma 3 85" xfId="1319"/>
    <cellStyle name="Comma 3 85 2" xfId="1320"/>
    <cellStyle name="Comma 3 86" xfId="1321"/>
    <cellStyle name="Comma 3 86 2" xfId="1322"/>
    <cellStyle name="Comma 3 87" xfId="1323"/>
    <cellStyle name="Comma 3 87 2" xfId="1324"/>
    <cellStyle name="Comma 3 88" xfId="1325"/>
    <cellStyle name="Comma 3 88 2" xfId="1326"/>
    <cellStyle name="Comma 3 89" xfId="1327"/>
    <cellStyle name="Comma 3 89 2" xfId="1328"/>
    <cellStyle name="Comma 3 9" xfId="1329"/>
    <cellStyle name="Comma 3 9 2" xfId="1330"/>
    <cellStyle name="Comma 3 9 3" xfId="1331"/>
    <cellStyle name="Comma 3 9 3 2" xfId="1332"/>
    <cellStyle name="Comma 3 90" xfId="1333"/>
    <cellStyle name="Comma 3 90 2" xfId="1334"/>
    <cellStyle name="Comma 3 91" xfId="1335"/>
    <cellStyle name="Comma 3 91 2" xfId="1336"/>
    <cellStyle name="Comma 3 92" xfId="1337"/>
    <cellStyle name="Comma 3 92 2" xfId="1338"/>
    <cellStyle name="Comma 3 93" xfId="1339"/>
    <cellStyle name="Comma 3 93 2" xfId="1340"/>
    <cellStyle name="Comma 3 94" xfId="1341"/>
    <cellStyle name="Comma 3 94 2" xfId="1342"/>
    <cellStyle name="Comma 3 95" xfId="1343"/>
    <cellStyle name="Comma 3 95 2" xfId="1344"/>
    <cellStyle name="Comma 3 96" xfId="1345"/>
    <cellStyle name="Comma 3 96 2" xfId="1346"/>
    <cellStyle name="Comma 3 97" xfId="1347"/>
    <cellStyle name="Comma 3 98" xfId="1348"/>
    <cellStyle name="Comma 3 98 2" xfId="1349"/>
    <cellStyle name="Comma 3 99" xfId="1350"/>
    <cellStyle name="Comma 30" xfId="1351"/>
    <cellStyle name="Comma 30 2" xfId="1352"/>
    <cellStyle name="Comma 31" xfId="1353"/>
    <cellStyle name="Comma 32" xfId="1354"/>
    <cellStyle name="Comma 33" xfId="1355"/>
    <cellStyle name="Comma 34" xfId="1356"/>
    <cellStyle name="Comma 35" xfId="1357"/>
    <cellStyle name="Comma 36" xfId="1358"/>
    <cellStyle name="Comma 37" xfId="1359"/>
    <cellStyle name="Comma 38" xfId="1360"/>
    <cellStyle name="Comma 39" xfId="1361"/>
    <cellStyle name="Comma 39 2" xfId="1362"/>
    <cellStyle name="Comma 4" xfId="1363"/>
    <cellStyle name="Comma 4 10" xfId="1364"/>
    <cellStyle name="Comma 4 11" xfId="1365"/>
    <cellStyle name="Comma 4 12" xfId="1366"/>
    <cellStyle name="Comma 4 13" xfId="1367"/>
    <cellStyle name="Comma 4 13 2" xfId="1368"/>
    <cellStyle name="Comma 4 13 2 2" xfId="1369"/>
    <cellStyle name="Comma 4 13 3" xfId="1370"/>
    <cellStyle name="Comma 4 13 4" xfId="1371"/>
    <cellStyle name="Comma 4 14" xfId="1372"/>
    <cellStyle name="Comma 4 15" xfId="1373"/>
    <cellStyle name="Comma 4 15 2" xfId="1374"/>
    <cellStyle name="Comma 4 16" xfId="1375"/>
    <cellStyle name="Comma 4 17" xfId="1376"/>
    <cellStyle name="Comma 4 17 2" xfId="1377"/>
    <cellStyle name="Comma 4 2" xfId="1378"/>
    <cellStyle name="Comma 4 2 10" xfId="1379"/>
    <cellStyle name="Comma 4 2 10 2" xfId="1380"/>
    <cellStyle name="Comma 4 2 10 2 2" xfId="1381"/>
    <cellStyle name="Comma 4 2 10 3" xfId="1382"/>
    <cellStyle name="Comma 4 2 11" xfId="1383"/>
    <cellStyle name="Comma 4 2 11 2" xfId="1384"/>
    <cellStyle name="Comma 4 2 11 2 2" xfId="1385"/>
    <cellStyle name="Comma 4 2 11 3" xfId="1386"/>
    <cellStyle name="Comma 4 2 12" xfId="1387"/>
    <cellStyle name="Comma 4 2 12 2" xfId="1388"/>
    <cellStyle name="Comma 4 2 13" xfId="1389"/>
    <cellStyle name="Comma 4 2 13 2" xfId="1390"/>
    <cellStyle name="Comma 4 2 14" xfId="1391"/>
    <cellStyle name="Comma 4 2 14 2" xfId="1392"/>
    <cellStyle name="Comma 4 2 2" xfId="1393"/>
    <cellStyle name="Comma 4 2 2 2" xfId="1394"/>
    <cellStyle name="Comma 4 2 2 2 2" xfId="1395"/>
    <cellStyle name="Comma 4 2 2 3" xfId="1396"/>
    <cellStyle name="Comma 4 2 3" xfId="1397"/>
    <cellStyle name="Comma 4 2 3 2" xfId="1398"/>
    <cellStyle name="Comma 4 2 3 2 2" xfId="1399"/>
    <cellStyle name="Comma 4 2 3 3" xfId="1400"/>
    <cellStyle name="Comma 4 2 4" xfId="1401"/>
    <cellStyle name="Comma 4 2 4 2" xfId="1402"/>
    <cellStyle name="Comma 4 2 4 2 2" xfId="1403"/>
    <cellStyle name="Comma 4 2 4 3" xfId="1404"/>
    <cellStyle name="Comma 4 2 5" xfId="1405"/>
    <cellStyle name="Comma 4 2 5 2" xfId="1406"/>
    <cellStyle name="Comma 4 2 5 2 2" xfId="1407"/>
    <cellStyle name="Comma 4 2 5 3" xfId="1408"/>
    <cellStyle name="Comma 4 2 6" xfId="1409"/>
    <cellStyle name="Comma 4 2 6 2" xfId="1410"/>
    <cellStyle name="Comma 4 2 6 2 2" xfId="1411"/>
    <cellStyle name="Comma 4 2 6 3" xfId="1412"/>
    <cellStyle name="Comma 4 2 7" xfId="1413"/>
    <cellStyle name="Comma 4 2 7 2" xfId="1414"/>
    <cellStyle name="Comma 4 2 7 2 2" xfId="1415"/>
    <cellStyle name="Comma 4 2 7 3" xfId="1416"/>
    <cellStyle name="Comma 4 2 8" xfId="1417"/>
    <cellStyle name="Comma 4 2 8 2" xfId="1418"/>
    <cellStyle name="Comma 4 2 8 2 2" xfId="1419"/>
    <cellStyle name="Comma 4 2 8 3" xfId="1420"/>
    <cellStyle name="Comma 4 2 9" xfId="1421"/>
    <cellStyle name="Comma 4 2 9 2" xfId="1422"/>
    <cellStyle name="Comma 4 2 9 2 2" xfId="1423"/>
    <cellStyle name="Comma 4 2 9 3" xfId="1424"/>
    <cellStyle name="Comma 4 3" xfId="1425"/>
    <cellStyle name="Comma 4 3 2" xfId="1426"/>
    <cellStyle name="Comma 4 3 2 2" xfId="1427"/>
    <cellStyle name="Comma 4 3 3" xfId="1428"/>
    <cellStyle name="Comma 4 3 4" xfId="1429"/>
    <cellStyle name="Comma 4 4" xfId="1430"/>
    <cellStyle name="Comma 4 5" xfId="1431"/>
    <cellStyle name="Comma 4 6" xfId="1432"/>
    <cellStyle name="Comma 4 7" xfId="1433"/>
    <cellStyle name="Comma 4 8" xfId="1434"/>
    <cellStyle name="Comma 4 9" xfId="1435"/>
    <cellStyle name="Comma 40" xfId="1436"/>
    <cellStyle name="Comma 41" xfId="1437"/>
    <cellStyle name="Comma 42" xfId="1438"/>
    <cellStyle name="Comma 43" xfId="1439"/>
    <cellStyle name="Comma 43 2" xfId="1440"/>
    <cellStyle name="Comma 44" xfId="1441"/>
    <cellStyle name="Comma 5" xfId="1442"/>
    <cellStyle name="Comma 5 10" xfId="1443"/>
    <cellStyle name="Comma 5 10 2" xfId="1444"/>
    <cellStyle name="Comma 5 10 3" xfId="1445"/>
    <cellStyle name="Comma 5 10 3 2" xfId="1446"/>
    <cellStyle name="Comma 5 100" xfId="1447"/>
    <cellStyle name="Comma 5 100 2" xfId="1448"/>
    <cellStyle name="Comma 5 101" xfId="1449"/>
    <cellStyle name="Comma 5 101 2" xfId="1450"/>
    <cellStyle name="Comma 5 102" xfId="1451"/>
    <cellStyle name="Comma 5 102 2" xfId="1452"/>
    <cellStyle name="Comma 5 103" xfId="1453"/>
    <cellStyle name="Comma 5 103 2" xfId="1454"/>
    <cellStyle name="Comma 5 104" xfId="1455"/>
    <cellStyle name="Comma 5 104 2" xfId="1456"/>
    <cellStyle name="Comma 5 105" xfId="1457"/>
    <cellStyle name="Comma 5 105 2" xfId="1458"/>
    <cellStyle name="Comma 5 106" xfId="1459"/>
    <cellStyle name="Comma 5 106 2" xfId="1460"/>
    <cellStyle name="Comma 5 107" xfId="1461"/>
    <cellStyle name="Comma 5 107 2" xfId="1462"/>
    <cellStyle name="Comma 5 108" xfId="1463"/>
    <cellStyle name="Comma 5 108 2" xfId="1464"/>
    <cellStyle name="Comma 5 109" xfId="1465"/>
    <cellStyle name="Comma 5 109 2" xfId="1466"/>
    <cellStyle name="Comma 5 11" xfId="1467"/>
    <cellStyle name="Comma 5 11 2" xfId="1468"/>
    <cellStyle name="Comma 5 11 3" xfId="1469"/>
    <cellStyle name="Comma 5 11 3 2" xfId="1470"/>
    <cellStyle name="Comma 5 110" xfId="1471"/>
    <cellStyle name="Comma 5 110 2" xfId="1472"/>
    <cellStyle name="Comma 5 111" xfId="1473"/>
    <cellStyle name="Comma 5 111 2" xfId="1474"/>
    <cellStyle name="Comma 5 112" xfId="1475"/>
    <cellStyle name="Comma 5 112 2" xfId="1476"/>
    <cellStyle name="Comma 5 113" xfId="1477"/>
    <cellStyle name="Comma 5 113 2" xfId="1478"/>
    <cellStyle name="Comma 5 114" xfId="1479"/>
    <cellStyle name="Comma 5 114 2" xfId="1480"/>
    <cellStyle name="Comma 5 115" xfId="1481"/>
    <cellStyle name="Comma 5 115 2" xfId="1482"/>
    <cellStyle name="Comma 5 116" xfId="1483"/>
    <cellStyle name="Comma 5 116 2" xfId="1484"/>
    <cellStyle name="Comma 5 117" xfId="1485"/>
    <cellStyle name="Comma 5 117 2" xfId="1486"/>
    <cellStyle name="Comma 5 118" xfId="1487"/>
    <cellStyle name="Comma 5 118 2" xfId="1488"/>
    <cellStyle name="Comma 5 119" xfId="1489"/>
    <cellStyle name="Comma 5 119 2" xfId="1490"/>
    <cellStyle name="Comma 5 12" xfId="1491"/>
    <cellStyle name="Comma 5 12 2" xfId="1492"/>
    <cellStyle name="Comma 5 12 3" xfId="1493"/>
    <cellStyle name="Comma 5 12 3 2" xfId="1494"/>
    <cellStyle name="Comma 5 120" xfId="1495"/>
    <cellStyle name="Comma 5 120 2" xfId="1496"/>
    <cellStyle name="Comma 5 121" xfId="1497"/>
    <cellStyle name="Comma 5 121 2" xfId="1498"/>
    <cellStyle name="Comma 5 122" xfId="1499"/>
    <cellStyle name="Comma 5 122 2" xfId="1500"/>
    <cellStyle name="Comma 5 123" xfId="1501"/>
    <cellStyle name="Comma 5 123 2" xfId="1502"/>
    <cellStyle name="Comma 5 124" xfId="1503"/>
    <cellStyle name="Comma 5 124 2" xfId="1504"/>
    <cellStyle name="Comma 5 125" xfId="1505"/>
    <cellStyle name="Comma 5 125 2" xfId="1506"/>
    <cellStyle name="Comma 5 126" xfId="1507"/>
    <cellStyle name="Comma 5 126 2" xfId="1508"/>
    <cellStyle name="Comma 5 127" xfId="1509"/>
    <cellStyle name="Comma 5 127 2" xfId="1510"/>
    <cellStyle name="Comma 5 128" xfId="1511"/>
    <cellStyle name="Comma 5 128 2" xfId="1512"/>
    <cellStyle name="Comma 5 129" xfId="1513"/>
    <cellStyle name="Comma 5 129 2" xfId="1514"/>
    <cellStyle name="Comma 5 13" xfId="1515"/>
    <cellStyle name="Comma 5 13 2" xfId="1516"/>
    <cellStyle name="Comma 5 13 3" xfId="1517"/>
    <cellStyle name="Comma 5 13 3 2" xfId="1518"/>
    <cellStyle name="Comma 5 13 4" xfId="1519"/>
    <cellStyle name="Comma 5 13 4 2" xfId="1520"/>
    <cellStyle name="Comma 5 130" xfId="1521"/>
    <cellStyle name="Comma 5 130 2" xfId="1522"/>
    <cellStyle name="Comma 5 131" xfId="1523"/>
    <cellStyle name="Comma 5 131 2" xfId="1524"/>
    <cellStyle name="Comma 5 132" xfId="1525"/>
    <cellStyle name="Comma 5 132 2" xfId="1526"/>
    <cellStyle name="Comma 5 133" xfId="1527"/>
    <cellStyle name="Comma 5 133 2" xfId="1528"/>
    <cellStyle name="Comma 5 134" xfId="1529"/>
    <cellStyle name="Comma 5 134 2" xfId="1530"/>
    <cellStyle name="Comma 5 135" xfId="1531"/>
    <cellStyle name="Comma 5 135 2" xfId="1532"/>
    <cellStyle name="Comma 5 136" xfId="1533"/>
    <cellStyle name="Comma 5 136 2" xfId="1534"/>
    <cellStyle name="Comma 5 137" xfId="1535"/>
    <cellStyle name="Comma 5 137 2" xfId="1536"/>
    <cellStyle name="Comma 5 14" xfId="1537"/>
    <cellStyle name="Comma 5 14 2" xfId="1538"/>
    <cellStyle name="Comma 5 14 2 2" xfId="1539"/>
    <cellStyle name="Comma 5 15" xfId="1540"/>
    <cellStyle name="Comma 5 15 2" xfId="1541"/>
    <cellStyle name="Comma 5 16" xfId="1542"/>
    <cellStyle name="Comma 5 16 2" xfId="1543"/>
    <cellStyle name="Comma 5 17" xfId="1544"/>
    <cellStyle name="Comma 5 17 2" xfId="1545"/>
    <cellStyle name="Comma 5 18" xfId="1546"/>
    <cellStyle name="Comma 5 18 2" xfId="1547"/>
    <cellStyle name="Comma 5 19" xfId="1548"/>
    <cellStyle name="Comma 5 19 2" xfId="1549"/>
    <cellStyle name="Comma 5 2" xfId="1550"/>
    <cellStyle name="Comma 5 2 10" xfId="1551"/>
    <cellStyle name="Comma 5 2 10 2" xfId="1552"/>
    <cellStyle name="Comma 5 2 11" xfId="1553"/>
    <cellStyle name="Comma 5 2 11 2" xfId="1554"/>
    <cellStyle name="Comma 5 2 12" xfId="1555"/>
    <cellStyle name="Comma 5 2 13" xfId="1556"/>
    <cellStyle name="Comma 5 2 14" xfId="1557"/>
    <cellStyle name="Comma 5 2 14 2" xfId="1558"/>
    <cellStyle name="Comma 5 2 15" xfId="1559"/>
    <cellStyle name="Comma 5 2 15 2" xfId="1560"/>
    <cellStyle name="Comma 5 2 2" xfId="1561"/>
    <cellStyle name="Comma 5 2 2 10" xfId="1562"/>
    <cellStyle name="Comma 5 2 2 10 2" xfId="1563"/>
    <cellStyle name="Comma 5 2 2 10 2 2" xfId="1564"/>
    <cellStyle name="Comma 5 2 2 10 3" xfId="1565"/>
    <cellStyle name="Comma 5 2 2 11" xfId="1566"/>
    <cellStyle name="Comma 5 2 2 11 2" xfId="1567"/>
    <cellStyle name="Comma 5 2 2 11 2 2" xfId="1568"/>
    <cellStyle name="Comma 5 2 2 11 3" xfId="1569"/>
    <cellStyle name="Comma 5 2 2 12" xfId="1570"/>
    <cellStyle name="Comma 5 2 2 12 2" xfId="1571"/>
    <cellStyle name="Comma 5 2 2 13" xfId="1572"/>
    <cellStyle name="Comma 5 2 2 13 2" xfId="1573"/>
    <cellStyle name="Comma 5 2 2 14" xfId="1574"/>
    <cellStyle name="Comma 5 2 2 15" xfId="1575"/>
    <cellStyle name="Comma 5 2 2 16" xfId="1576"/>
    <cellStyle name="Comma 5 2 2 16 2" xfId="1577"/>
    <cellStyle name="Comma 5 2 2 2" xfId="1578"/>
    <cellStyle name="Comma 5 2 2 2 2" xfId="1579"/>
    <cellStyle name="Comma 5 2 2 2 2 2" xfId="1580"/>
    <cellStyle name="Comma 5 2 2 2 3" xfId="1581"/>
    <cellStyle name="Comma 5 2 2 3" xfId="1582"/>
    <cellStyle name="Comma 5 2 2 3 2" xfId="1583"/>
    <cellStyle name="Comma 5 2 2 3 2 2" xfId="1584"/>
    <cellStyle name="Comma 5 2 2 3 3" xfId="1585"/>
    <cellStyle name="Comma 5 2 2 4" xfId="1586"/>
    <cellStyle name="Comma 5 2 2 4 2" xfId="1587"/>
    <cellStyle name="Comma 5 2 2 4 2 2" xfId="1588"/>
    <cellStyle name="Comma 5 2 2 4 3" xfId="1589"/>
    <cellStyle name="Comma 5 2 2 5" xfId="1590"/>
    <cellStyle name="Comma 5 2 2 5 2" xfId="1591"/>
    <cellStyle name="Comma 5 2 2 5 2 2" xfId="1592"/>
    <cellStyle name="Comma 5 2 2 5 3" xfId="1593"/>
    <cellStyle name="Comma 5 2 2 6" xfId="1594"/>
    <cellStyle name="Comma 5 2 2 6 2" xfId="1595"/>
    <cellStyle name="Comma 5 2 2 6 2 2" xfId="1596"/>
    <cellStyle name="Comma 5 2 2 6 3" xfId="1597"/>
    <cellStyle name="Comma 5 2 2 7" xfId="1598"/>
    <cellStyle name="Comma 5 2 2 7 2" xfId="1599"/>
    <cellStyle name="Comma 5 2 2 7 2 2" xfId="1600"/>
    <cellStyle name="Comma 5 2 2 7 3" xfId="1601"/>
    <cellStyle name="Comma 5 2 2 8" xfId="1602"/>
    <cellStyle name="Comma 5 2 2 8 2" xfId="1603"/>
    <cellStyle name="Comma 5 2 2 8 2 2" xfId="1604"/>
    <cellStyle name="Comma 5 2 2 8 3" xfId="1605"/>
    <cellStyle name="Comma 5 2 2 9" xfId="1606"/>
    <cellStyle name="Comma 5 2 2 9 2" xfId="1607"/>
    <cellStyle name="Comma 5 2 2 9 2 2" xfId="1608"/>
    <cellStyle name="Comma 5 2 2 9 3" xfId="1609"/>
    <cellStyle name="Comma 5 2 3" xfId="1610"/>
    <cellStyle name="Comma 5 2 3 2" xfId="1611"/>
    <cellStyle name="Comma 5 2 3 3" xfId="1612"/>
    <cellStyle name="Comma 5 2 3 3 2" xfId="1613"/>
    <cellStyle name="Comma 5 2 4" xfId="1614"/>
    <cellStyle name="Comma 5 2 4 2" xfId="1615"/>
    <cellStyle name="Comma 5 2 4 3" xfId="1616"/>
    <cellStyle name="Comma 5 2 4 3 2" xfId="1617"/>
    <cellStyle name="Comma 5 2 5" xfId="1618"/>
    <cellStyle name="Comma 5 2 5 2" xfId="1619"/>
    <cellStyle name="Comma 5 2 5 3" xfId="1620"/>
    <cellStyle name="Comma 5 2 5 3 2" xfId="1621"/>
    <cellStyle name="Comma 5 2 6" xfId="1622"/>
    <cellStyle name="Comma 5 2 6 2" xfId="1623"/>
    <cellStyle name="Comma 5 2 6 3" xfId="1624"/>
    <cellStyle name="Comma 5 2 6 3 2" xfId="1625"/>
    <cellStyle name="Comma 5 2 7" xfId="1626"/>
    <cellStyle name="Comma 5 2 7 2" xfId="1627"/>
    <cellStyle name="Comma 5 2 7 3" xfId="1628"/>
    <cellStyle name="Comma 5 2 7 3 2" xfId="1629"/>
    <cellStyle name="Comma 5 2 8" xfId="1630"/>
    <cellStyle name="Comma 5 2 8 2" xfId="1631"/>
    <cellStyle name="Comma 5 2 8 3" xfId="1632"/>
    <cellStyle name="Comma 5 2 8 3 2" xfId="1633"/>
    <cellStyle name="Comma 5 2 9" xfId="1634"/>
    <cellStyle name="Comma 5 2 9 2" xfId="1635"/>
    <cellStyle name="Comma 5 2 9 3" xfId="1636"/>
    <cellStyle name="Comma 5 2 9 3 2" xfId="1637"/>
    <cellStyle name="Comma 5 20" xfId="1638"/>
    <cellStyle name="Comma 5 20 2" xfId="1639"/>
    <cellStyle name="Comma 5 21" xfId="1640"/>
    <cellStyle name="Comma 5 21 2" xfId="1641"/>
    <cellStyle name="Comma 5 22" xfId="1642"/>
    <cellStyle name="Comma 5 22 2" xfId="1643"/>
    <cellStyle name="Comma 5 23" xfId="1644"/>
    <cellStyle name="Comma 5 23 2" xfId="1645"/>
    <cellStyle name="Comma 5 24" xfId="1646"/>
    <cellStyle name="Comma 5 24 2" xfId="1647"/>
    <cellStyle name="Comma 5 25" xfId="1648"/>
    <cellStyle name="Comma 5 25 2" xfId="1649"/>
    <cellStyle name="Comma 5 26" xfId="1650"/>
    <cellStyle name="Comma 5 26 2" xfId="1651"/>
    <cellStyle name="Comma 5 27" xfId="1652"/>
    <cellStyle name="Comma 5 27 2" xfId="1653"/>
    <cellStyle name="Comma 5 28" xfId="1654"/>
    <cellStyle name="Comma 5 28 2" xfId="1655"/>
    <cellStyle name="Comma 5 29" xfId="1656"/>
    <cellStyle name="Comma 5 29 2" xfId="1657"/>
    <cellStyle name="Comma 5 3" xfId="1658"/>
    <cellStyle name="Comma 5 3 10" xfId="1659"/>
    <cellStyle name="Comma 5 3 10 2" xfId="1660"/>
    <cellStyle name="Comma 5 3 10 2 2" xfId="1661"/>
    <cellStyle name="Comma 5 3 10 3" xfId="1662"/>
    <cellStyle name="Comma 5 3 11" xfId="1663"/>
    <cellStyle name="Comma 5 3 11 2" xfId="1664"/>
    <cellStyle name="Comma 5 3 11 2 2" xfId="1665"/>
    <cellStyle name="Comma 5 3 11 3" xfId="1666"/>
    <cellStyle name="Comma 5 3 12" xfId="1667"/>
    <cellStyle name="Comma 5 3 12 2" xfId="1668"/>
    <cellStyle name="Comma 5 3 13" xfId="1669"/>
    <cellStyle name="Comma 5 3 13 2" xfId="1670"/>
    <cellStyle name="Comma 5 3 14" xfId="1671"/>
    <cellStyle name="Comma 5 3 14 2" xfId="1672"/>
    <cellStyle name="Comma 5 3 2" xfId="1673"/>
    <cellStyle name="Comma 5 3 2 2" xfId="1674"/>
    <cellStyle name="Comma 5 3 2 2 2" xfId="1675"/>
    <cellStyle name="Comma 5 3 2 3" xfId="1676"/>
    <cellStyle name="Comma 5 3 2 3 2" xfId="1677"/>
    <cellStyle name="Comma 5 3 2 4" xfId="1678"/>
    <cellStyle name="Comma 5 3 3" xfId="1679"/>
    <cellStyle name="Comma 5 3 3 2" xfId="1680"/>
    <cellStyle name="Comma 5 3 3 2 2" xfId="1681"/>
    <cellStyle name="Comma 5 3 3 3" xfId="1682"/>
    <cellStyle name="Comma 5 3 4" xfId="1683"/>
    <cellStyle name="Comma 5 3 4 2" xfId="1684"/>
    <cellStyle name="Comma 5 3 4 2 2" xfId="1685"/>
    <cellStyle name="Comma 5 3 4 3" xfId="1686"/>
    <cellStyle name="Comma 5 3 5" xfId="1687"/>
    <cellStyle name="Comma 5 3 5 2" xfId="1688"/>
    <cellStyle name="Comma 5 3 5 2 2" xfId="1689"/>
    <cellStyle name="Comma 5 3 5 3" xfId="1690"/>
    <cellStyle name="Comma 5 3 6" xfId="1691"/>
    <cellStyle name="Comma 5 3 6 2" xfId="1692"/>
    <cellStyle name="Comma 5 3 6 2 2" xfId="1693"/>
    <cellStyle name="Comma 5 3 6 3" xfId="1694"/>
    <cellStyle name="Comma 5 3 7" xfId="1695"/>
    <cellStyle name="Comma 5 3 7 2" xfId="1696"/>
    <cellStyle name="Comma 5 3 7 2 2" xfId="1697"/>
    <cellStyle name="Comma 5 3 7 3" xfId="1698"/>
    <cellStyle name="Comma 5 3 8" xfId="1699"/>
    <cellStyle name="Comma 5 3 8 2" xfId="1700"/>
    <cellStyle name="Comma 5 3 8 2 2" xfId="1701"/>
    <cellStyle name="Comma 5 3 8 3" xfId="1702"/>
    <cellStyle name="Comma 5 3 9" xfId="1703"/>
    <cellStyle name="Comma 5 3 9 2" xfId="1704"/>
    <cellStyle name="Comma 5 3 9 2 2" xfId="1705"/>
    <cellStyle name="Comma 5 3 9 3" xfId="1706"/>
    <cellStyle name="Comma 5 30" xfId="1707"/>
    <cellStyle name="Comma 5 30 2" xfId="1708"/>
    <cellStyle name="Comma 5 31" xfId="1709"/>
    <cellStyle name="Comma 5 31 2" xfId="1710"/>
    <cellStyle name="Comma 5 32" xfId="1711"/>
    <cellStyle name="Comma 5 32 2" xfId="1712"/>
    <cellStyle name="Comma 5 33" xfId="1713"/>
    <cellStyle name="Comma 5 33 2" xfId="1714"/>
    <cellStyle name="Comma 5 34" xfId="1715"/>
    <cellStyle name="Comma 5 34 2" xfId="1716"/>
    <cellStyle name="Comma 5 35" xfId="1717"/>
    <cellStyle name="Comma 5 35 2" xfId="1718"/>
    <cellStyle name="Comma 5 36" xfId="1719"/>
    <cellStyle name="Comma 5 36 2" xfId="1720"/>
    <cellStyle name="Comma 5 37" xfId="1721"/>
    <cellStyle name="Comma 5 37 2" xfId="1722"/>
    <cellStyle name="Comma 5 38" xfId="1723"/>
    <cellStyle name="Comma 5 38 2" xfId="1724"/>
    <cellStyle name="Comma 5 39" xfId="1725"/>
    <cellStyle name="Comma 5 39 2" xfId="1726"/>
    <cellStyle name="Comma 5 4" xfId="1727"/>
    <cellStyle name="Comma 5 4 2" xfId="1728"/>
    <cellStyle name="Comma 5 4 3" xfId="1729"/>
    <cellStyle name="Comma 5 4 3 2" xfId="1730"/>
    <cellStyle name="Comma 5 40" xfId="1731"/>
    <cellStyle name="Comma 5 40 2" xfId="1732"/>
    <cellStyle name="Comma 5 41" xfId="1733"/>
    <cellStyle name="Comma 5 41 2" xfId="1734"/>
    <cellStyle name="Comma 5 42" xfId="1735"/>
    <cellStyle name="Comma 5 42 2" xfId="1736"/>
    <cellStyle name="Comma 5 43" xfId="1737"/>
    <cellStyle name="Comma 5 43 2" xfId="1738"/>
    <cellStyle name="Comma 5 44" xfId="1739"/>
    <cellStyle name="Comma 5 44 2" xfId="1740"/>
    <cellStyle name="Comma 5 45" xfId="1741"/>
    <cellStyle name="Comma 5 45 2" xfId="1742"/>
    <cellStyle name="Comma 5 46" xfId="1743"/>
    <cellStyle name="Comma 5 46 2" xfId="1744"/>
    <cellStyle name="Comma 5 47" xfId="1745"/>
    <cellStyle name="Comma 5 47 2" xfId="1746"/>
    <cellStyle name="Comma 5 48" xfId="1747"/>
    <cellStyle name="Comma 5 48 2" xfId="1748"/>
    <cellStyle name="Comma 5 49" xfId="1749"/>
    <cellStyle name="Comma 5 49 2" xfId="1750"/>
    <cellStyle name="Comma 5 5" xfId="1751"/>
    <cellStyle name="Comma 5 5 2" xfId="1752"/>
    <cellStyle name="Comma 5 5 3" xfId="1753"/>
    <cellStyle name="Comma 5 5 3 2" xfId="1754"/>
    <cellStyle name="Comma 5 50" xfId="1755"/>
    <cellStyle name="Comma 5 50 2" xfId="1756"/>
    <cellStyle name="Comma 5 51" xfId="1757"/>
    <cellStyle name="Comma 5 51 2" xfId="1758"/>
    <cellStyle name="Comma 5 52" xfId="1759"/>
    <cellStyle name="Comma 5 52 2" xfId="1760"/>
    <cellStyle name="Comma 5 53" xfId="1761"/>
    <cellStyle name="Comma 5 53 2" xfId="1762"/>
    <cellStyle name="Comma 5 54" xfId="1763"/>
    <cellStyle name="Comma 5 54 2" xfId="1764"/>
    <cellStyle name="Comma 5 55" xfId="1765"/>
    <cellStyle name="Comma 5 55 2" xfId="1766"/>
    <cellStyle name="Comma 5 56" xfId="1767"/>
    <cellStyle name="Comma 5 56 2" xfId="1768"/>
    <cellStyle name="Comma 5 57" xfId="1769"/>
    <cellStyle name="Comma 5 57 2" xfId="1770"/>
    <cellStyle name="Comma 5 58" xfId="1771"/>
    <cellStyle name="Comma 5 58 2" xfId="1772"/>
    <cellStyle name="Comma 5 59" xfId="1773"/>
    <cellStyle name="Comma 5 59 2" xfId="1774"/>
    <cellStyle name="Comma 5 6" xfId="1775"/>
    <cellStyle name="Comma 5 6 2" xfId="1776"/>
    <cellStyle name="Comma 5 6 3" xfId="1777"/>
    <cellStyle name="Comma 5 6 3 2" xfId="1778"/>
    <cellStyle name="Comma 5 60" xfId="1779"/>
    <cellStyle name="Comma 5 60 2" xfId="1780"/>
    <cellStyle name="Comma 5 61" xfId="1781"/>
    <cellStyle name="Comma 5 61 2" xfId="1782"/>
    <cellStyle name="Comma 5 62" xfId="1783"/>
    <cellStyle name="Comma 5 62 2" xfId="1784"/>
    <cellStyle name="Comma 5 63" xfId="1785"/>
    <cellStyle name="Comma 5 63 2" xfId="1786"/>
    <cellStyle name="Comma 5 64" xfId="1787"/>
    <cellStyle name="Comma 5 64 2" xfId="1788"/>
    <cellStyle name="Comma 5 65" xfId="1789"/>
    <cellStyle name="Comma 5 65 2" xfId="1790"/>
    <cellStyle name="Comma 5 66" xfId="1791"/>
    <cellStyle name="Comma 5 66 2" xfId="1792"/>
    <cellStyle name="Comma 5 67" xfId="1793"/>
    <cellStyle name="Comma 5 67 2" xfId="1794"/>
    <cellStyle name="Comma 5 68" xfId="1795"/>
    <cellStyle name="Comma 5 68 2" xfId="1796"/>
    <cellStyle name="Comma 5 69" xfId="1797"/>
    <cellStyle name="Comma 5 69 2" xfId="1798"/>
    <cellStyle name="Comma 5 7" xfId="1799"/>
    <cellStyle name="Comma 5 7 2" xfId="1800"/>
    <cellStyle name="Comma 5 7 3" xfId="1801"/>
    <cellStyle name="Comma 5 7 3 2" xfId="1802"/>
    <cellStyle name="Comma 5 70" xfId="1803"/>
    <cellStyle name="Comma 5 70 2" xfId="1804"/>
    <cellStyle name="Comma 5 71" xfId="1805"/>
    <cellStyle name="Comma 5 71 2" xfId="1806"/>
    <cellStyle name="Comma 5 72" xfId="1807"/>
    <cellStyle name="Comma 5 72 2" xfId="1808"/>
    <cellStyle name="Comma 5 73" xfId="1809"/>
    <cellStyle name="Comma 5 73 2" xfId="1810"/>
    <cellStyle name="Comma 5 74" xfId="1811"/>
    <cellStyle name="Comma 5 74 2" xfId="1812"/>
    <cellStyle name="Comma 5 75" xfId="1813"/>
    <cellStyle name="Comma 5 75 2" xfId="1814"/>
    <cellStyle name="Comma 5 76" xfId="1815"/>
    <cellStyle name="Comma 5 76 2" xfId="1816"/>
    <cellStyle name="Comma 5 77" xfId="1817"/>
    <cellStyle name="Comma 5 77 2" xfId="1818"/>
    <cellStyle name="Comma 5 78" xfId="1819"/>
    <cellStyle name="Comma 5 78 2" xfId="1820"/>
    <cellStyle name="Comma 5 79" xfId="1821"/>
    <cellStyle name="Comma 5 79 2" xfId="1822"/>
    <cellStyle name="Comma 5 8" xfId="1823"/>
    <cellStyle name="Comma 5 8 2" xfId="1824"/>
    <cellStyle name="Comma 5 8 3" xfId="1825"/>
    <cellStyle name="Comma 5 8 3 2" xfId="1826"/>
    <cellStyle name="Comma 5 80" xfId="1827"/>
    <cellStyle name="Comma 5 80 2" xfId="1828"/>
    <cellStyle name="Comma 5 81" xfId="1829"/>
    <cellStyle name="Comma 5 81 2" xfId="1830"/>
    <cellStyle name="Comma 5 82" xfId="1831"/>
    <cellStyle name="Comma 5 82 2" xfId="1832"/>
    <cellStyle name="Comma 5 83" xfId="1833"/>
    <cellStyle name="Comma 5 83 2" xfId="1834"/>
    <cellStyle name="Comma 5 84" xfId="1835"/>
    <cellStyle name="Comma 5 84 2" xfId="1836"/>
    <cellStyle name="Comma 5 85" xfId="1837"/>
    <cellStyle name="Comma 5 85 2" xfId="1838"/>
    <cellStyle name="Comma 5 86" xfId="1839"/>
    <cellStyle name="Comma 5 86 2" xfId="1840"/>
    <cellStyle name="Comma 5 87" xfId="1841"/>
    <cellStyle name="Comma 5 87 2" xfId="1842"/>
    <cellStyle name="Comma 5 88" xfId="1843"/>
    <cellStyle name="Comma 5 88 2" xfId="1844"/>
    <cellStyle name="Comma 5 89" xfId="1845"/>
    <cellStyle name="Comma 5 89 2" xfId="1846"/>
    <cellStyle name="Comma 5 9" xfId="1847"/>
    <cellStyle name="Comma 5 9 2" xfId="1848"/>
    <cellStyle name="Comma 5 9 3" xfId="1849"/>
    <cellStyle name="Comma 5 9 3 2" xfId="1850"/>
    <cellStyle name="Comma 5 90" xfId="1851"/>
    <cellStyle name="Comma 5 90 2" xfId="1852"/>
    <cellStyle name="Comma 5 91" xfId="1853"/>
    <cellStyle name="Comma 5 91 2" xfId="1854"/>
    <cellStyle name="Comma 5 92" xfId="1855"/>
    <cellStyle name="Comma 5 92 2" xfId="1856"/>
    <cellStyle name="Comma 5 93" xfId="1857"/>
    <cellStyle name="Comma 5 93 2" xfId="1858"/>
    <cellStyle name="Comma 5 94" xfId="1859"/>
    <cellStyle name="Comma 5 94 2" xfId="1860"/>
    <cellStyle name="Comma 5 95" xfId="1861"/>
    <cellStyle name="Comma 5 95 2" xfId="1862"/>
    <cellStyle name="Comma 5 96" xfId="1863"/>
    <cellStyle name="Comma 5 96 2" xfId="1864"/>
    <cellStyle name="Comma 5 97" xfId="1865"/>
    <cellStyle name="Comma 5 97 2" xfId="1866"/>
    <cellStyle name="Comma 5 98" xfId="1867"/>
    <cellStyle name="Comma 5 98 2" xfId="1868"/>
    <cellStyle name="Comma 5 99" xfId="1869"/>
    <cellStyle name="Comma 5 99 2" xfId="1870"/>
    <cellStyle name="Comma 6" xfId="1871"/>
    <cellStyle name="Comma 6 2" xfId="1872"/>
    <cellStyle name="Comma 6 3" xfId="1873"/>
    <cellStyle name="Comma 6 3 2" xfId="1874"/>
    <cellStyle name="Comma 6 4" xfId="1875"/>
    <cellStyle name="Comma 7" xfId="1876"/>
    <cellStyle name="Comma 7 10" xfId="1877"/>
    <cellStyle name="Comma 7 11" xfId="1878"/>
    <cellStyle name="Comma 7 12" xfId="1879"/>
    <cellStyle name="Comma 7 13" xfId="1880"/>
    <cellStyle name="Comma 7 14" xfId="1881"/>
    <cellStyle name="Comma 7 14 2" xfId="1882"/>
    <cellStyle name="Comma 7 2" xfId="1883"/>
    <cellStyle name="Comma 7 2 10" xfId="1884"/>
    <cellStyle name="Comma 7 2 10 2" xfId="1885"/>
    <cellStyle name="Comma 7 2 10 2 2" xfId="1886"/>
    <cellStyle name="Comma 7 2 10 3" xfId="1887"/>
    <cellStyle name="Comma 7 2 11" xfId="1888"/>
    <cellStyle name="Comma 7 2 11 2" xfId="1889"/>
    <cellStyle name="Comma 7 2 11 2 2" xfId="1890"/>
    <cellStyle name="Comma 7 2 11 3" xfId="1891"/>
    <cellStyle name="Comma 7 2 12" xfId="1892"/>
    <cellStyle name="Comma 7 2 12 2" xfId="1893"/>
    <cellStyle name="Comma 7 2 13" xfId="1894"/>
    <cellStyle name="Comma 7 2 13 2" xfId="1895"/>
    <cellStyle name="Comma 7 2 14" xfId="1896"/>
    <cellStyle name="Comma 7 2 14 2" xfId="1897"/>
    <cellStyle name="Comma 7 2 2" xfId="1898"/>
    <cellStyle name="Comma 7 2 2 2" xfId="1899"/>
    <cellStyle name="Comma 7 2 2 2 2" xfId="1900"/>
    <cellStyle name="Comma 7 2 2 3" xfId="1901"/>
    <cellStyle name="Comma 7 2 3" xfId="1902"/>
    <cellStyle name="Comma 7 2 3 2" xfId="1903"/>
    <cellStyle name="Comma 7 2 3 2 2" xfId="1904"/>
    <cellStyle name="Comma 7 2 3 3" xfId="1905"/>
    <cellStyle name="Comma 7 2 4" xfId="1906"/>
    <cellStyle name="Comma 7 2 4 2" xfId="1907"/>
    <cellStyle name="Comma 7 2 4 2 2" xfId="1908"/>
    <cellStyle name="Comma 7 2 4 3" xfId="1909"/>
    <cellStyle name="Comma 7 2 5" xfId="1910"/>
    <cellStyle name="Comma 7 2 5 2" xfId="1911"/>
    <cellStyle name="Comma 7 2 5 2 2" xfId="1912"/>
    <cellStyle name="Comma 7 2 5 3" xfId="1913"/>
    <cellStyle name="Comma 7 2 6" xfId="1914"/>
    <cellStyle name="Comma 7 2 6 2" xfId="1915"/>
    <cellStyle name="Comma 7 2 6 2 2" xfId="1916"/>
    <cellStyle name="Comma 7 2 6 3" xfId="1917"/>
    <cellStyle name="Comma 7 2 7" xfId="1918"/>
    <cellStyle name="Comma 7 2 7 2" xfId="1919"/>
    <cellStyle name="Comma 7 2 7 2 2" xfId="1920"/>
    <cellStyle name="Comma 7 2 7 3" xfId="1921"/>
    <cellStyle name="Comma 7 2 8" xfId="1922"/>
    <cellStyle name="Comma 7 2 8 2" xfId="1923"/>
    <cellStyle name="Comma 7 2 8 2 2" xfId="1924"/>
    <cellStyle name="Comma 7 2 8 3" xfId="1925"/>
    <cellStyle name="Comma 7 2 9" xfId="1926"/>
    <cellStyle name="Comma 7 2 9 2" xfId="1927"/>
    <cellStyle name="Comma 7 2 9 2 2" xfId="1928"/>
    <cellStyle name="Comma 7 2 9 3" xfId="1929"/>
    <cellStyle name="Comma 7 3" xfId="1930"/>
    <cellStyle name="Comma 7 4" xfId="1931"/>
    <cellStyle name="Comma 7 5" xfId="1932"/>
    <cellStyle name="Comma 7 6" xfId="1933"/>
    <cellStyle name="Comma 7 7" xfId="1934"/>
    <cellStyle name="Comma 7 8" xfId="1935"/>
    <cellStyle name="Comma 7 9" xfId="1936"/>
    <cellStyle name="Comma 8" xfId="1937"/>
    <cellStyle name="Comma 8 2" xfId="1938"/>
    <cellStyle name="Comma 8 2 2" xfId="1939"/>
    <cellStyle name="Comma 8 2 2 2" xfId="1940"/>
    <cellStyle name="Comma 8 3" xfId="1941"/>
    <cellStyle name="Comma 8 3 2" xfId="1942"/>
    <cellStyle name="Comma 9" xfId="1943"/>
    <cellStyle name="Comma 9 2" xfId="1944"/>
    <cellStyle name="Comma 9 3" xfId="1945"/>
    <cellStyle name="Comma 9 3 2" xfId="1946"/>
    <cellStyle name="Comma 9 4" xfId="1947"/>
    <cellStyle name="Comma0" xfId="1948"/>
    <cellStyle name="corpload" xfId="1949"/>
    <cellStyle name="Currency [0] 2" xfId="1950"/>
    <cellStyle name="Currency [0] 2 2" xfId="1951"/>
    <cellStyle name="Currency [0] 3" xfId="1952"/>
    <cellStyle name="Currency 10" xfId="1953"/>
    <cellStyle name="Currency 11" xfId="1954"/>
    <cellStyle name="Currency 12" xfId="1955"/>
    <cellStyle name="Currency 12 2" xfId="1956"/>
    <cellStyle name="Currency 13" xfId="1957"/>
    <cellStyle name="Currency 14" xfId="1958"/>
    <cellStyle name="Currency 15" xfId="1959"/>
    <cellStyle name="Currency 16" xfId="1960"/>
    <cellStyle name="Currency 17" xfId="1961"/>
    <cellStyle name="Currency 18" xfId="1962"/>
    <cellStyle name="Currency 19" xfId="1963"/>
    <cellStyle name="Currency 2" xfId="1964"/>
    <cellStyle name="Currency 2 10" xfId="1965"/>
    <cellStyle name="Currency 2 10 2" xfId="1966"/>
    <cellStyle name="Currency 2 10 3" xfId="1967"/>
    <cellStyle name="Currency 2 10 3 2" xfId="1968"/>
    <cellStyle name="Currency 2 100" xfId="1969"/>
    <cellStyle name="Currency 2 100 2" xfId="1970"/>
    <cellStyle name="Currency 2 101" xfId="1971"/>
    <cellStyle name="Currency 2 101 2" xfId="1972"/>
    <cellStyle name="Currency 2 102" xfId="1973"/>
    <cellStyle name="Currency 2 102 2" xfId="1974"/>
    <cellStyle name="Currency 2 103" xfId="1975"/>
    <cellStyle name="Currency 2 103 2" xfId="1976"/>
    <cellStyle name="Currency 2 104" xfId="1977"/>
    <cellStyle name="Currency 2 104 2" xfId="1978"/>
    <cellStyle name="Currency 2 105" xfId="1979"/>
    <cellStyle name="Currency 2 105 2" xfId="1980"/>
    <cellStyle name="Currency 2 106" xfId="1981"/>
    <cellStyle name="Currency 2 106 2" xfId="1982"/>
    <cellStyle name="Currency 2 107" xfId="1983"/>
    <cellStyle name="Currency 2 107 2" xfId="1984"/>
    <cellStyle name="Currency 2 108" xfId="1985"/>
    <cellStyle name="Currency 2 108 2" xfId="1986"/>
    <cellStyle name="Currency 2 109" xfId="1987"/>
    <cellStyle name="Currency 2 109 2" xfId="1988"/>
    <cellStyle name="Currency 2 11" xfId="1989"/>
    <cellStyle name="Currency 2 11 2" xfId="1990"/>
    <cellStyle name="Currency 2 11 3" xfId="1991"/>
    <cellStyle name="Currency 2 11 3 2" xfId="1992"/>
    <cellStyle name="Currency 2 110" xfId="1993"/>
    <cellStyle name="Currency 2 110 2" xfId="1994"/>
    <cellStyle name="Currency 2 111" xfId="1995"/>
    <cellStyle name="Currency 2 111 2" xfId="1996"/>
    <cellStyle name="Currency 2 112" xfId="1997"/>
    <cellStyle name="Currency 2 112 2" xfId="1998"/>
    <cellStyle name="Currency 2 113" xfId="1999"/>
    <cellStyle name="Currency 2 113 2" xfId="2000"/>
    <cellStyle name="Currency 2 114" xfId="2001"/>
    <cellStyle name="Currency 2 114 2" xfId="2002"/>
    <cellStyle name="Currency 2 115" xfId="2003"/>
    <cellStyle name="Currency 2 115 2" xfId="2004"/>
    <cellStyle name="Currency 2 116" xfId="2005"/>
    <cellStyle name="Currency 2 116 2" xfId="2006"/>
    <cellStyle name="Currency 2 117" xfId="2007"/>
    <cellStyle name="Currency 2 117 2" xfId="2008"/>
    <cellStyle name="Currency 2 118" xfId="2009"/>
    <cellStyle name="Currency 2 118 2" xfId="2010"/>
    <cellStyle name="Currency 2 119" xfId="2011"/>
    <cellStyle name="Currency 2 119 2" xfId="2012"/>
    <cellStyle name="Currency 2 12" xfId="2013"/>
    <cellStyle name="Currency 2 12 2" xfId="2014"/>
    <cellStyle name="Currency 2 12 3" xfId="2015"/>
    <cellStyle name="Currency 2 12 3 2" xfId="2016"/>
    <cellStyle name="Currency 2 120" xfId="2017"/>
    <cellStyle name="Currency 2 120 2" xfId="2018"/>
    <cellStyle name="Currency 2 121" xfId="2019"/>
    <cellStyle name="Currency 2 121 2" xfId="2020"/>
    <cellStyle name="Currency 2 122" xfId="2021"/>
    <cellStyle name="Currency 2 122 2" xfId="2022"/>
    <cellStyle name="Currency 2 123" xfId="2023"/>
    <cellStyle name="Currency 2 123 2" xfId="2024"/>
    <cellStyle name="Currency 2 124" xfId="2025"/>
    <cellStyle name="Currency 2 124 2" xfId="2026"/>
    <cellStyle name="Currency 2 125" xfId="2027"/>
    <cellStyle name="Currency 2 125 2" xfId="2028"/>
    <cellStyle name="Currency 2 126" xfId="2029"/>
    <cellStyle name="Currency 2 126 2" xfId="2030"/>
    <cellStyle name="Currency 2 127" xfId="2031"/>
    <cellStyle name="Currency 2 127 2" xfId="2032"/>
    <cellStyle name="Currency 2 128" xfId="2033"/>
    <cellStyle name="Currency 2 128 2" xfId="2034"/>
    <cellStyle name="Currency 2 129" xfId="2035"/>
    <cellStyle name="Currency 2 129 2" xfId="2036"/>
    <cellStyle name="Currency 2 13" xfId="2037"/>
    <cellStyle name="Currency 2 13 2" xfId="2038"/>
    <cellStyle name="Currency 2 13 3" xfId="2039"/>
    <cellStyle name="Currency 2 13 3 2" xfId="2040"/>
    <cellStyle name="Currency 2 130" xfId="2041"/>
    <cellStyle name="Currency 2 130 2" xfId="2042"/>
    <cellStyle name="Currency 2 131" xfId="2043"/>
    <cellStyle name="Currency 2 131 2" xfId="2044"/>
    <cellStyle name="Currency 2 132" xfId="2045"/>
    <cellStyle name="Currency 2 132 2" xfId="2046"/>
    <cellStyle name="Currency 2 133" xfId="2047"/>
    <cellStyle name="Currency 2 133 2" xfId="2048"/>
    <cellStyle name="Currency 2 134" xfId="2049"/>
    <cellStyle name="Currency 2 134 2" xfId="2050"/>
    <cellStyle name="Currency 2 135" xfId="2051"/>
    <cellStyle name="Currency 2 135 2" xfId="2052"/>
    <cellStyle name="Currency 2 136" xfId="2053"/>
    <cellStyle name="Currency 2 136 2" xfId="2054"/>
    <cellStyle name="Currency 2 137" xfId="2055"/>
    <cellStyle name="Currency 2 138" xfId="2056"/>
    <cellStyle name="Currency 2 138 2" xfId="2057"/>
    <cellStyle name="Currency 2 139" xfId="2058"/>
    <cellStyle name="Currency 2 14" xfId="2059"/>
    <cellStyle name="Currency 2 14 2" xfId="2060"/>
    <cellStyle name="Currency 2 14 3" xfId="2061"/>
    <cellStyle name="Currency 2 14 3 2" xfId="2062"/>
    <cellStyle name="Currency 2 15" xfId="2063"/>
    <cellStyle name="Currency 2 15 2" xfId="2064"/>
    <cellStyle name="Currency 2 15 3" xfId="2065"/>
    <cellStyle name="Currency 2 15 3 2" xfId="2066"/>
    <cellStyle name="Currency 2 16" xfId="2067"/>
    <cellStyle name="Currency 2 16 2" xfId="2068"/>
    <cellStyle name="Currency 2 16 3" xfId="2069"/>
    <cellStyle name="Currency 2 16 3 2" xfId="2070"/>
    <cellStyle name="Currency 2 17" xfId="2071"/>
    <cellStyle name="Currency 2 17 2" xfId="2072"/>
    <cellStyle name="Currency 2 17 2 2" xfId="2073"/>
    <cellStyle name="Currency 2 18" xfId="2074"/>
    <cellStyle name="Currency 2 18 2" xfId="2075"/>
    <cellStyle name="Currency 2 19" xfId="2076"/>
    <cellStyle name="Currency 2 19 2" xfId="2077"/>
    <cellStyle name="Currency 2 2" xfId="2078"/>
    <cellStyle name="Currency 2 2 10" xfId="2079"/>
    <cellStyle name="Currency 2 2 10 2" xfId="2080"/>
    <cellStyle name="Currency 2 2 11" xfId="2081"/>
    <cellStyle name="Currency 2 2 11 2" xfId="2082"/>
    <cellStyle name="Currency 2 2 12" xfId="2083"/>
    <cellStyle name="Currency 2 2 12 2" xfId="2084"/>
    <cellStyle name="Currency 2 2 12 2 2" xfId="2085"/>
    <cellStyle name="Currency 2 2 12 3" xfId="2086"/>
    <cellStyle name="Currency 2 2 13" xfId="2087"/>
    <cellStyle name="Currency 2 2 13 2" xfId="2088"/>
    <cellStyle name="Currency 2 2 14" xfId="2089"/>
    <cellStyle name="Currency 2 2 14 2" xfId="2090"/>
    <cellStyle name="Currency 2 2 14 2 2" xfId="2091"/>
    <cellStyle name="Currency 2 2 14 3" xfId="2092"/>
    <cellStyle name="Currency 2 2 15" xfId="2093"/>
    <cellStyle name="Currency 2 2 15 2" xfId="2094"/>
    <cellStyle name="Currency 2 2 15 2 2" xfId="2095"/>
    <cellStyle name="Currency 2 2 15 3" xfId="2096"/>
    <cellStyle name="Currency 2 2 16" xfId="2097"/>
    <cellStyle name="Currency 2 2 16 2" xfId="2098"/>
    <cellStyle name="Currency 2 2 16 2 2" xfId="2099"/>
    <cellStyle name="Currency 2 2 16 3" xfId="2100"/>
    <cellStyle name="Currency 2 2 17" xfId="2101"/>
    <cellStyle name="Currency 2 2 17 2" xfId="2102"/>
    <cellStyle name="Currency 2 2 17 2 2" xfId="2103"/>
    <cellStyle name="Currency 2 2 17 3" xfId="2104"/>
    <cellStyle name="Currency 2 2 18" xfId="2105"/>
    <cellStyle name="Currency 2 2 19" xfId="2106"/>
    <cellStyle name="Currency 2 2 2" xfId="2107"/>
    <cellStyle name="Currency 2 2 2 10" xfId="2108"/>
    <cellStyle name="Currency 2 2 2 11" xfId="2109"/>
    <cellStyle name="Currency 2 2 2 12" xfId="2110"/>
    <cellStyle name="Currency 2 2 2 13" xfId="2111"/>
    <cellStyle name="Currency 2 2 2 14" xfId="2112"/>
    <cellStyle name="Currency 2 2 2 15" xfId="2113"/>
    <cellStyle name="Currency 2 2 2 16" xfId="2114"/>
    <cellStyle name="Currency 2 2 2 17" xfId="2115"/>
    <cellStyle name="Currency 2 2 2 18" xfId="2116"/>
    <cellStyle name="Currency 2 2 2 18 2" xfId="2117"/>
    <cellStyle name="Currency 2 2 2 19" xfId="2118"/>
    <cellStyle name="Currency 2 2 2 19 2" xfId="2119"/>
    <cellStyle name="Currency 2 2 2 2" xfId="2120"/>
    <cellStyle name="Currency 2 2 2 2 10" xfId="2121"/>
    <cellStyle name="Currency 2 2 2 2 10 2" xfId="2122"/>
    <cellStyle name="Currency 2 2 2 2 10 2 2" xfId="2123"/>
    <cellStyle name="Currency 2 2 2 2 10 3" xfId="2124"/>
    <cellStyle name="Currency 2 2 2 2 11" xfId="2125"/>
    <cellStyle name="Currency 2 2 2 2 11 2" xfId="2126"/>
    <cellStyle name="Currency 2 2 2 2 11 2 2" xfId="2127"/>
    <cellStyle name="Currency 2 2 2 2 11 3" xfId="2128"/>
    <cellStyle name="Currency 2 2 2 2 12" xfId="2129"/>
    <cellStyle name="Currency 2 2 2 2 12 2" xfId="2130"/>
    <cellStyle name="Currency 2 2 2 2 12 2 2" xfId="2131"/>
    <cellStyle name="Currency 2 2 2 2 12 3" xfId="2132"/>
    <cellStyle name="Currency 2 2 2 2 13" xfId="2133"/>
    <cellStyle name="Currency 2 2 2 2 13 2" xfId="2134"/>
    <cellStyle name="Currency 2 2 2 2 13 2 2" xfId="2135"/>
    <cellStyle name="Currency 2 2 2 2 13 3" xfId="2136"/>
    <cellStyle name="Currency 2 2 2 2 14" xfId="2137"/>
    <cellStyle name="Currency 2 2 2 2 14 2" xfId="2138"/>
    <cellStyle name="Currency 2 2 2 2 14 2 2" xfId="2139"/>
    <cellStyle name="Currency 2 2 2 2 14 3" xfId="2140"/>
    <cellStyle name="Currency 2 2 2 2 15" xfId="2141"/>
    <cellStyle name="Currency 2 2 2 2 15 2" xfId="2142"/>
    <cellStyle name="Currency 2 2 2 2 15 2 2" xfId="2143"/>
    <cellStyle name="Currency 2 2 2 2 15 3" xfId="2144"/>
    <cellStyle name="Currency 2 2 2 2 16" xfId="2145"/>
    <cellStyle name="Currency 2 2 2 2 16 2" xfId="2146"/>
    <cellStyle name="Currency 2 2 2 2 17" xfId="2147"/>
    <cellStyle name="Currency 2 2 2 2 17 2" xfId="2148"/>
    <cellStyle name="Currency 2 2 2 2 2" xfId="2149"/>
    <cellStyle name="Currency 2 2 2 2 2 2" xfId="2150"/>
    <cellStyle name="Currency 2 2 2 2 2 2 2" xfId="2151"/>
    <cellStyle name="Currency 2 2 2 2 2 2 2 2" xfId="2152"/>
    <cellStyle name="Currency 2 2 2 2 2 2 2 2 2" xfId="2153"/>
    <cellStyle name="Currency 2 2 2 2 2 2 2 3" xfId="2154"/>
    <cellStyle name="Currency 2 2 2 2 2 2 3" xfId="2155"/>
    <cellStyle name="Currency 2 2 2 2 2 2 3 2" xfId="2156"/>
    <cellStyle name="Currency 2 2 2 2 2 2 3 2 2" xfId="2157"/>
    <cellStyle name="Currency 2 2 2 2 2 2 3 3" xfId="2158"/>
    <cellStyle name="Currency 2 2 2 2 2 2 4" xfId="2159"/>
    <cellStyle name="Currency 2 2 2 2 2 2 4 2" xfId="2160"/>
    <cellStyle name="Currency 2 2 2 2 2 2 4 2 2" xfId="2161"/>
    <cellStyle name="Currency 2 2 2 2 2 2 4 3" xfId="2162"/>
    <cellStyle name="Currency 2 2 2 2 2 2 5" xfId="2163"/>
    <cellStyle name="Currency 2 2 2 2 2 2 5 2" xfId="2164"/>
    <cellStyle name="Currency 2 2 2 2 2 2 5 2 2" xfId="2165"/>
    <cellStyle name="Currency 2 2 2 2 2 2 5 3" xfId="2166"/>
    <cellStyle name="Currency 2 2 2 2 2 3" xfId="2167"/>
    <cellStyle name="Currency 2 2 2 2 2 4" xfId="2168"/>
    <cellStyle name="Currency 2 2 2 2 2 5" xfId="2169"/>
    <cellStyle name="Currency 2 2 2 2 2 6" xfId="2170"/>
    <cellStyle name="Currency 2 2 2 2 2 6 2" xfId="2171"/>
    <cellStyle name="Currency 2 2 2 2 2 7" xfId="2172"/>
    <cellStyle name="Currency 2 2 2 2 3" xfId="2173"/>
    <cellStyle name="Currency 2 2 2 2 3 2" xfId="2174"/>
    <cellStyle name="Currency 2 2 2 2 3 2 2" xfId="2175"/>
    <cellStyle name="Currency 2 2 2 2 3 3" xfId="2176"/>
    <cellStyle name="Currency 2 2 2 2 4" xfId="2177"/>
    <cellStyle name="Currency 2 2 2 2 4 2" xfId="2178"/>
    <cellStyle name="Currency 2 2 2 2 4 2 2" xfId="2179"/>
    <cellStyle name="Currency 2 2 2 2 4 3" xfId="2180"/>
    <cellStyle name="Currency 2 2 2 2 5" xfId="2181"/>
    <cellStyle name="Currency 2 2 2 2 5 2" xfId="2182"/>
    <cellStyle name="Currency 2 2 2 2 5 2 2" xfId="2183"/>
    <cellStyle name="Currency 2 2 2 2 5 3" xfId="2184"/>
    <cellStyle name="Currency 2 2 2 2 6" xfId="2185"/>
    <cellStyle name="Currency 2 2 2 2 6 2" xfId="2186"/>
    <cellStyle name="Currency 2 2 2 2 6 2 2" xfId="2187"/>
    <cellStyle name="Currency 2 2 2 2 6 3" xfId="2188"/>
    <cellStyle name="Currency 2 2 2 2 7" xfId="2189"/>
    <cellStyle name="Currency 2 2 2 2 7 2" xfId="2190"/>
    <cellStyle name="Currency 2 2 2 2 7 2 2" xfId="2191"/>
    <cellStyle name="Currency 2 2 2 2 7 3" xfId="2192"/>
    <cellStyle name="Currency 2 2 2 2 8" xfId="2193"/>
    <cellStyle name="Currency 2 2 2 2 8 2" xfId="2194"/>
    <cellStyle name="Currency 2 2 2 2 8 2 2" xfId="2195"/>
    <cellStyle name="Currency 2 2 2 2 8 3" xfId="2196"/>
    <cellStyle name="Currency 2 2 2 2 9" xfId="2197"/>
    <cellStyle name="Currency 2 2 2 2 9 2" xfId="2198"/>
    <cellStyle name="Currency 2 2 2 2 9 2 2" xfId="2199"/>
    <cellStyle name="Currency 2 2 2 2 9 3" xfId="2200"/>
    <cellStyle name="Currency 2 2 2 20" xfId="2201"/>
    <cellStyle name="Currency 2 2 2 3" xfId="2202"/>
    <cellStyle name="Currency 2 2 2 3 2" xfId="2203"/>
    <cellStyle name="Currency 2 2 2 3 2 2" xfId="2204"/>
    <cellStyle name="Currency 2 2 2 4" xfId="2205"/>
    <cellStyle name="Currency 2 2 2 4 2" xfId="2206"/>
    <cellStyle name="Currency 2 2 2 4 2 2" xfId="2207"/>
    <cellStyle name="Currency 2 2 2 5" xfId="2208"/>
    <cellStyle name="Currency 2 2 2 5 2" xfId="2209"/>
    <cellStyle name="Currency 2 2 2 5 2 2" xfId="2210"/>
    <cellStyle name="Currency 2 2 2 6" xfId="2211"/>
    <cellStyle name="Currency 2 2 2 6 2" xfId="2212"/>
    <cellStyle name="Currency 2 2 2 6 2 2" xfId="2213"/>
    <cellStyle name="Currency 2 2 2 7" xfId="2214"/>
    <cellStyle name="Currency 2 2 2 7 2" xfId="2215"/>
    <cellStyle name="Currency 2 2 2 7 2 2" xfId="2216"/>
    <cellStyle name="Currency 2 2 2 8" xfId="2217"/>
    <cellStyle name="Currency 2 2 2 8 2" xfId="2218"/>
    <cellStyle name="Currency 2 2 2 8 2 2" xfId="2219"/>
    <cellStyle name="Currency 2 2 2 9" xfId="2220"/>
    <cellStyle name="Currency 2 2 2 9 2" xfId="2221"/>
    <cellStyle name="Currency 2 2 2 9 2 2" xfId="2222"/>
    <cellStyle name="Currency 2 2 20" xfId="2223"/>
    <cellStyle name="Currency 2 2 3" xfId="2224"/>
    <cellStyle name="Currency 2 2 3 2" xfId="2225"/>
    <cellStyle name="Currency 2 2 3 3" xfId="2226"/>
    <cellStyle name="Currency 2 2 4" xfId="2227"/>
    <cellStyle name="Currency 2 2 4 2" xfId="2228"/>
    <cellStyle name="Currency 2 2 4 3" xfId="2229"/>
    <cellStyle name="Currency 2 2 5" xfId="2230"/>
    <cellStyle name="Currency 2 2 5 2" xfId="2231"/>
    <cellStyle name="Currency 2 2 5 3" xfId="2232"/>
    <cellStyle name="Currency 2 2 6" xfId="2233"/>
    <cellStyle name="Currency 2 2 6 2" xfId="2234"/>
    <cellStyle name="Currency 2 2 6 3" xfId="2235"/>
    <cellStyle name="Currency 2 2 7" xfId="2236"/>
    <cellStyle name="Currency 2 2 7 2" xfId="2237"/>
    <cellStyle name="Currency 2 2 7 3" xfId="2238"/>
    <cellStyle name="Currency 2 2 8" xfId="2239"/>
    <cellStyle name="Currency 2 2 8 2" xfId="2240"/>
    <cellStyle name="Currency 2 2 8 3" xfId="2241"/>
    <cellStyle name="Currency 2 2 9" xfId="2242"/>
    <cellStyle name="Currency 2 2 9 2" xfId="2243"/>
    <cellStyle name="Currency 2 2 9 3" xfId="2244"/>
    <cellStyle name="Currency 2 20" xfId="2245"/>
    <cellStyle name="Currency 2 20 2" xfId="2246"/>
    <cellStyle name="Currency 2 21" xfId="2247"/>
    <cellStyle name="Currency 2 21 2" xfId="2248"/>
    <cellStyle name="Currency 2 22" xfId="2249"/>
    <cellStyle name="Currency 2 22 2" xfId="2250"/>
    <cellStyle name="Currency 2 23" xfId="2251"/>
    <cellStyle name="Currency 2 23 2" xfId="2252"/>
    <cellStyle name="Currency 2 24" xfId="2253"/>
    <cellStyle name="Currency 2 24 2" xfId="2254"/>
    <cellStyle name="Currency 2 25" xfId="2255"/>
    <cellStyle name="Currency 2 25 2" xfId="2256"/>
    <cellStyle name="Currency 2 26" xfId="2257"/>
    <cellStyle name="Currency 2 26 2" xfId="2258"/>
    <cellStyle name="Currency 2 27" xfId="2259"/>
    <cellStyle name="Currency 2 27 2" xfId="2260"/>
    <cellStyle name="Currency 2 28" xfId="2261"/>
    <cellStyle name="Currency 2 28 2" xfId="2262"/>
    <cellStyle name="Currency 2 29" xfId="2263"/>
    <cellStyle name="Currency 2 29 2" xfId="2264"/>
    <cellStyle name="Currency 2 3" xfId="2265"/>
    <cellStyle name="Currency 2 3 2" xfId="2266"/>
    <cellStyle name="Currency 2 3 3" xfId="2267"/>
    <cellStyle name="Currency 2 3 3 2" xfId="2268"/>
    <cellStyle name="Currency 2 30" xfId="2269"/>
    <cellStyle name="Currency 2 30 2" xfId="2270"/>
    <cellStyle name="Currency 2 31" xfId="2271"/>
    <cellStyle name="Currency 2 31 2" xfId="2272"/>
    <cellStyle name="Currency 2 32" xfId="2273"/>
    <cellStyle name="Currency 2 32 2" xfId="2274"/>
    <cellStyle name="Currency 2 33" xfId="2275"/>
    <cellStyle name="Currency 2 33 2" xfId="2276"/>
    <cellStyle name="Currency 2 34" xfId="2277"/>
    <cellStyle name="Currency 2 34 2" xfId="2278"/>
    <cellStyle name="Currency 2 35" xfId="2279"/>
    <cellStyle name="Currency 2 35 2" xfId="2280"/>
    <cellStyle name="Currency 2 36" xfId="2281"/>
    <cellStyle name="Currency 2 36 2" xfId="2282"/>
    <cellStyle name="Currency 2 37" xfId="2283"/>
    <cellStyle name="Currency 2 37 2" xfId="2284"/>
    <cellStyle name="Currency 2 38" xfId="2285"/>
    <cellStyle name="Currency 2 38 2" xfId="2286"/>
    <cellStyle name="Currency 2 39" xfId="2287"/>
    <cellStyle name="Currency 2 39 2" xfId="2288"/>
    <cellStyle name="Currency 2 4" xfId="2289"/>
    <cellStyle name="Currency 2 4 2" xfId="2290"/>
    <cellStyle name="Currency 2 4 3" xfId="2291"/>
    <cellStyle name="Currency 2 4 3 2" xfId="2292"/>
    <cellStyle name="Currency 2 40" xfId="2293"/>
    <cellStyle name="Currency 2 40 2" xfId="2294"/>
    <cellStyle name="Currency 2 41" xfId="2295"/>
    <cellStyle name="Currency 2 41 2" xfId="2296"/>
    <cellStyle name="Currency 2 42" xfId="2297"/>
    <cellStyle name="Currency 2 42 2" xfId="2298"/>
    <cellStyle name="Currency 2 43" xfId="2299"/>
    <cellStyle name="Currency 2 43 2" xfId="2300"/>
    <cellStyle name="Currency 2 44" xfId="2301"/>
    <cellStyle name="Currency 2 44 2" xfId="2302"/>
    <cellStyle name="Currency 2 45" xfId="2303"/>
    <cellStyle name="Currency 2 45 2" xfId="2304"/>
    <cellStyle name="Currency 2 46" xfId="2305"/>
    <cellStyle name="Currency 2 46 2" xfId="2306"/>
    <cellStyle name="Currency 2 47" xfId="2307"/>
    <cellStyle name="Currency 2 47 2" xfId="2308"/>
    <cellStyle name="Currency 2 48" xfId="2309"/>
    <cellStyle name="Currency 2 48 2" xfId="2310"/>
    <cellStyle name="Currency 2 49" xfId="2311"/>
    <cellStyle name="Currency 2 49 2" xfId="2312"/>
    <cellStyle name="Currency 2 5" xfId="2313"/>
    <cellStyle name="Currency 2 5 2" xfId="2314"/>
    <cellStyle name="Currency 2 5 3" xfId="2315"/>
    <cellStyle name="Currency 2 5 3 2" xfId="2316"/>
    <cellStyle name="Currency 2 50" xfId="2317"/>
    <cellStyle name="Currency 2 50 2" xfId="2318"/>
    <cellStyle name="Currency 2 51" xfId="2319"/>
    <cellStyle name="Currency 2 51 2" xfId="2320"/>
    <cellStyle name="Currency 2 52" xfId="2321"/>
    <cellStyle name="Currency 2 52 2" xfId="2322"/>
    <cellStyle name="Currency 2 53" xfId="2323"/>
    <cellStyle name="Currency 2 53 2" xfId="2324"/>
    <cellStyle name="Currency 2 54" xfId="2325"/>
    <cellStyle name="Currency 2 54 2" xfId="2326"/>
    <cellStyle name="Currency 2 55" xfId="2327"/>
    <cellStyle name="Currency 2 55 2" xfId="2328"/>
    <cellStyle name="Currency 2 56" xfId="2329"/>
    <cellStyle name="Currency 2 56 2" xfId="2330"/>
    <cellStyle name="Currency 2 57" xfId="2331"/>
    <cellStyle name="Currency 2 57 2" xfId="2332"/>
    <cellStyle name="Currency 2 58" xfId="2333"/>
    <cellStyle name="Currency 2 58 2" xfId="2334"/>
    <cellStyle name="Currency 2 59" xfId="2335"/>
    <cellStyle name="Currency 2 59 2" xfId="2336"/>
    <cellStyle name="Currency 2 6" xfId="2337"/>
    <cellStyle name="Currency 2 6 2" xfId="2338"/>
    <cellStyle name="Currency 2 6 3" xfId="2339"/>
    <cellStyle name="Currency 2 6 3 2" xfId="2340"/>
    <cellStyle name="Currency 2 60" xfId="2341"/>
    <cellStyle name="Currency 2 60 2" xfId="2342"/>
    <cellStyle name="Currency 2 61" xfId="2343"/>
    <cellStyle name="Currency 2 61 2" xfId="2344"/>
    <cellStyle name="Currency 2 62" xfId="2345"/>
    <cellStyle name="Currency 2 62 2" xfId="2346"/>
    <cellStyle name="Currency 2 63" xfId="2347"/>
    <cellStyle name="Currency 2 63 2" xfId="2348"/>
    <cellStyle name="Currency 2 64" xfId="2349"/>
    <cellStyle name="Currency 2 64 2" xfId="2350"/>
    <cellStyle name="Currency 2 65" xfId="2351"/>
    <cellStyle name="Currency 2 65 2" xfId="2352"/>
    <cellStyle name="Currency 2 66" xfId="2353"/>
    <cellStyle name="Currency 2 66 2" xfId="2354"/>
    <cellStyle name="Currency 2 67" xfId="2355"/>
    <cellStyle name="Currency 2 67 2" xfId="2356"/>
    <cellStyle name="Currency 2 68" xfId="2357"/>
    <cellStyle name="Currency 2 68 2" xfId="2358"/>
    <cellStyle name="Currency 2 69" xfId="2359"/>
    <cellStyle name="Currency 2 69 2" xfId="2360"/>
    <cellStyle name="Currency 2 7" xfId="2361"/>
    <cellStyle name="Currency 2 7 2" xfId="2362"/>
    <cellStyle name="Currency 2 7 3" xfId="2363"/>
    <cellStyle name="Currency 2 7 3 2" xfId="2364"/>
    <cellStyle name="Currency 2 70" xfId="2365"/>
    <cellStyle name="Currency 2 70 2" xfId="2366"/>
    <cellStyle name="Currency 2 71" xfId="2367"/>
    <cellStyle name="Currency 2 71 2" xfId="2368"/>
    <cellStyle name="Currency 2 72" xfId="2369"/>
    <cellStyle name="Currency 2 72 2" xfId="2370"/>
    <cellStyle name="Currency 2 73" xfId="2371"/>
    <cellStyle name="Currency 2 73 2" xfId="2372"/>
    <cellStyle name="Currency 2 74" xfId="2373"/>
    <cellStyle name="Currency 2 74 2" xfId="2374"/>
    <cellStyle name="Currency 2 75" xfId="2375"/>
    <cellStyle name="Currency 2 75 2" xfId="2376"/>
    <cellStyle name="Currency 2 76" xfId="2377"/>
    <cellStyle name="Currency 2 76 2" xfId="2378"/>
    <cellStyle name="Currency 2 77" xfId="2379"/>
    <cellStyle name="Currency 2 77 2" xfId="2380"/>
    <cellStyle name="Currency 2 78" xfId="2381"/>
    <cellStyle name="Currency 2 78 2" xfId="2382"/>
    <cellStyle name="Currency 2 79" xfId="2383"/>
    <cellStyle name="Currency 2 79 2" xfId="2384"/>
    <cellStyle name="Currency 2 8" xfId="2385"/>
    <cellStyle name="Currency 2 8 2" xfId="2386"/>
    <cellStyle name="Currency 2 8 3" xfId="2387"/>
    <cellStyle name="Currency 2 8 3 2" xfId="2388"/>
    <cellStyle name="Currency 2 80" xfId="2389"/>
    <cellStyle name="Currency 2 80 2" xfId="2390"/>
    <cellStyle name="Currency 2 81" xfId="2391"/>
    <cellStyle name="Currency 2 81 2" xfId="2392"/>
    <cellStyle name="Currency 2 82" xfId="2393"/>
    <cellStyle name="Currency 2 82 2" xfId="2394"/>
    <cellStyle name="Currency 2 83" xfId="2395"/>
    <cellStyle name="Currency 2 83 2" xfId="2396"/>
    <cellStyle name="Currency 2 84" xfId="2397"/>
    <cellStyle name="Currency 2 84 2" xfId="2398"/>
    <cellStyle name="Currency 2 85" xfId="2399"/>
    <cellStyle name="Currency 2 85 2" xfId="2400"/>
    <cellStyle name="Currency 2 86" xfId="2401"/>
    <cellStyle name="Currency 2 86 2" xfId="2402"/>
    <cellStyle name="Currency 2 87" xfId="2403"/>
    <cellStyle name="Currency 2 87 2" xfId="2404"/>
    <cellStyle name="Currency 2 88" xfId="2405"/>
    <cellStyle name="Currency 2 88 2" xfId="2406"/>
    <cellStyle name="Currency 2 89" xfId="2407"/>
    <cellStyle name="Currency 2 89 2" xfId="2408"/>
    <cellStyle name="Currency 2 9" xfId="2409"/>
    <cellStyle name="Currency 2 9 2" xfId="2410"/>
    <cellStyle name="Currency 2 9 3" xfId="2411"/>
    <cellStyle name="Currency 2 9 3 2" xfId="2412"/>
    <cellStyle name="Currency 2 90" xfId="2413"/>
    <cellStyle name="Currency 2 90 2" xfId="2414"/>
    <cellStyle name="Currency 2 91" xfId="2415"/>
    <cellStyle name="Currency 2 91 2" xfId="2416"/>
    <cellStyle name="Currency 2 92" xfId="2417"/>
    <cellStyle name="Currency 2 92 2" xfId="2418"/>
    <cellStyle name="Currency 2 93" xfId="2419"/>
    <cellStyle name="Currency 2 93 2" xfId="2420"/>
    <cellStyle name="Currency 2 94" xfId="2421"/>
    <cellStyle name="Currency 2 94 2" xfId="2422"/>
    <cellStyle name="Currency 2 95" xfId="2423"/>
    <cellStyle name="Currency 2 95 2" xfId="2424"/>
    <cellStyle name="Currency 2 96" xfId="2425"/>
    <cellStyle name="Currency 2 96 2" xfId="2426"/>
    <cellStyle name="Currency 2 97" xfId="2427"/>
    <cellStyle name="Currency 2 97 2" xfId="2428"/>
    <cellStyle name="Currency 2 98" xfId="2429"/>
    <cellStyle name="Currency 2 98 2" xfId="2430"/>
    <cellStyle name="Currency 2 99" xfId="2431"/>
    <cellStyle name="Currency 2 99 2" xfId="2432"/>
    <cellStyle name="Currency 20" xfId="2433"/>
    <cellStyle name="Currency 21" xfId="2434"/>
    <cellStyle name="Currency 22" xfId="2435"/>
    <cellStyle name="Currency 23" xfId="2436"/>
    <cellStyle name="Currency 24" xfId="2437"/>
    <cellStyle name="Currency 25" xfId="2438"/>
    <cellStyle name="Currency 25 2" xfId="2439"/>
    <cellStyle name="Currency 26" xfId="2440"/>
    <cellStyle name="Currency 26 2" xfId="2441"/>
    <cellStyle name="Currency 3" xfId="2442"/>
    <cellStyle name="Currency 3 10" xfId="2443"/>
    <cellStyle name="Currency 3 10 2" xfId="2444"/>
    <cellStyle name="Currency 3 10 3" xfId="2445"/>
    <cellStyle name="Currency 3 10 3 2" xfId="2446"/>
    <cellStyle name="Currency 3 100" xfId="2447"/>
    <cellStyle name="Currency 3 100 2" xfId="2448"/>
    <cellStyle name="Currency 3 101" xfId="2449"/>
    <cellStyle name="Currency 3 101 2" xfId="2450"/>
    <cellStyle name="Currency 3 102" xfId="2451"/>
    <cellStyle name="Currency 3 102 2" xfId="2452"/>
    <cellStyle name="Currency 3 103" xfId="2453"/>
    <cellStyle name="Currency 3 103 2" xfId="2454"/>
    <cellStyle name="Currency 3 104" xfId="2455"/>
    <cellStyle name="Currency 3 104 2" xfId="2456"/>
    <cellStyle name="Currency 3 105" xfId="2457"/>
    <cellStyle name="Currency 3 105 2" xfId="2458"/>
    <cellStyle name="Currency 3 106" xfId="2459"/>
    <cellStyle name="Currency 3 106 2" xfId="2460"/>
    <cellStyle name="Currency 3 107" xfId="2461"/>
    <cellStyle name="Currency 3 107 2" xfId="2462"/>
    <cellStyle name="Currency 3 108" xfId="2463"/>
    <cellStyle name="Currency 3 108 2" xfId="2464"/>
    <cellStyle name="Currency 3 109" xfId="2465"/>
    <cellStyle name="Currency 3 109 2" xfId="2466"/>
    <cellStyle name="Currency 3 11" xfId="2467"/>
    <cellStyle name="Currency 3 11 2" xfId="2468"/>
    <cellStyle name="Currency 3 11 3" xfId="2469"/>
    <cellStyle name="Currency 3 11 3 2" xfId="2470"/>
    <cellStyle name="Currency 3 110" xfId="2471"/>
    <cellStyle name="Currency 3 110 2" xfId="2472"/>
    <cellStyle name="Currency 3 111" xfId="2473"/>
    <cellStyle name="Currency 3 111 2" xfId="2474"/>
    <cellStyle name="Currency 3 112" xfId="2475"/>
    <cellStyle name="Currency 3 112 2" xfId="2476"/>
    <cellStyle name="Currency 3 113" xfId="2477"/>
    <cellStyle name="Currency 3 113 2" xfId="2478"/>
    <cellStyle name="Currency 3 114" xfId="2479"/>
    <cellStyle name="Currency 3 114 2" xfId="2480"/>
    <cellStyle name="Currency 3 115" xfId="2481"/>
    <cellStyle name="Currency 3 115 2" xfId="2482"/>
    <cellStyle name="Currency 3 116" xfId="2483"/>
    <cellStyle name="Currency 3 116 2" xfId="2484"/>
    <cellStyle name="Currency 3 117" xfId="2485"/>
    <cellStyle name="Currency 3 117 2" xfId="2486"/>
    <cellStyle name="Currency 3 118" xfId="2487"/>
    <cellStyle name="Currency 3 118 2" xfId="2488"/>
    <cellStyle name="Currency 3 119" xfId="2489"/>
    <cellStyle name="Currency 3 119 2" xfId="2490"/>
    <cellStyle name="Currency 3 12" xfId="2491"/>
    <cellStyle name="Currency 3 12 2" xfId="2492"/>
    <cellStyle name="Currency 3 12 3" xfId="2493"/>
    <cellStyle name="Currency 3 12 3 2" xfId="2494"/>
    <cellStyle name="Currency 3 120" xfId="2495"/>
    <cellStyle name="Currency 3 120 2" xfId="2496"/>
    <cellStyle name="Currency 3 121" xfId="2497"/>
    <cellStyle name="Currency 3 121 2" xfId="2498"/>
    <cellStyle name="Currency 3 122" xfId="2499"/>
    <cellStyle name="Currency 3 122 2" xfId="2500"/>
    <cellStyle name="Currency 3 123" xfId="2501"/>
    <cellStyle name="Currency 3 123 2" xfId="2502"/>
    <cellStyle name="Currency 3 124" xfId="2503"/>
    <cellStyle name="Currency 3 124 2" xfId="2504"/>
    <cellStyle name="Currency 3 125" xfId="2505"/>
    <cellStyle name="Currency 3 125 2" xfId="2506"/>
    <cellStyle name="Currency 3 126" xfId="2507"/>
    <cellStyle name="Currency 3 126 2" xfId="2508"/>
    <cellStyle name="Currency 3 127" xfId="2509"/>
    <cellStyle name="Currency 3 127 2" xfId="2510"/>
    <cellStyle name="Currency 3 128" xfId="2511"/>
    <cellStyle name="Currency 3 128 2" xfId="2512"/>
    <cellStyle name="Currency 3 129" xfId="2513"/>
    <cellStyle name="Currency 3 129 2" xfId="2514"/>
    <cellStyle name="Currency 3 13" xfId="2515"/>
    <cellStyle name="Currency 3 13 2" xfId="2516"/>
    <cellStyle name="Currency 3 13 3" xfId="2517"/>
    <cellStyle name="Currency 3 13 3 2" xfId="2518"/>
    <cellStyle name="Currency 3 130" xfId="2519"/>
    <cellStyle name="Currency 3 130 2" xfId="2520"/>
    <cellStyle name="Currency 3 131" xfId="2521"/>
    <cellStyle name="Currency 3 131 2" xfId="2522"/>
    <cellStyle name="Currency 3 132" xfId="2523"/>
    <cellStyle name="Currency 3 132 2" xfId="2524"/>
    <cellStyle name="Currency 3 133" xfId="2525"/>
    <cellStyle name="Currency 3 133 2" xfId="2526"/>
    <cellStyle name="Currency 3 134" xfId="2527"/>
    <cellStyle name="Currency 3 134 2" xfId="2528"/>
    <cellStyle name="Currency 3 135" xfId="2529"/>
    <cellStyle name="Currency 3 135 2" xfId="2530"/>
    <cellStyle name="Currency 3 136" xfId="2531"/>
    <cellStyle name="Currency 3 136 2" xfId="2532"/>
    <cellStyle name="Currency 3 137" xfId="2533"/>
    <cellStyle name="Currency 3 138" xfId="2534"/>
    <cellStyle name="Currency 3 138 2" xfId="2535"/>
    <cellStyle name="Currency 3 139" xfId="2536"/>
    <cellStyle name="Currency 3 14" xfId="2537"/>
    <cellStyle name="Currency 3 14 2" xfId="2538"/>
    <cellStyle name="Currency 3 14 3" xfId="2539"/>
    <cellStyle name="Currency 3 14 3 2" xfId="2540"/>
    <cellStyle name="Currency 3 15" xfId="2541"/>
    <cellStyle name="Currency 3 15 2" xfId="2542"/>
    <cellStyle name="Currency 3 15 3" xfId="2543"/>
    <cellStyle name="Currency 3 15 3 2" xfId="2544"/>
    <cellStyle name="Currency 3 16" xfId="2545"/>
    <cellStyle name="Currency 3 16 2" xfId="2546"/>
    <cellStyle name="Currency 3 16 3" xfId="2547"/>
    <cellStyle name="Currency 3 16 3 2" xfId="2548"/>
    <cellStyle name="Currency 3 17" xfId="2549"/>
    <cellStyle name="Currency 3 17 2" xfId="2550"/>
    <cellStyle name="Currency 3 17 3" xfId="2551"/>
    <cellStyle name="Currency 3 17 3 2" xfId="2552"/>
    <cellStyle name="Currency 3 18" xfId="2553"/>
    <cellStyle name="Currency 3 18 2" xfId="2554"/>
    <cellStyle name="Currency 3 18 3" xfId="2555"/>
    <cellStyle name="Currency 3 18 3 2" xfId="2556"/>
    <cellStyle name="Currency 3 19" xfId="2557"/>
    <cellStyle name="Currency 3 19 2" xfId="2558"/>
    <cellStyle name="Currency 3 19 3" xfId="2559"/>
    <cellStyle name="Currency 3 19 4" xfId="2560"/>
    <cellStyle name="Currency 3 19 4 2" xfId="2561"/>
    <cellStyle name="Currency 3 2" xfId="2562"/>
    <cellStyle name="Currency 3 2 10" xfId="2563"/>
    <cellStyle name="Currency 3 2 11" xfId="2564"/>
    <cellStyle name="Currency 3 2 12" xfId="2565"/>
    <cellStyle name="Currency 3 2 13" xfId="2566"/>
    <cellStyle name="Currency 3 2 14" xfId="2567"/>
    <cellStyle name="Currency 3 2 15" xfId="2568"/>
    <cellStyle name="Currency 3 2 15 2" xfId="2569"/>
    <cellStyle name="Currency 3 2 16" xfId="2570"/>
    <cellStyle name="Currency 3 2 17" xfId="2571"/>
    <cellStyle name="Currency 3 2 18" xfId="2572"/>
    <cellStyle name="Currency 3 2 19" xfId="2573"/>
    <cellStyle name="Currency 3 2 2" xfId="2574"/>
    <cellStyle name="Currency 3 2 2 10" xfId="2575"/>
    <cellStyle name="Currency 3 2 2 11" xfId="2576"/>
    <cellStyle name="Currency 3 2 2 12" xfId="2577"/>
    <cellStyle name="Currency 3 2 2 13" xfId="2578"/>
    <cellStyle name="Currency 3 2 2 14" xfId="2579"/>
    <cellStyle name="Currency 3 2 2 15" xfId="2580"/>
    <cellStyle name="Currency 3 2 2 16" xfId="2581"/>
    <cellStyle name="Currency 3 2 2 17" xfId="2582"/>
    <cellStyle name="Currency 3 2 2 18" xfId="2583"/>
    <cellStyle name="Currency 3 2 2 18 2" xfId="2584"/>
    <cellStyle name="Currency 3 2 2 2" xfId="2585"/>
    <cellStyle name="Currency 3 2 2 2 10" xfId="2586"/>
    <cellStyle name="Currency 3 2 2 2 11" xfId="2587"/>
    <cellStyle name="Currency 3 2 2 2 12" xfId="2588"/>
    <cellStyle name="Currency 3 2 2 2 13" xfId="2589"/>
    <cellStyle name="Currency 3 2 2 2 14" xfId="2590"/>
    <cellStyle name="Currency 3 2 2 2 15" xfId="2591"/>
    <cellStyle name="Currency 3 2 2 2 16" xfId="2592"/>
    <cellStyle name="Currency 3 2 2 2 17" xfId="2593"/>
    <cellStyle name="Currency 3 2 2 2 18" xfId="2594"/>
    <cellStyle name="Currency 3 2 2 2 18 2" xfId="2595"/>
    <cellStyle name="Currency 3 2 2 2 2" xfId="2596"/>
    <cellStyle name="Currency 3 2 2 2 2 2" xfId="2597"/>
    <cellStyle name="Currency 3 2 2 2 2 2 2" xfId="2598"/>
    <cellStyle name="Currency 3 2 2 2 2 2 3" xfId="2599"/>
    <cellStyle name="Currency 3 2 2 2 2 2 4" xfId="2600"/>
    <cellStyle name="Currency 3 2 2 2 2 2 5" xfId="2601"/>
    <cellStyle name="Currency 3 2 2 2 2 3" xfId="2602"/>
    <cellStyle name="Currency 3 2 2 2 2 4" xfId="2603"/>
    <cellStyle name="Currency 3 2 2 2 2 5" xfId="2604"/>
    <cellStyle name="Currency 3 2 2 2 2 6" xfId="2605"/>
    <cellStyle name="Currency 3 2 2 2 2 6 2" xfId="2606"/>
    <cellStyle name="Currency 3 2 2 2 3" xfId="2607"/>
    <cellStyle name="Currency 3 2 2 2 4" xfId="2608"/>
    <cellStyle name="Currency 3 2 2 2 5" xfId="2609"/>
    <cellStyle name="Currency 3 2 2 2 6" xfId="2610"/>
    <cellStyle name="Currency 3 2 2 2 7" xfId="2611"/>
    <cellStyle name="Currency 3 2 2 2 8" xfId="2612"/>
    <cellStyle name="Currency 3 2 2 2 9" xfId="2613"/>
    <cellStyle name="Currency 3 2 2 3" xfId="2614"/>
    <cellStyle name="Currency 3 2 2 3 2" xfId="2615"/>
    <cellStyle name="Currency 3 2 2 3 2 2" xfId="2616"/>
    <cellStyle name="Currency 3 2 2 4" xfId="2617"/>
    <cellStyle name="Currency 3 2 2 4 2" xfId="2618"/>
    <cellStyle name="Currency 3 2 2 4 2 2" xfId="2619"/>
    <cellStyle name="Currency 3 2 2 5" xfId="2620"/>
    <cellStyle name="Currency 3 2 2 5 2" xfId="2621"/>
    <cellStyle name="Currency 3 2 2 5 2 2" xfId="2622"/>
    <cellStyle name="Currency 3 2 2 6" xfId="2623"/>
    <cellStyle name="Currency 3 2 2 6 2" xfId="2624"/>
    <cellStyle name="Currency 3 2 2 6 2 2" xfId="2625"/>
    <cellStyle name="Currency 3 2 2 7" xfId="2626"/>
    <cellStyle name="Currency 3 2 2 7 2" xfId="2627"/>
    <cellStyle name="Currency 3 2 2 7 2 2" xfId="2628"/>
    <cellStyle name="Currency 3 2 2 8" xfId="2629"/>
    <cellStyle name="Currency 3 2 2 8 2" xfId="2630"/>
    <cellStyle name="Currency 3 2 2 8 2 2" xfId="2631"/>
    <cellStyle name="Currency 3 2 2 9" xfId="2632"/>
    <cellStyle name="Currency 3 2 2 9 2" xfId="2633"/>
    <cellStyle name="Currency 3 2 2 9 2 2" xfId="2634"/>
    <cellStyle name="Currency 3 2 20" xfId="2635"/>
    <cellStyle name="Currency 3 2 21" xfId="2636"/>
    <cellStyle name="Currency 3 2 21 2" xfId="2637"/>
    <cellStyle name="Currency 3 2 3" xfId="2638"/>
    <cellStyle name="Currency 3 2 3 2" xfId="2639"/>
    <cellStyle name="Currency 3 2 3 2 2" xfId="2640"/>
    <cellStyle name="Currency 3 2 4" xfId="2641"/>
    <cellStyle name="Currency 3 2 4 2" xfId="2642"/>
    <cellStyle name="Currency 3 2 4 2 2" xfId="2643"/>
    <cellStyle name="Currency 3 2 5" xfId="2644"/>
    <cellStyle name="Currency 3 2 5 2" xfId="2645"/>
    <cellStyle name="Currency 3 2 5 2 2" xfId="2646"/>
    <cellStyle name="Currency 3 2 6" xfId="2647"/>
    <cellStyle name="Currency 3 2 6 2" xfId="2648"/>
    <cellStyle name="Currency 3 2 6 2 2" xfId="2649"/>
    <cellStyle name="Currency 3 2 7" xfId="2650"/>
    <cellStyle name="Currency 3 2 7 2" xfId="2651"/>
    <cellStyle name="Currency 3 2 7 2 2" xfId="2652"/>
    <cellStyle name="Currency 3 2 8" xfId="2653"/>
    <cellStyle name="Currency 3 2 8 2" xfId="2654"/>
    <cellStyle name="Currency 3 2 8 2 2" xfId="2655"/>
    <cellStyle name="Currency 3 2 9" xfId="2656"/>
    <cellStyle name="Currency 3 2 9 2" xfId="2657"/>
    <cellStyle name="Currency 3 2 9 2 2" xfId="2658"/>
    <cellStyle name="Currency 3 20" xfId="2659"/>
    <cellStyle name="Currency 3 20 2" xfId="2660"/>
    <cellStyle name="Currency 3 20 2 2" xfId="2661"/>
    <cellStyle name="Currency 3 21" xfId="2662"/>
    <cellStyle name="Currency 3 21 2" xfId="2663"/>
    <cellStyle name="Currency 3 22" xfId="2664"/>
    <cellStyle name="Currency 3 22 2" xfId="2665"/>
    <cellStyle name="Currency 3 23" xfId="2666"/>
    <cellStyle name="Currency 3 23 2" xfId="2667"/>
    <cellStyle name="Currency 3 24" xfId="2668"/>
    <cellStyle name="Currency 3 24 2" xfId="2669"/>
    <cellStyle name="Currency 3 25" xfId="2670"/>
    <cellStyle name="Currency 3 25 2" xfId="2671"/>
    <cellStyle name="Currency 3 26" xfId="2672"/>
    <cellStyle name="Currency 3 26 2" xfId="2673"/>
    <cellStyle name="Currency 3 27" xfId="2674"/>
    <cellStyle name="Currency 3 27 2" xfId="2675"/>
    <cellStyle name="Currency 3 28" xfId="2676"/>
    <cellStyle name="Currency 3 28 2" xfId="2677"/>
    <cellStyle name="Currency 3 29" xfId="2678"/>
    <cellStyle name="Currency 3 29 2" xfId="2679"/>
    <cellStyle name="Currency 3 3" xfId="2680"/>
    <cellStyle name="Currency 3 3 10" xfId="2681"/>
    <cellStyle name="Currency 3 3 10 2" xfId="2682"/>
    <cellStyle name="Currency 3 3 11" xfId="2683"/>
    <cellStyle name="Currency 3 3 11 2" xfId="2684"/>
    <cellStyle name="Currency 3 3 12" xfId="2685"/>
    <cellStyle name="Currency 3 3 13" xfId="2686"/>
    <cellStyle name="Currency 3 3 14" xfId="2687"/>
    <cellStyle name="Currency 3 3 14 2" xfId="2688"/>
    <cellStyle name="Currency 3 3 15" xfId="2689"/>
    <cellStyle name="Currency 3 3 15 2" xfId="2690"/>
    <cellStyle name="Currency 3 3 2" xfId="2691"/>
    <cellStyle name="Currency 3 3 2 10" xfId="2692"/>
    <cellStyle name="Currency 3 3 2 10 2" xfId="2693"/>
    <cellStyle name="Currency 3 3 2 10 2 2" xfId="2694"/>
    <cellStyle name="Currency 3 3 2 10 3" xfId="2695"/>
    <cellStyle name="Currency 3 3 2 11" xfId="2696"/>
    <cellStyle name="Currency 3 3 2 11 2" xfId="2697"/>
    <cellStyle name="Currency 3 3 2 11 2 2" xfId="2698"/>
    <cellStyle name="Currency 3 3 2 11 3" xfId="2699"/>
    <cellStyle name="Currency 3 3 2 12" xfId="2700"/>
    <cellStyle name="Currency 3 3 2 12 2" xfId="2701"/>
    <cellStyle name="Currency 3 3 2 13" xfId="2702"/>
    <cellStyle name="Currency 3 3 2 13 2" xfId="2703"/>
    <cellStyle name="Currency 3 3 2 14" xfId="2704"/>
    <cellStyle name="Currency 3 3 2 15" xfId="2705"/>
    <cellStyle name="Currency 3 3 2 2" xfId="2706"/>
    <cellStyle name="Currency 3 3 2 2 2" xfId="2707"/>
    <cellStyle name="Currency 3 3 2 2 2 2" xfId="2708"/>
    <cellStyle name="Currency 3 3 2 2 3" xfId="2709"/>
    <cellStyle name="Currency 3 3 2 3" xfId="2710"/>
    <cellStyle name="Currency 3 3 2 3 2" xfId="2711"/>
    <cellStyle name="Currency 3 3 2 3 2 2" xfId="2712"/>
    <cellStyle name="Currency 3 3 2 3 3" xfId="2713"/>
    <cellStyle name="Currency 3 3 2 4" xfId="2714"/>
    <cellStyle name="Currency 3 3 2 4 2" xfId="2715"/>
    <cellStyle name="Currency 3 3 2 4 2 2" xfId="2716"/>
    <cellStyle name="Currency 3 3 2 4 3" xfId="2717"/>
    <cellStyle name="Currency 3 3 2 5" xfId="2718"/>
    <cellStyle name="Currency 3 3 2 5 2" xfId="2719"/>
    <cellStyle name="Currency 3 3 2 5 2 2" xfId="2720"/>
    <cellStyle name="Currency 3 3 2 5 3" xfId="2721"/>
    <cellStyle name="Currency 3 3 2 6" xfId="2722"/>
    <cellStyle name="Currency 3 3 2 6 2" xfId="2723"/>
    <cellStyle name="Currency 3 3 2 6 2 2" xfId="2724"/>
    <cellStyle name="Currency 3 3 2 6 3" xfId="2725"/>
    <cellStyle name="Currency 3 3 2 7" xfId="2726"/>
    <cellStyle name="Currency 3 3 2 7 2" xfId="2727"/>
    <cellStyle name="Currency 3 3 2 7 2 2" xfId="2728"/>
    <cellStyle name="Currency 3 3 2 7 3" xfId="2729"/>
    <cellStyle name="Currency 3 3 2 8" xfId="2730"/>
    <cellStyle name="Currency 3 3 2 8 2" xfId="2731"/>
    <cellStyle name="Currency 3 3 2 8 2 2" xfId="2732"/>
    <cellStyle name="Currency 3 3 2 8 3" xfId="2733"/>
    <cellStyle name="Currency 3 3 2 9" xfId="2734"/>
    <cellStyle name="Currency 3 3 2 9 2" xfId="2735"/>
    <cellStyle name="Currency 3 3 2 9 2 2" xfId="2736"/>
    <cellStyle name="Currency 3 3 2 9 3" xfId="2737"/>
    <cellStyle name="Currency 3 3 3" xfId="2738"/>
    <cellStyle name="Currency 3 3 3 2" xfId="2739"/>
    <cellStyle name="Currency 3 3 3 3" xfId="2740"/>
    <cellStyle name="Currency 3 3 3 3 2" xfId="2741"/>
    <cellStyle name="Currency 3 3 4" xfId="2742"/>
    <cellStyle name="Currency 3 3 4 2" xfId="2743"/>
    <cellStyle name="Currency 3 3 4 3" xfId="2744"/>
    <cellStyle name="Currency 3 3 4 3 2" xfId="2745"/>
    <cellStyle name="Currency 3 3 5" xfId="2746"/>
    <cellStyle name="Currency 3 3 5 2" xfId="2747"/>
    <cellStyle name="Currency 3 3 5 3" xfId="2748"/>
    <cellStyle name="Currency 3 3 5 3 2" xfId="2749"/>
    <cellStyle name="Currency 3 3 6" xfId="2750"/>
    <cellStyle name="Currency 3 3 6 2" xfId="2751"/>
    <cellStyle name="Currency 3 3 6 3" xfId="2752"/>
    <cellStyle name="Currency 3 3 6 3 2" xfId="2753"/>
    <cellStyle name="Currency 3 3 7" xfId="2754"/>
    <cellStyle name="Currency 3 3 7 2" xfId="2755"/>
    <cellStyle name="Currency 3 3 7 3" xfId="2756"/>
    <cellStyle name="Currency 3 3 7 3 2" xfId="2757"/>
    <cellStyle name="Currency 3 3 8" xfId="2758"/>
    <cellStyle name="Currency 3 3 8 2" xfId="2759"/>
    <cellStyle name="Currency 3 3 8 3" xfId="2760"/>
    <cellStyle name="Currency 3 3 8 3 2" xfId="2761"/>
    <cellStyle name="Currency 3 3 9" xfId="2762"/>
    <cellStyle name="Currency 3 3 9 2" xfId="2763"/>
    <cellStyle name="Currency 3 30" xfId="2764"/>
    <cellStyle name="Currency 3 30 2" xfId="2765"/>
    <cellStyle name="Currency 3 31" xfId="2766"/>
    <cellStyle name="Currency 3 31 2" xfId="2767"/>
    <cellStyle name="Currency 3 32" xfId="2768"/>
    <cellStyle name="Currency 3 32 2" xfId="2769"/>
    <cellStyle name="Currency 3 33" xfId="2770"/>
    <cellStyle name="Currency 3 33 2" xfId="2771"/>
    <cellStyle name="Currency 3 34" xfId="2772"/>
    <cellStyle name="Currency 3 34 2" xfId="2773"/>
    <cellStyle name="Currency 3 35" xfId="2774"/>
    <cellStyle name="Currency 3 35 2" xfId="2775"/>
    <cellStyle name="Currency 3 36" xfId="2776"/>
    <cellStyle name="Currency 3 36 2" xfId="2777"/>
    <cellStyle name="Currency 3 37" xfId="2778"/>
    <cellStyle name="Currency 3 37 2" xfId="2779"/>
    <cellStyle name="Currency 3 38" xfId="2780"/>
    <cellStyle name="Currency 3 38 2" xfId="2781"/>
    <cellStyle name="Currency 3 39" xfId="2782"/>
    <cellStyle name="Currency 3 39 2" xfId="2783"/>
    <cellStyle name="Currency 3 4" xfId="2784"/>
    <cellStyle name="Currency 3 4 2" xfId="2785"/>
    <cellStyle name="Currency 3 4 2 2" xfId="2786"/>
    <cellStyle name="Currency 3 4 2 2 2" xfId="2787"/>
    <cellStyle name="Currency 3 4 2 3" xfId="2788"/>
    <cellStyle name="Currency 3 4 2 4" xfId="2789"/>
    <cellStyle name="Currency 3 4 2 5" xfId="2790"/>
    <cellStyle name="Currency 3 4 3" xfId="2791"/>
    <cellStyle name="Currency 3 4 4" xfId="2792"/>
    <cellStyle name="Currency 3 4 5" xfId="2793"/>
    <cellStyle name="Currency 3 4 6" xfId="2794"/>
    <cellStyle name="Currency 3 4 6 2" xfId="2795"/>
    <cellStyle name="Currency 3 40" xfId="2796"/>
    <cellStyle name="Currency 3 40 2" xfId="2797"/>
    <cellStyle name="Currency 3 41" xfId="2798"/>
    <cellStyle name="Currency 3 41 2" xfId="2799"/>
    <cellStyle name="Currency 3 42" xfId="2800"/>
    <cellStyle name="Currency 3 42 2" xfId="2801"/>
    <cellStyle name="Currency 3 43" xfId="2802"/>
    <cellStyle name="Currency 3 43 2" xfId="2803"/>
    <cellStyle name="Currency 3 44" xfId="2804"/>
    <cellStyle name="Currency 3 44 2" xfId="2805"/>
    <cellStyle name="Currency 3 45" xfId="2806"/>
    <cellStyle name="Currency 3 45 2" xfId="2807"/>
    <cellStyle name="Currency 3 46" xfId="2808"/>
    <cellStyle name="Currency 3 46 2" xfId="2809"/>
    <cellStyle name="Currency 3 47" xfId="2810"/>
    <cellStyle name="Currency 3 47 2" xfId="2811"/>
    <cellStyle name="Currency 3 48" xfId="2812"/>
    <cellStyle name="Currency 3 48 2" xfId="2813"/>
    <cellStyle name="Currency 3 49" xfId="2814"/>
    <cellStyle name="Currency 3 49 2" xfId="2815"/>
    <cellStyle name="Currency 3 5" xfId="2816"/>
    <cellStyle name="Currency 3 5 2" xfId="2817"/>
    <cellStyle name="Currency 3 5 3" xfId="2818"/>
    <cellStyle name="Currency 3 5 3 2" xfId="2819"/>
    <cellStyle name="Currency 3 50" xfId="2820"/>
    <cellStyle name="Currency 3 50 2" xfId="2821"/>
    <cellStyle name="Currency 3 51" xfId="2822"/>
    <cellStyle name="Currency 3 51 2" xfId="2823"/>
    <cellStyle name="Currency 3 52" xfId="2824"/>
    <cellStyle name="Currency 3 52 2" xfId="2825"/>
    <cellStyle name="Currency 3 53" xfId="2826"/>
    <cellStyle name="Currency 3 53 2" xfId="2827"/>
    <cellStyle name="Currency 3 54" xfId="2828"/>
    <cellStyle name="Currency 3 54 2" xfId="2829"/>
    <cellStyle name="Currency 3 55" xfId="2830"/>
    <cellStyle name="Currency 3 55 2" xfId="2831"/>
    <cellStyle name="Currency 3 56" xfId="2832"/>
    <cellStyle name="Currency 3 56 2" xfId="2833"/>
    <cellStyle name="Currency 3 57" xfId="2834"/>
    <cellStyle name="Currency 3 57 2" xfId="2835"/>
    <cellStyle name="Currency 3 58" xfId="2836"/>
    <cellStyle name="Currency 3 58 2" xfId="2837"/>
    <cellStyle name="Currency 3 59" xfId="2838"/>
    <cellStyle name="Currency 3 59 2" xfId="2839"/>
    <cellStyle name="Currency 3 6" xfId="2840"/>
    <cellStyle name="Currency 3 6 2" xfId="2841"/>
    <cellStyle name="Currency 3 6 3" xfId="2842"/>
    <cellStyle name="Currency 3 6 3 2" xfId="2843"/>
    <cellStyle name="Currency 3 60" xfId="2844"/>
    <cellStyle name="Currency 3 60 2" xfId="2845"/>
    <cellStyle name="Currency 3 61" xfId="2846"/>
    <cellStyle name="Currency 3 61 2" xfId="2847"/>
    <cellStyle name="Currency 3 62" xfId="2848"/>
    <cellStyle name="Currency 3 62 2" xfId="2849"/>
    <cellStyle name="Currency 3 63" xfId="2850"/>
    <cellStyle name="Currency 3 63 2" xfId="2851"/>
    <cellStyle name="Currency 3 64" xfId="2852"/>
    <cellStyle name="Currency 3 64 2" xfId="2853"/>
    <cellStyle name="Currency 3 65" xfId="2854"/>
    <cellStyle name="Currency 3 65 2" xfId="2855"/>
    <cellStyle name="Currency 3 66" xfId="2856"/>
    <cellStyle name="Currency 3 66 2" xfId="2857"/>
    <cellStyle name="Currency 3 67" xfId="2858"/>
    <cellStyle name="Currency 3 67 2" xfId="2859"/>
    <cellStyle name="Currency 3 68" xfId="2860"/>
    <cellStyle name="Currency 3 68 2" xfId="2861"/>
    <cellStyle name="Currency 3 69" xfId="2862"/>
    <cellStyle name="Currency 3 69 2" xfId="2863"/>
    <cellStyle name="Currency 3 7" xfId="2864"/>
    <cellStyle name="Currency 3 7 2" xfId="2865"/>
    <cellStyle name="Currency 3 7 3" xfId="2866"/>
    <cellStyle name="Currency 3 7 3 2" xfId="2867"/>
    <cellStyle name="Currency 3 70" xfId="2868"/>
    <cellStyle name="Currency 3 70 2" xfId="2869"/>
    <cellStyle name="Currency 3 71" xfId="2870"/>
    <cellStyle name="Currency 3 71 2" xfId="2871"/>
    <cellStyle name="Currency 3 72" xfId="2872"/>
    <cellStyle name="Currency 3 72 2" xfId="2873"/>
    <cellStyle name="Currency 3 73" xfId="2874"/>
    <cellStyle name="Currency 3 73 2" xfId="2875"/>
    <cellStyle name="Currency 3 74" xfId="2876"/>
    <cellStyle name="Currency 3 74 2" xfId="2877"/>
    <cellStyle name="Currency 3 75" xfId="2878"/>
    <cellStyle name="Currency 3 75 2" xfId="2879"/>
    <cellStyle name="Currency 3 76" xfId="2880"/>
    <cellStyle name="Currency 3 76 2" xfId="2881"/>
    <cellStyle name="Currency 3 77" xfId="2882"/>
    <cellStyle name="Currency 3 77 2" xfId="2883"/>
    <cellStyle name="Currency 3 78" xfId="2884"/>
    <cellStyle name="Currency 3 78 2" xfId="2885"/>
    <cellStyle name="Currency 3 79" xfId="2886"/>
    <cellStyle name="Currency 3 79 2" xfId="2887"/>
    <cellStyle name="Currency 3 8" xfId="2888"/>
    <cellStyle name="Currency 3 8 2" xfId="2889"/>
    <cellStyle name="Currency 3 8 3" xfId="2890"/>
    <cellStyle name="Currency 3 8 3 2" xfId="2891"/>
    <cellStyle name="Currency 3 80" xfId="2892"/>
    <cellStyle name="Currency 3 80 2" xfId="2893"/>
    <cellStyle name="Currency 3 81" xfId="2894"/>
    <cellStyle name="Currency 3 81 2" xfId="2895"/>
    <cellStyle name="Currency 3 82" xfId="2896"/>
    <cellStyle name="Currency 3 82 2" xfId="2897"/>
    <cellStyle name="Currency 3 83" xfId="2898"/>
    <cellStyle name="Currency 3 83 2" xfId="2899"/>
    <cellStyle name="Currency 3 84" xfId="2900"/>
    <cellStyle name="Currency 3 84 2" xfId="2901"/>
    <cellStyle name="Currency 3 85" xfId="2902"/>
    <cellStyle name="Currency 3 85 2" xfId="2903"/>
    <cellStyle name="Currency 3 86" xfId="2904"/>
    <cellStyle name="Currency 3 86 2" xfId="2905"/>
    <cellStyle name="Currency 3 87" xfId="2906"/>
    <cellStyle name="Currency 3 87 2" xfId="2907"/>
    <cellStyle name="Currency 3 88" xfId="2908"/>
    <cellStyle name="Currency 3 88 2" xfId="2909"/>
    <cellStyle name="Currency 3 89" xfId="2910"/>
    <cellStyle name="Currency 3 89 2" xfId="2911"/>
    <cellStyle name="Currency 3 9" xfId="2912"/>
    <cellStyle name="Currency 3 9 2" xfId="2913"/>
    <cellStyle name="Currency 3 9 3" xfId="2914"/>
    <cellStyle name="Currency 3 9 3 2" xfId="2915"/>
    <cellStyle name="Currency 3 90" xfId="2916"/>
    <cellStyle name="Currency 3 90 2" xfId="2917"/>
    <cellStyle name="Currency 3 91" xfId="2918"/>
    <cellStyle name="Currency 3 91 2" xfId="2919"/>
    <cellStyle name="Currency 3 92" xfId="2920"/>
    <cellStyle name="Currency 3 92 2" xfId="2921"/>
    <cellStyle name="Currency 3 92 2 2" xfId="2922"/>
    <cellStyle name="Currency 3 92 3" xfId="2923"/>
    <cellStyle name="Currency 3 93" xfId="2924"/>
    <cellStyle name="Currency 3 93 2" xfId="2925"/>
    <cellStyle name="Currency 3 94" xfId="2926"/>
    <cellStyle name="Currency 3 94 2" xfId="2927"/>
    <cellStyle name="Currency 3 95" xfId="2928"/>
    <cellStyle name="Currency 3 95 2" xfId="2929"/>
    <cellStyle name="Currency 3 96" xfId="2930"/>
    <cellStyle name="Currency 3 96 2" xfId="2931"/>
    <cellStyle name="Currency 3 97" xfId="2932"/>
    <cellStyle name="Currency 3 97 2" xfId="2933"/>
    <cellStyle name="Currency 3 98" xfId="2934"/>
    <cellStyle name="Currency 3 98 2" xfId="2935"/>
    <cellStyle name="Currency 3 99" xfId="2936"/>
    <cellStyle name="Currency 3 99 2" xfId="2937"/>
    <cellStyle name="Currency 4" xfId="2938"/>
    <cellStyle name="Currency 4 10" xfId="2939"/>
    <cellStyle name="Currency 4 10 2" xfId="2940"/>
    <cellStyle name="Currency 4 11" xfId="2941"/>
    <cellStyle name="Currency 4 11 2" xfId="2942"/>
    <cellStyle name="Currency 4 12" xfId="2943"/>
    <cellStyle name="Currency 4 12 2" xfId="2944"/>
    <cellStyle name="Currency 4 13" xfId="2945"/>
    <cellStyle name="Currency 4 13 2" xfId="2946"/>
    <cellStyle name="Currency 4 14" xfId="2947"/>
    <cellStyle name="Currency 4 14 2" xfId="2948"/>
    <cellStyle name="Currency 4 15" xfId="2949"/>
    <cellStyle name="Currency 4 15 2" xfId="2950"/>
    <cellStyle name="Currency 4 16" xfId="2951"/>
    <cellStyle name="Currency 4 16 2" xfId="2952"/>
    <cellStyle name="Currency 4 17" xfId="2953"/>
    <cellStyle name="Currency 4 17 2" xfId="2954"/>
    <cellStyle name="Currency 4 18" xfId="2955"/>
    <cellStyle name="Currency 4 18 2" xfId="2956"/>
    <cellStyle name="Currency 4 19" xfId="2957"/>
    <cellStyle name="Currency 4 19 2" xfId="2958"/>
    <cellStyle name="Currency 4 2" xfId="2959"/>
    <cellStyle name="Currency 4 2 10" xfId="2960"/>
    <cellStyle name="Currency 4 2 2" xfId="2961"/>
    <cellStyle name="Currency 4 2 2 2" xfId="2962"/>
    <cellStyle name="Currency 4 2 2 2 2" xfId="2963"/>
    <cellStyle name="Currency 4 2 2 3" xfId="2964"/>
    <cellStyle name="Currency 4 2 2 3 2" xfId="2965"/>
    <cellStyle name="Currency 4 2 2 4" xfId="2966"/>
    <cellStyle name="Currency 4 2 2 4 2" xfId="2967"/>
    <cellStyle name="Currency 4 2 2 5" xfId="2968"/>
    <cellStyle name="Currency 4 2 2 5 2" xfId="2969"/>
    <cellStyle name="Currency 4 2 2 6" xfId="2970"/>
    <cellStyle name="Currency 4 2 2 6 2" xfId="2971"/>
    <cellStyle name="Currency 4 2 2 7" xfId="2972"/>
    <cellStyle name="Currency 4 2 2 7 2" xfId="2973"/>
    <cellStyle name="Currency 4 2 2 8" xfId="2974"/>
    <cellStyle name="Currency 4 2 2 8 2" xfId="2975"/>
    <cellStyle name="Currency 4 2 2 9" xfId="2976"/>
    <cellStyle name="Currency 4 2 2 9 2" xfId="2977"/>
    <cellStyle name="Currency 4 2 3" xfId="2978"/>
    <cellStyle name="Currency 4 2 4" xfId="2979"/>
    <cellStyle name="Currency 4 2 5" xfId="2980"/>
    <cellStyle name="Currency 4 2 6" xfId="2981"/>
    <cellStyle name="Currency 4 2 7" xfId="2982"/>
    <cellStyle name="Currency 4 2 8" xfId="2983"/>
    <cellStyle name="Currency 4 2 9" xfId="2984"/>
    <cellStyle name="Currency 4 20" xfId="2985"/>
    <cellStyle name="Currency 4 20 2" xfId="2986"/>
    <cellStyle name="Currency 4 21" xfId="2987"/>
    <cellStyle name="Currency 4 21 2" xfId="2988"/>
    <cellStyle name="Currency 4 22" xfId="2989"/>
    <cellStyle name="Currency 4 22 2" xfId="2990"/>
    <cellStyle name="Currency 4 23" xfId="2991"/>
    <cellStyle name="Currency 4 23 2" xfId="2992"/>
    <cellStyle name="Currency 4 24" xfId="2993"/>
    <cellStyle name="Currency 4 24 2" xfId="2994"/>
    <cellStyle name="Currency 4 25" xfId="2995"/>
    <cellStyle name="Currency 4 25 2" xfId="2996"/>
    <cellStyle name="Currency 4 26" xfId="2997"/>
    <cellStyle name="Currency 4 26 2" xfId="2998"/>
    <cellStyle name="Currency 4 27" xfId="2999"/>
    <cellStyle name="Currency 4 27 2" xfId="3000"/>
    <cellStyle name="Currency 4 28" xfId="3001"/>
    <cellStyle name="Currency 4 28 2" xfId="3002"/>
    <cellStyle name="Currency 4 29" xfId="3003"/>
    <cellStyle name="Currency 4 29 2" xfId="3004"/>
    <cellStyle name="Currency 4 3" xfId="3005"/>
    <cellStyle name="Currency 4 3 2" xfId="3006"/>
    <cellStyle name="Currency 4 30" xfId="3007"/>
    <cellStyle name="Currency 4 30 2" xfId="3008"/>
    <cellStyle name="Currency 4 31" xfId="3009"/>
    <cellStyle name="Currency 4 31 2" xfId="3010"/>
    <cellStyle name="Currency 4 32" xfId="3011"/>
    <cellStyle name="Currency 4 32 2" xfId="3012"/>
    <cellStyle name="Currency 4 33" xfId="3013"/>
    <cellStyle name="Currency 4 33 2" xfId="3014"/>
    <cellStyle name="Currency 4 34" xfId="3015"/>
    <cellStyle name="Currency 4 34 2" xfId="3016"/>
    <cellStyle name="Currency 4 35" xfId="3017"/>
    <cellStyle name="Currency 4 35 2" xfId="3018"/>
    <cellStyle name="Currency 4 36" xfId="3019"/>
    <cellStyle name="Currency 4 36 2" xfId="3020"/>
    <cellStyle name="Currency 4 37" xfId="3021"/>
    <cellStyle name="Currency 4 37 2" xfId="3022"/>
    <cellStyle name="Currency 4 38" xfId="3023"/>
    <cellStyle name="Currency 4 38 2" xfId="3024"/>
    <cellStyle name="Currency 4 39" xfId="3025"/>
    <cellStyle name="Currency 4 39 2" xfId="3026"/>
    <cellStyle name="Currency 4 4" xfId="3027"/>
    <cellStyle name="Currency 4 4 2" xfId="3028"/>
    <cellStyle name="Currency 4 40" xfId="3029"/>
    <cellStyle name="Currency 4 40 2" xfId="3030"/>
    <cellStyle name="Currency 4 41" xfId="3031"/>
    <cellStyle name="Currency 4 41 2" xfId="3032"/>
    <cellStyle name="Currency 4 42" xfId="3033"/>
    <cellStyle name="Currency 4 42 2" xfId="3034"/>
    <cellStyle name="Currency 4 43" xfId="3035"/>
    <cellStyle name="Currency 4 43 2" xfId="3036"/>
    <cellStyle name="Currency 4 44" xfId="3037"/>
    <cellStyle name="Currency 4 44 2" xfId="3038"/>
    <cellStyle name="Currency 4 45" xfId="3039"/>
    <cellStyle name="Currency 4 45 2" xfId="3040"/>
    <cellStyle name="Currency 4 46" xfId="3041"/>
    <cellStyle name="Currency 4 46 2" xfId="3042"/>
    <cellStyle name="Currency 4 47" xfId="3043"/>
    <cellStyle name="Currency 4 5" xfId="3044"/>
    <cellStyle name="Currency 4 5 2" xfId="3045"/>
    <cellStyle name="Currency 4 6" xfId="3046"/>
    <cellStyle name="Currency 4 6 2" xfId="3047"/>
    <cellStyle name="Currency 4 7" xfId="3048"/>
    <cellStyle name="Currency 4 7 2" xfId="3049"/>
    <cellStyle name="Currency 4 8" xfId="3050"/>
    <cellStyle name="Currency 4 8 2" xfId="3051"/>
    <cellStyle name="Currency 4 9" xfId="3052"/>
    <cellStyle name="Currency 4 9 2" xfId="3053"/>
    <cellStyle name="Currency 5" xfId="3054"/>
    <cellStyle name="Currency 5 10" xfId="3055"/>
    <cellStyle name="Currency 5 10 2" xfId="3056"/>
    <cellStyle name="Currency 5 100" xfId="3057"/>
    <cellStyle name="Currency 5 100 2" xfId="3058"/>
    <cellStyle name="Currency 5 11" xfId="3059"/>
    <cellStyle name="Currency 5 11 2" xfId="3060"/>
    <cellStyle name="Currency 5 12" xfId="3061"/>
    <cellStyle name="Currency 5 12 2" xfId="3062"/>
    <cellStyle name="Currency 5 13" xfId="3063"/>
    <cellStyle name="Currency 5 13 2" xfId="3064"/>
    <cellStyle name="Currency 5 14" xfId="3065"/>
    <cellStyle name="Currency 5 14 2" xfId="3066"/>
    <cellStyle name="Currency 5 15" xfId="3067"/>
    <cellStyle name="Currency 5 15 2" xfId="3068"/>
    <cellStyle name="Currency 5 16" xfId="3069"/>
    <cellStyle name="Currency 5 16 2" xfId="3070"/>
    <cellStyle name="Currency 5 17" xfId="3071"/>
    <cellStyle name="Currency 5 17 2" xfId="3072"/>
    <cellStyle name="Currency 5 18" xfId="3073"/>
    <cellStyle name="Currency 5 18 2" xfId="3074"/>
    <cellStyle name="Currency 5 19" xfId="3075"/>
    <cellStyle name="Currency 5 19 2" xfId="3076"/>
    <cellStyle name="Currency 5 2" xfId="3077"/>
    <cellStyle name="Currency 5 2 10" xfId="3078"/>
    <cellStyle name="Currency 5 2 10 2" xfId="3079"/>
    <cellStyle name="Currency 5 2 11" xfId="3080"/>
    <cellStyle name="Currency 5 2 11 2" xfId="3081"/>
    <cellStyle name="Currency 5 2 12" xfId="3082"/>
    <cellStyle name="Currency 5 2 13" xfId="3083"/>
    <cellStyle name="Currency 5 2 14" xfId="3084"/>
    <cellStyle name="Currency 5 2 14 2" xfId="3085"/>
    <cellStyle name="Currency 5 2 15" xfId="3086"/>
    <cellStyle name="Currency 5 2 15 2" xfId="3087"/>
    <cellStyle name="Currency 5 2 2" xfId="3088"/>
    <cellStyle name="Currency 5 2 2 10" xfId="3089"/>
    <cellStyle name="Currency 5 2 2 10 2" xfId="3090"/>
    <cellStyle name="Currency 5 2 2 10 2 2" xfId="3091"/>
    <cellStyle name="Currency 5 2 2 10 3" xfId="3092"/>
    <cellStyle name="Currency 5 2 2 11" xfId="3093"/>
    <cellStyle name="Currency 5 2 2 11 2" xfId="3094"/>
    <cellStyle name="Currency 5 2 2 11 2 2" xfId="3095"/>
    <cellStyle name="Currency 5 2 2 11 3" xfId="3096"/>
    <cellStyle name="Currency 5 2 2 12" xfId="3097"/>
    <cellStyle name="Currency 5 2 2 12 2" xfId="3098"/>
    <cellStyle name="Currency 5 2 2 13" xfId="3099"/>
    <cellStyle name="Currency 5 2 2 13 2" xfId="3100"/>
    <cellStyle name="Currency 5 2 2 14" xfId="3101"/>
    <cellStyle name="Currency 5 2 2 15" xfId="3102"/>
    <cellStyle name="Currency 5 2 2 16" xfId="3103"/>
    <cellStyle name="Currency 5 2 2 2" xfId="3104"/>
    <cellStyle name="Currency 5 2 2 2 2" xfId="3105"/>
    <cellStyle name="Currency 5 2 2 2 2 2" xfId="3106"/>
    <cellStyle name="Currency 5 2 2 2 3" xfId="3107"/>
    <cellStyle name="Currency 5 2 2 3" xfId="3108"/>
    <cellStyle name="Currency 5 2 2 3 2" xfId="3109"/>
    <cellStyle name="Currency 5 2 2 3 2 2" xfId="3110"/>
    <cellStyle name="Currency 5 2 2 3 3" xfId="3111"/>
    <cellStyle name="Currency 5 2 2 4" xfId="3112"/>
    <cellStyle name="Currency 5 2 2 4 2" xfId="3113"/>
    <cellStyle name="Currency 5 2 2 4 2 2" xfId="3114"/>
    <cellStyle name="Currency 5 2 2 4 3" xfId="3115"/>
    <cellStyle name="Currency 5 2 2 5" xfId="3116"/>
    <cellStyle name="Currency 5 2 2 5 2" xfId="3117"/>
    <cellStyle name="Currency 5 2 2 5 2 2" xfId="3118"/>
    <cellStyle name="Currency 5 2 2 5 3" xfId="3119"/>
    <cellStyle name="Currency 5 2 2 6" xfId="3120"/>
    <cellStyle name="Currency 5 2 2 6 2" xfId="3121"/>
    <cellStyle name="Currency 5 2 2 6 2 2" xfId="3122"/>
    <cellStyle name="Currency 5 2 2 6 3" xfId="3123"/>
    <cellStyle name="Currency 5 2 2 7" xfId="3124"/>
    <cellStyle name="Currency 5 2 2 7 2" xfId="3125"/>
    <cellStyle name="Currency 5 2 2 7 2 2" xfId="3126"/>
    <cellStyle name="Currency 5 2 2 7 3" xfId="3127"/>
    <cellStyle name="Currency 5 2 2 8" xfId="3128"/>
    <cellStyle name="Currency 5 2 2 8 2" xfId="3129"/>
    <cellStyle name="Currency 5 2 2 8 2 2" xfId="3130"/>
    <cellStyle name="Currency 5 2 2 8 3" xfId="3131"/>
    <cellStyle name="Currency 5 2 2 9" xfId="3132"/>
    <cellStyle name="Currency 5 2 2 9 2" xfId="3133"/>
    <cellStyle name="Currency 5 2 2 9 2 2" xfId="3134"/>
    <cellStyle name="Currency 5 2 2 9 3" xfId="3135"/>
    <cellStyle name="Currency 5 2 3" xfId="3136"/>
    <cellStyle name="Currency 5 2 3 2" xfId="3137"/>
    <cellStyle name="Currency 5 2 3 3" xfId="3138"/>
    <cellStyle name="Currency 5 2 4" xfId="3139"/>
    <cellStyle name="Currency 5 2 4 2" xfId="3140"/>
    <cellStyle name="Currency 5 2 4 3" xfId="3141"/>
    <cellStyle name="Currency 5 2 5" xfId="3142"/>
    <cellStyle name="Currency 5 2 5 2" xfId="3143"/>
    <cellStyle name="Currency 5 2 5 3" xfId="3144"/>
    <cellStyle name="Currency 5 2 6" xfId="3145"/>
    <cellStyle name="Currency 5 2 6 2" xfId="3146"/>
    <cellStyle name="Currency 5 2 6 3" xfId="3147"/>
    <cellStyle name="Currency 5 2 7" xfId="3148"/>
    <cellStyle name="Currency 5 2 7 2" xfId="3149"/>
    <cellStyle name="Currency 5 2 7 3" xfId="3150"/>
    <cellStyle name="Currency 5 2 8" xfId="3151"/>
    <cellStyle name="Currency 5 2 8 2" xfId="3152"/>
    <cellStyle name="Currency 5 2 8 3" xfId="3153"/>
    <cellStyle name="Currency 5 2 9" xfId="3154"/>
    <cellStyle name="Currency 5 2 9 2" xfId="3155"/>
    <cellStyle name="Currency 5 2 9 3" xfId="3156"/>
    <cellStyle name="Currency 5 20" xfId="3157"/>
    <cellStyle name="Currency 5 20 2" xfId="3158"/>
    <cellStyle name="Currency 5 21" xfId="3159"/>
    <cellStyle name="Currency 5 21 2" xfId="3160"/>
    <cellStyle name="Currency 5 22" xfId="3161"/>
    <cellStyle name="Currency 5 22 2" xfId="3162"/>
    <cellStyle name="Currency 5 23" xfId="3163"/>
    <cellStyle name="Currency 5 23 2" xfId="3164"/>
    <cellStyle name="Currency 5 24" xfId="3165"/>
    <cellStyle name="Currency 5 24 2" xfId="3166"/>
    <cellStyle name="Currency 5 25" xfId="3167"/>
    <cellStyle name="Currency 5 25 2" xfId="3168"/>
    <cellStyle name="Currency 5 26" xfId="3169"/>
    <cellStyle name="Currency 5 26 2" xfId="3170"/>
    <cellStyle name="Currency 5 27" xfId="3171"/>
    <cellStyle name="Currency 5 27 2" xfId="3172"/>
    <cellStyle name="Currency 5 28" xfId="3173"/>
    <cellStyle name="Currency 5 28 2" xfId="3174"/>
    <cellStyle name="Currency 5 29" xfId="3175"/>
    <cellStyle name="Currency 5 29 2" xfId="3176"/>
    <cellStyle name="Currency 5 3" xfId="3177"/>
    <cellStyle name="Currency 5 3 2" xfId="3178"/>
    <cellStyle name="Currency 5 3 2 2" xfId="3179"/>
    <cellStyle name="Currency 5 30" xfId="3180"/>
    <cellStyle name="Currency 5 30 2" xfId="3181"/>
    <cellStyle name="Currency 5 31" xfId="3182"/>
    <cellStyle name="Currency 5 31 2" xfId="3183"/>
    <cellStyle name="Currency 5 32" xfId="3184"/>
    <cellStyle name="Currency 5 32 2" xfId="3185"/>
    <cellStyle name="Currency 5 33" xfId="3186"/>
    <cellStyle name="Currency 5 33 2" xfId="3187"/>
    <cellStyle name="Currency 5 34" xfId="3188"/>
    <cellStyle name="Currency 5 34 2" xfId="3189"/>
    <cellStyle name="Currency 5 35" xfId="3190"/>
    <cellStyle name="Currency 5 35 2" xfId="3191"/>
    <cellStyle name="Currency 5 36" xfId="3192"/>
    <cellStyle name="Currency 5 36 2" xfId="3193"/>
    <cellStyle name="Currency 5 37" xfId="3194"/>
    <cellStyle name="Currency 5 37 2" xfId="3195"/>
    <cellStyle name="Currency 5 38" xfId="3196"/>
    <cellStyle name="Currency 5 38 2" xfId="3197"/>
    <cellStyle name="Currency 5 39" xfId="3198"/>
    <cellStyle name="Currency 5 39 2" xfId="3199"/>
    <cellStyle name="Currency 5 4" xfId="3200"/>
    <cellStyle name="Currency 5 4 2" xfId="3201"/>
    <cellStyle name="Currency 5 40" xfId="3202"/>
    <cellStyle name="Currency 5 40 2" xfId="3203"/>
    <cellStyle name="Currency 5 41" xfId="3204"/>
    <cellStyle name="Currency 5 42" xfId="3205"/>
    <cellStyle name="Currency 5 42 2" xfId="3206"/>
    <cellStyle name="Currency 5 43" xfId="3207"/>
    <cellStyle name="Currency 5 43 2" xfId="3208"/>
    <cellStyle name="Currency 5 44" xfId="3209"/>
    <cellStyle name="Currency 5 44 2" xfId="3210"/>
    <cellStyle name="Currency 5 45" xfId="3211"/>
    <cellStyle name="Currency 5 45 2" xfId="3212"/>
    <cellStyle name="Currency 5 46" xfId="3213"/>
    <cellStyle name="Currency 5 47" xfId="3214"/>
    <cellStyle name="Currency 5 47 2" xfId="3215"/>
    <cellStyle name="Currency 5 48" xfId="3216"/>
    <cellStyle name="Currency 5 49" xfId="3217"/>
    <cellStyle name="Currency 5 5" xfId="3218"/>
    <cellStyle name="Currency 5 5 2" xfId="3219"/>
    <cellStyle name="Currency 5 50" xfId="3220"/>
    <cellStyle name="Currency 5 51" xfId="3221"/>
    <cellStyle name="Currency 5 52" xfId="3222"/>
    <cellStyle name="Currency 5 53" xfId="3223"/>
    <cellStyle name="Currency 5 54" xfId="3224"/>
    <cellStyle name="Currency 5 54 2" xfId="3225"/>
    <cellStyle name="Currency 5 55" xfId="3226"/>
    <cellStyle name="Currency 5 55 2" xfId="3227"/>
    <cellStyle name="Currency 5 56" xfId="3228"/>
    <cellStyle name="Currency 5 56 2" xfId="3229"/>
    <cellStyle name="Currency 5 57" xfId="3230"/>
    <cellStyle name="Currency 5 57 2" xfId="3231"/>
    <cellStyle name="Currency 5 58" xfId="3232"/>
    <cellStyle name="Currency 5 58 2" xfId="3233"/>
    <cellStyle name="Currency 5 59" xfId="3234"/>
    <cellStyle name="Currency 5 59 2" xfId="3235"/>
    <cellStyle name="Currency 5 6" xfId="3236"/>
    <cellStyle name="Currency 5 6 2" xfId="3237"/>
    <cellStyle name="Currency 5 60" xfId="3238"/>
    <cellStyle name="Currency 5 60 2" xfId="3239"/>
    <cellStyle name="Currency 5 61" xfId="3240"/>
    <cellStyle name="Currency 5 61 2" xfId="3241"/>
    <cellStyle name="Currency 5 62" xfId="3242"/>
    <cellStyle name="Currency 5 62 2" xfId="3243"/>
    <cellStyle name="Currency 5 63" xfId="3244"/>
    <cellStyle name="Currency 5 63 2" xfId="3245"/>
    <cellStyle name="Currency 5 64" xfId="3246"/>
    <cellStyle name="Currency 5 64 2" xfId="3247"/>
    <cellStyle name="Currency 5 65" xfId="3248"/>
    <cellStyle name="Currency 5 65 2" xfId="3249"/>
    <cellStyle name="Currency 5 66" xfId="3250"/>
    <cellStyle name="Currency 5 67" xfId="3251"/>
    <cellStyle name="Currency 5 68" xfId="3252"/>
    <cellStyle name="Currency 5 69" xfId="3253"/>
    <cellStyle name="Currency 5 7" xfId="3254"/>
    <cellStyle name="Currency 5 7 2" xfId="3255"/>
    <cellStyle name="Currency 5 70" xfId="3256"/>
    <cellStyle name="Currency 5 70 2" xfId="3257"/>
    <cellStyle name="Currency 5 71" xfId="3258"/>
    <cellStyle name="Currency 5 71 2" xfId="3259"/>
    <cellStyle name="Currency 5 72" xfId="3260"/>
    <cellStyle name="Currency 5 72 2" xfId="3261"/>
    <cellStyle name="Currency 5 73" xfId="3262"/>
    <cellStyle name="Currency 5 73 2" xfId="3263"/>
    <cellStyle name="Currency 5 74" xfId="3264"/>
    <cellStyle name="Currency 5 74 2" xfId="3265"/>
    <cellStyle name="Currency 5 75" xfId="3266"/>
    <cellStyle name="Currency 5 75 2" xfId="3267"/>
    <cellStyle name="Currency 5 76" xfId="3268"/>
    <cellStyle name="Currency 5 76 2" xfId="3269"/>
    <cellStyle name="Currency 5 77" xfId="3270"/>
    <cellStyle name="Currency 5 77 2" xfId="3271"/>
    <cellStyle name="Currency 5 78" xfId="3272"/>
    <cellStyle name="Currency 5 78 2" xfId="3273"/>
    <cellStyle name="Currency 5 79" xfId="3274"/>
    <cellStyle name="Currency 5 79 2" xfId="3275"/>
    <cellStyle name="Currency 5 8" xfId="3276"/>
    <cellStyle name="Currency 5 8 2" xfId="3277"/>
    <cellStyle name="Currency 5 80" xfId="3278"/>
    <cellStyle name="Currency 5 80 2" xfId="3279"/>
    <cellStyle name="Currency 5 81" xfId="3280"/>
    <cellStyle name="Currency 5 81 2" xfId="3281"/>
    <cellStyle name="Currency 5 82" xfId="3282"/>
    <cellStyle name="Currency 5 82 2" xfId="3283"/>
    <cellStyle name="Currency 5 83" xfId="3284"/>
    <cellStyle name="Currency 5 83 2" xfId="3285"/>
    <cellStyle name="Currency 5 84" xfId="3286"/>
    <cellStyle name="Currency 5 84 2" xfId="3287"/>
    <cellStyle name="Currency 5 85" xfId="3288"/>
    <cellStyle name="Currency 5 85 2" xfId="3289"/>
    <cellStyle name="Currency 5 86" xfId="3290"/>
    <cellStyle name="Currency 5 86 2" xfId="3291"/>
    <cellStyle name="Currency 5 87" xfId="3292"/>
    <cellStyle name="Currency 5 87 2" xfId="3293"/>
    <cellStyle name="Currency 5 88" xfId="3294"/>
    <cellStyle name="Currency 5 88 2" xfId="3295"/>
    <cellStyle name="Currency 5 89" xfId="3296"/>
    <cellStyle name="Currency 5 89 2" xfId="3297"/>
    <cellStyle name="Currency 5 9" xfId="3298"/>
    <cellStyle name="Currency 5 9 2" xfId="3299"/>
    <cellStyle name="Currency 5 90" xfId="3300"/>
    <cellStyle name="Currency 5 90 2" xfId="3301"/>
    <cellStyle name="Currency 5 91" xfId="3302"/>
    <cellStyle name="Currency 5 91 2" xfId="3303"/>
    <cellStyle name="Currency 5 92" xfId="3304"/>
    <cellStyle name="Currency 5 93" xfId="3305"/>
    <cellStyle name="Currency 5 94" xfId="3306"/>
    <cellStyle name="Currency 5 94 2" xfId="3307"/>
    <cellStyle name="Currency 5 95" xfId="3308"/>
    <cellStyle name="Currency 5 95 2" xfId="3309"/>
    <cellStyle name="Currency 5 96" xfId="3310"/>
    <cellStyle name="Currency 5 96 2" xfId="3311"/>
    <cellStyle name="Currency 5 97" xfId="3312"/>
    <cellStyle name="Currency 5 97 2" xfId="3313"/>
    <cellStyle name="Currency 5 98" xfId="3314"/>
    <cellStyle name="Currency 5 98 2" xfId="3315"/>
    <cellStyle name="Currency 5 99" xfId="3316"/>
    <cellStyle name="Currency 6" xfId="3317"/>
    <cellStyle name="Currency 6 10" xfId="3318"/>
    <cellStyle name="Currency 6 10 2" xfId="3319"/>
    <cellStyle name="Currency 6 11" xfId="3320"/>
    <cellStyle name="Currency 6 11 2" xfId="3321"/>
    <cellStyle name="Currency 6 12" xfId="3322"/>
    <cellStyle name="Currency 6 12 2" xfId="3323"/>
    <cellStyle name="Currency 6 13" xfId="3324"/>
    <cellStyle name="Currency 6 13 2" xfId="3325"/>
    <cellStyle name="Currency 6 14" xfId="3326"/>
    <cellStyle name="Currency 6 14 2" xfId="3327"/>
    <cellStyle name="Currency 6 15" xfId="3328"/>
    <cellStyle name="Currency 6 15 2" xfId="3329"/>
    <cellStyle name="Currency 6 16" xfId="3330"/>
    <cellStyle name="Currency 6 16 2" xfId="3331"/>
    <cellStyle name="Currency 6 17" xfId="3332"/>
    <cellStyle name="Currency 6 17 2" xfId="3333"/>
    <cellStyle name="Currency 6 18" xfId="3334"/>
    <cellStyle name="Currency 6 18 2" xfId="3335"/>
    <cellStyle name="Currency 6 19" xfId="3336"/>
    <cellStyle name="Currency 6 2" xfId="3337"/>
    <cellStyle name="Currency 6 2 2" xfId="3338"/>
    <cellStyle name="Currency 6 2 3" xfId="3339"/>
    <cellStyle name="Currency 6 3" xfId="3340"/>
    <cellStyle name="Currency 6 3 2" xfId="3341"/>
    <cellStyle name="Currency 6 4" xfId="3342"/>
    <cellStyle name="Currency 6 4 2" xfId="3343"/>
    <cellStyle name="Currency 6 5" xfId="3344"/>
    <cellStyle name="Currency 6 5 2" xfId="3345"/>
    <cellStyle name="Currency 6 6" xfId="3346"/>
    <cellStyle name="Currency 6 6 2" xfId="3347"/>
    <cellStyle name="Currency 6 7" xfId="3348"/>
    <cellStyle name="Currency 6 7 2" xfId="3349"/>
    <cellStyle name="Currency 6 8" xfId="3350"/>
    <cellStyle name="Currency 6 8 2" xfId="3351"/>
    <cellStyle name="Currency 6 9" xfId="3352"/>
    <cellStyle name="Currency 6 9 2" xfId="3353"/>
    <cellStyle name="Currency 7" xfId="3354"/>
    <cellStyle name="Currency 7 10" xfId="3355"/>
    <cellStyle name="Currency 7 11" xfId="3356"/>
    <cellStyle name="Currency 7 12" xfId="3357"/>
    <cellStyle name="Currency 7 13" xfId="3358"/>
    <cellStyle name="Currency 7 13 2" xfId="3359"/>
    <cellStyle name="Currency 7 13 2 2" xfId="3360"/>
    <cellStyle name="Currency 7 13 3" xfId="3361"/>
    <cellStyle name="Currency 7 13 4" xfId="3362"/>
    <cellStyle name="Currency 7 14" xfId="3363"/>
    <cellStyle name="Currency 7 15" xfId="3364"/>
    <cellStyle name="Currency 7 15 2" xfId="3365"/>
    <cellStyle name="Currency 7 2" xfId="3366"/>
    <cellStyle name="Currency 7 2 10" xfId="3367"/>
    <cellStyle name="Currency 7 2 10 2" xfId="3368"/>
    <cellStyle name="Currency 7 2 10 2 2" xfId="3369"/>
    <cellStyle name="Currency 7 2 10 3" xfId="3370"/>
    <cellStyle name="Currency 7 2 11" xfId="3371"/>
    <cellStyle name="Currency 7 2 11 2" xfId="3372"/>
    <cellStyle name="Currency 7 2 11 2 2" xfId="3373"/>
    <cellStyle name="Currency 7 2 11 3" xfId="3374"/>
    <cellStyle name="Currency 7 2 12" xfId="3375"/>
    <cellStyle name="Currency 7 2 12 2" xfId="3376"/>
    <cellStyle name="Currency 7 2 13" xfId="3377"/>
    <cellStyle name="Currency 7 2 13 2" xfId="3378"/>
    <cellStyle name="Currency 7 2 14" xfId="3379"/>
    <cellStyle name="Currency 7 2 14 2" xfId="3380"/>
    <cellStyle name="Currency 7 2 2" xfId="3381"/>
    <cellStyle name="Currency 7 2 2 2" xfId="3382"/>
    <cellStyle name="Currency 7 2 2 2 2" xfId="3383"/>
    <cellStyle name="Currency 7 2 2 3" xfId="3384"/>
    <cellStyle name="Currency 7 2 3" xfId="3385"/>
    <cellStyle name="Currency 7 2 3 2" xfId="3386"/>
    <cellStyle name="Currency 7 2 3 2 2" xfId="3387"/>
    <cellStyle name="Currency 7 2 3 3" xfId="3388"/>
    <cellStyle name="Currency 7 2 4" xfId="3389"/>
    <cellStyle name="Currency 7 2 4 2" xfId="3390"/>
    <cellStyle name="Currency 7 2 4 2 2" xfId="3391"/>
    <cellStyle name="Currency 7 2 4 3" xfId="3392"/>
    <cellStyle name="Currency 7 2 5" xfId="3393"/>
    <cellStyle name="Currency 7 2 5 2" xfId="3394"/>
    <cellStyle name="Currency 7 2 5 2 2" xfId="3395"/>
    <cellStyle name="Currency 7 2 5 3" xfId="3396"/>
    <cellStyle name="Currency 7 2 6" xfId="3397"/>
    <cellStyle name="Currency 7 2 6 2" xfId="3398"/>
    <cellStyle name="Currency 7 2 6 2 2" xfId="3399"/>
    <cellStyle name="Currency 7 2 6 3" xfId="3400"/>
    <cellStyle name="Currency 7 2 7" xfId="3401"/>
    <cellStyle name="Currency 7 2 7 2" xfId="3402"/>
    <cellStyle name="Currency 7 2 7 2 2" xfId="3403"/>
    <cellStyle name="Currency 7 2 7 3" xfId="3404"/>
    <cellStyle name="Currency 7 2 8" xfId="3405"/>
    <cellStyle name="Currency 7 2 8 2" xfId="3406"/>
    <cellStyle name="Currency 7 2 8 2 2" xfId="3407"/>
    <cellStyle name="Currency 7 2 8 3" xfId="3408"/>
    <cellStyle name="Currency 7 2 9" xfId="3409"/>
    <cellStyle name="Currency 7 2 9 2" xfId="3410"/>
    <cellStyle name="Currency 7 2 9 2 2" xfId="3411"/>
    <cellStyle name="Currency 7 2 9 3" xfId="3412"/>
    <cellStyle name="Currency 7 3" xfId="3413"/>
    <cellStyle name="Currency 7 3 2" xfId="3414"/>
    <cellStyle name="Currency 7 3 2 2" xfId="3415"/>
    <cellStyle name="Currency 7 3 3" xfId="3416"/>
    <cellStyle name="Currency 7 4" xfId="3417"/>
    <cellStyle name="Currency 7 5" xfId="3418"/>
    <cellStyle name="Currency 7 6" xfId="3419"/>
    <cellStyle name="Currency 7 7" xfId="3420"/>
    <cellStyle name="Currency 7 8" xfId="3421"/>
    <cellStyle name="Currency 7 9" xfId="3422"/>
    <cellStyle name="Currency 8" xfId="3423"/>
    <cellStyle name="Currency 9" xfId="3424"/>
    <cellStyle name="Currency No$" xfId="3425"/>
    <cellStyle name="Currency Total" xfId="3426"/>
    <cellStyle name="Currency x2 No$" xfId="3427"/>
    <cellStyle name="Currency0" xfId="3428"/>
    <cellStyle name="Custom - Style1" xfId="3429"/>
    <cellStyle name="Custom - Style8" xfId="3430"/>
    <cellStyle name="Data   - Style2" xfId="3431"/>
    <cellStyle name="Date" xfId="3432"/>
    <cellStyle name="Dollarsign" xfId="3433"/>
    <cellStyle name="DOUBLEL" xfId="3434"/>
    <cellStyle name="eatme" xfId="3435"/>
    <cellStyle name="Euro" xfId="3436"/>
    <cellStyle name="Exhibits" xfId="3437"/>
    <cellStyle name="Explanatory Text 2" xfId="3438"/>
    <cellStyle name="Explanatory Text 3" xfId="3439"/>
    <cellStyle name="Explanatory Text 4" xfId="3440"/>
    <cellStyle name="Explanatory Text 5" xfId="3441"/>
    <cellStyle name="Explanatory Text 6" xfId="3442"/>
    <cellStyle name="F2" xfId="3443"/>
    <cellStyle name="F3" xfId="3444"/>
    <cellStyle name="F4" xfId="3445"/>
    <cellStyle name="F5" xfId="3446"/>
    <cellStyle name="F6" xfId="3447"/>
    <cellStyle name="F7" xfId="3448"/>
    <cellStyle name="F8" xfId="3449"/>
    <cellStyle name="Fixed" xfId="3450"/>
    <cellStyle name="Followed Hyperlink" xfId="11255" builtinId="9" hidden="1"/>
    <cellStyle name="Followed Hyperlink" xfId="11257" builtinId="9" hidden="1"/>
    <cellStyle name="Followed Hyperlink" xfId="11259" builtinId="9" hidden="1"/>
    <cellStyle name="Followed Hyperlink" xfId="11261" builtinId="9" hidden="1"/>
    <cellStyle name="Followed Hyperlink" xfId="11263" builtinId="9" hidden="1"/>
    <cellStyle name="Followed Hyperlink" xfId="11266" builtinId="9" hidden="1"/>
    <cellStyle name="Followed Hyperlink" xfId="11268" builtinId="9" hidden="1"/>
    <cellStyle name="Followed Hyperlink" xfId="11270" builtinId="9" hidden="1"/>
    <cellStyle name="Followed Hyperlink" xfId="11272" builtinId="9" hidden="1"/>
    <cellStyle name="Followed Hyperlink" xfId="11274" builtinId="9" hidden="1"/>
    <cellStyle name="Followed Hyperlink" xfId="11276" builtinId="9" hidden="1"/>
    <cellStyle name="Followed Hyperlink" xfId="11278" builtinId="9" hidden="1"/>
    <cellStyle name="Followed Hyperlink" xfId="11284" builtinId="9" hidden="1"/>
    <cellStyle name="Followed Hyperlink" xfId="11286" builtinId="9" hidden="1"/>
    <cellStyle name="Followed Hyperlink" xfId="11288" builtinId="9" hidden="1"/>
    <cellStyle name="Followed Hyperlink" xfId="11290" builtinId="9" hidden="1"/>
    <cellStyle name="Followed Hyperlink" xfId="11292" builtinId="9" hidden="1"/>
    <cellStyle name="Followed Hyperlink" xfId="11294" builtinId="9" hidden="1"/>
    <cellStyle name="Followed Hyperlink" xfId="11296" builtinId="9" hidden="1"/>
    <cellStyle name="Followed Hyperlink" xfId="11298" builtinId="9" hidden="1"/>
    <cellStyle name="Followed Hyperlink" xfId="11300" builtinId="9" hidden="1"/>
    <cellStyle name="Followed Hyperlink" xfId="11302" builtinId="9" hidden="1"/>
    <cellStyle name="Followed Hyperlink" xfId="11304" builtinId="9" hidden="1"/>
    <cellStyle name="Followed Hyperlink" xfId="11306" builtinId="9" hidden="1"/>
    <cellStyle name="Followed Hyperlink" xfId="11308" builtinId="9" hidden="1"/>
    <cellStyle name="Followed Hyperlink" xfId="11310" builtinId="9" hidden="1"/>
    <cellStyle name="Followed Hyperlink" xfId="11312" builtinId="9" hidden="1"/>
    <cellStyle name="Followed Hyperlink" xfId="11314" builtinId="9" hidden="1"/>
    <cellStyle name="Followed Hyperlink" xfId="11316" builtinId="9" hidden="1"/>
    <cellStyle name="Followed Hyperlink" xfId="11318" builtinId="9" hidden="1"/>
    <cellStyle name="Followed Hyperlink" xfId="11320" builtinId="9" hidden="1"/>
    <cellStyle name="Followed Hyperlink" xfId="11322" builtinId="9" hidden="1"/>
    <cellStyle name="Followed Hyperlink" xfId="11324" builtinId="9" hidden="1"/>
    <cellStyle name="Followed Hyperlink" xfId="11326" builtinId="9" hidden="1"/>
    <cellStyle name="Followed Hyperlink" xfId="11328" builtinId="9" hidden="1"/>
    <cellStyle name="Formula" xfId="3451"/>
    <cellStyle name="Gas Cost x5" xfId="3452"/>
    <cellStyle name="Good 2" xfId="3453"/>
    <cellStyle name="Good 3" xfId="3454"/>
    <cellStyle name="Good 4" xfId="3455"/>
    <cellStyle name="Good 5" xfId="3456"/>
    <cellStyle name="Good 6" xfId="3457"/>
    <cellStyle name="Hardcoded" xfId="3458"/>
    <cellStyle name="Head Title" xfId="3459"/>
    <cellStyle name="Heading 1 2" xfId="3460"/>
    <cellStyle name="Heading 1 3" xfId="3461"/>
    <cellStyle name="Heading 1 4" xfId="3462"/>
    <cellStyle name="Heading 1 5" xfId="3463"/>
    <cellStyle name="Heading 1 6" xfId="3464"/>
    <cellStyle name="Heading 2 2" xfId="3465"/>
    <cellStyle name="Heading 2 3" xfId="3466"/>
    <cellStyle name="Heading 2 4" xfId="3467"/>
    <cellStyle name="Heading 2 5" xfId="3468"/>
    <cellStyle name="Heading 2 6" xfId="3469"/>
    <cellStyle name="Heading 3 2" xfId="3470"/>
    <cellStyle name="Heading 3 3" xfId="3471"/>
    <cellStyle name="Heading 3 4" xfId="3472"/>
    <cellStyle name="Heading 3 5" xfId="3473"/>
    <cellStyle name="Heading 3 6" xfId="3474"/>
    <cellStyle name="Heading 4 2" xfId="3475"/>
    <cellStyle name="Heading 4 3" xfId="3476"/>
    <cellStyle name="Heading 4 4" xfId="3477"/>
    <cellStyle name="Heading 4 5" xfId="3478"/>
    <cellStyle name="Heading 4 6" xfId="3479"/>
    <cellStyle name="HEADING1" xfId="3480"/>
    <cellStyle name="HEADING2" xfId="3481"/>
    <cellStyle name="HeadlineStyle" xfId="3482"/>
    <cellStyle name="HeadlineStyle 10" xfId="3483"/>
    <cellStyle name="HeadlineStyle 11" xfId="3484"/>
    <cellStyle name="HeadlineStyle 12" xfId="3485"/>
    <cellStyle name="HeadlineStyle 13" xfId="3486"/>
    <cellStyle name="HeadlineStyle 14" xfId="3487"/>
    <cellStyle name="HeadlineStyle 15" xfId="3488"/>
    <cellStyle name="HeadlineStyle 16" xfId="3489"/>
    <cellStyle name="HeadlineStyle 2" xfId="3490"/>
    <cellStyle name="HeadlineStyle 3" xfId="3491"/>
    <cellStyle name="HeadlineStyle 4" xfId="3492"/>
    <cellStyle name="HeadlineStyle 5" xfId="3493"/>
    <cellStyle name="HeadlineStyle 6" xfId="3494"/>
    <cellStyle name="HeadlineStyle 7" xfId="3495"/>
    <cellStyle name="HeadlineStyle 8" xfId="3496"/>
    <cellStyle name="HeadlineStyle 9" xfId="3497"/>
    <cellStyle name="HeadlineStyleJustified" xfId="3498"/>
    <cellStyle name="HeadlineStyleJustified 10" xfId="3499"/>
    <cellStyle name="HeadlineStyleJustified 11" xfId="3500"/>
    <cellStyle name="HeadlineStyleJustified 12" xfId="3501"/>
    <cellStyle name="HeadlineStyleJustified 13" xfId="3502"/>
    <cellStyle name="HeadlineStyleJustified 14" xfId="3503"/>
    <cellStyle name="HeadlineStyleJustified 15" xfId="3504"/>
    <cellStyle name="HeadlineStyleJustified 16" xfId="3505"/>
    <cellStyle name="HeadlineStyleJustified 2" xfId="3506"/>
    <cellStyle name="HeadlineStyleJustified 3" xfId="3507"/>
    <cellStyle name="HeadlineStyleJustified 4" xfId="3508"/>
    <cellStyle name="HeadlineStyleJustified 5" xfId="3509"/>
    <cellStyle name="HeadlineStyleJustified 6" xfId="3510"/>
    <cellStyle name="HeadlineStyleJustified 7" xfId="3511"/>
    <cellStyle name="HeadlineStyleJustified 8" xfId="3512"/>
    <cellStyle name="HeadlineStyleJustified 9" xfId="3513"/>
    <cellStyle name="Hyperlink" xfId="11254" builtinId="8" hidden="1"/>
    <cellStyle name="Hyperlink" xfId="11256" builtinId="8" hidden="1"/>
    <cellStyle name="Hyperlink" xfId="11258" builtinId="8" hidden="1"/>
    <cellStyle name="Hyperlink" xfId="11260" builtinId="8" hidden="1"/>
    <cellStyle name="Hyperlink" xfId="11262" builtinId="8" hidden="1"/>
    <cellStyle name="Hyperlink" xfId="11265" builtinId="8" hidden="1"/>
    <cellStyle name="Hyperlink" xfId="11267" builtinId="8" hidden="1"/>
    <cellStyle name="Hyperlink" xfId="11269" builtinId="8" hidden="1"/>
    <cellStyle name="Hyperlink" xfId="11271" builtinId="8" hidden="1"/>
    <cellStyle name="Hyperlink" xfId="11273" builtinId="8" hidden="1"/>
    <cellStyle name="Hyperlink" xfId="11275" builtinId="8" hidden="1"/>
    <cellStyle name="Hyperlink" xfId="11277" builtinId="8" hidden="1"/>
    <cellStyle name="Hyperlink" xfId="11283" builtinId="8" hidden="1"/>
    <cellStyle name="Hyperlink" xfId="11285" builtinId="8" hidden="1"/>
    <cellStyle name="Hyperlink" xfId="11287" builtinId="8" hidden="1"/>
    <cellStyle name="Hyperlink" xfId="11289" builtinId="8" hidden="1"/>
    <cellStyle name="Hyperlink" xfId="11291" builtinId="8" hidden="1"/>
    <cellStyle name="Hyperlink" xfId="11293" builtinId="8" hidden="1"/>
    <cellStyle name="Hyperlink" xfId="11295" builtinId="8" hidden="1"/>
    <cellStyle name="Hyperlink" xfId="11297" builtinId="8" hidden="1"/>
    <cellStyle name="Hyperlink" xfId="11299" builtinId="8" hidden="1"/>
    <cellStyle name="Hyperlink" xfId="11301" builtinId="8" hidden="1"/>
    <cellStyle name="Hyperlink" xfId="11303" builtinId="8" hidden="1"/>
    <cellStyle name="Hyperlink" xfId="11305" builtinId="8" hidden="1"/>
    <cellStyle name="Hyperlink" xfId="11307" builtinId="8" hidden="1"/>
    <cellStyle name="Hyperlink" xfId="11309" builtinId="8" hidden="1"/>
    <cellStyle name="Hyperlink" xfId="11311" builtinId="8" hidden="1"/>
    <cellStyle name="Hyperlink" xfId="11313" builtinId="8" hidden="1"/>
    <cellStyle name="Hyperlink" xfId="11315" builtinId="8" hidden="1"/>
    <cellStyle name="Hyperlink" xfId="11317" builtinId="8" hidden="1"/>
    <cellStyle name="Hyperlink" xfId="11319" builtinId="8" hidden="1"/>
    <cellStyle name="Hyperlink" xfId="11321" builtinId="8" hidden="1"/>
    <cellStyle name="Hyperlink" xfId="11323" builtinId="8" hidden="1"/>
    <cellStyle name="Hyperlink" xfId="11325" builtinId="8" hidden="1"/>
    <cellStyle name="Hyperlink" xfId="11327" builtinId="8" hidden="1"/>
    <cellStyle name="Hyperlink 2" xfId="3514"/>
    <cellStyle name="inc/dec" xfId="3515"/>
    <cellStyle name="inc/dec 2" xfId="3516"/>
    <cellStyle name="Input 2" xfId="3517"/>
    <cellStyle name="Input 3" xfId="3518"/>
    <cellStyle name="Input 4" xfId="3519"/>
    <cellStyle name="Input 5" xfId="3520"/>
    <cellStyle name="Input 6" xfId="3521"/>
    <cellStyle name="Invisible" xfId="3522"/>
    <cellStyle name="Labels - Style3" xfId="3523"/>
    <cellStyle name="Labor" xfId="3524"/>
    <cellStyle name="Lines" xfId="3525"/>
    <cellStyle name="Linked Amount" xfId="3526"/>
    <cellStyle name="Linked Cell 2" xfId="3527"/>
    <cellStyle name="Linked Cell 3" xfId="3528"/>
    <cellStyle name="Linked Cell 4" xfId="3529"/>
    <cellStyle name="Linked Cell 5" xfId="3530"/>
    <cellStyle name="Linked Cell 6" xfId="3531"/>
    <cellStyle name="Neutral 2" xfId="3532"/>
    <cellStyle name="Neutral 3" xfId="3533"/>
    <cellStyle name="Neutral 4" xfId="3534"/>
    <cellStyle name="Neutral 5" xfId="3535"/>
    <cellStyle name="Neutral 6" xfId="3536"/>
    <cellStyle name="NewColumnHeaderNormal" xfId="3537"/>
    <cellStyle name="NewSectionHeaderNormal" xfId="3538"/>
    <cellStyle name="NewTitleNormal" xfId="3539"/>
    <cellStyle name="Normal" xfId="0" builtinId="0"/>
    <cellStyle name="Normal - Style1" xfId="3540"/>
    <cellStyle name="Normal - Style2" xfId="3541"/>
    <cellStyle name="Normal - Style3" xfId="3542"/>
    <cellStyle name="Normal - Style4" xfId="3543"/>
    <cellStyle name="Normal - Style5" xfId="3544"/>
    <cellStyle name="Normal - Style6" xfId="3545"/>
    <cellStyle name="Normal - Style7" xfId="3546"/>
    <cellStyle name="Normal - Style8" xfId="3547"/>
    <cellStyle name="Normal 10" xfId="3548"/>
    <cellStyle name="Normal 10 10" xfId="3549"/>
    <cellStyle name="Normal 10 10 2" xfId="3550"/>
    <cellStyle name="Normal 10 10 2 2" xfId="3551"/>
    <cellStyle name="Normal 10 10 3" xfId="3552"/>
    <cellStyle name="Normal 10 10 4" xfId="3553"/>
    <cellStyle name="Normal 10 11" xfId="3554"/>
    <cellStyle name="Normal 10 11 2" xfId="3555"/>
    <cellStyle name="Normal 10 11 2 2" xfId="3556"/>
    <cellStyle name="Normal 10 11 3" xfId="3557"/>
    <cellStyle name="Normal 10 12" xfId="3558"/>
    <cellStyle name="Normal 10 12 2" xfId="3559"/>
    <cellStyle name="Normal 10 13" xfId="3560"/>
    <cellStyle name="Normal 10 13 2" xfId="3561"/>
    <cellStyle name="Normal 10 14" xfId="3562"/>
    <cellStyle name="Normal 10 14 10" xfId="3563"/>
    <cellStyle name="Normal 10 14 10 2" xfId="3564"/>
    <cellStyle name="Normal 10 14 11" xfId="3565"/>
    <cellStyle name="Normal 10 14 11 2" xfId="3566"/>
    <cellStyle name="Normal 10 14 12" xfId="3567"/>
    <cellStyle name="Normal 10 14 12 2" xfId="3568"/>
    <cellStyle name="Normal 10 14 13" xfId="3569"/>
    <cellStyle name="Normal 10 14 2" xfId="3570"/>
    <cellStyle name="Normal 10 14 2 2" xfId="3571"/>
    <cellStyle name="Normal 10 14 3" xfId="3572"/>
    <cellStyle name="Normal 10 14 3 2" xfId="3573"/>
    <cellStyle name="Normal 10 14 4" xfId="3574"/>
    <cellStyle name="Normal 10 14 4 2" xfId="3575"/>
    <cellStyle name="Normal 10 14 5" xfId="3576"/>
    <cellStyle name="Normal 10 14 5 2" xfId="3577"/>
    <cellStyle name="Normal 10 14 6" xfId="3578"/>
    <cellStyle name="Normal 10 14 6 2" xfId="3579"/>
    <cellStyle name="Normal 10 14 7" xfId="3580"/>
    <cellStyle name="Normal 10 14 7 2" xfId="3581"/>
    <cellStyle name="Normal 10 14 8" xfId="3582"/>
    <cellStyle name="Normal 10 14 8 2" xfId="3583"/>
    <cellStyle name="Normal 10 14 9" xfId="3584"/>
    <cellStyle name="Normal 10 14 9 2" xfId="3585"/>
    <cellStyle name="Normal 10 15" xfId="3586"/>
    <cellStyle name="Normal 10 15 2" xfId="3587"/>
    <cellStyle name="Normal 10 16" xfId="3588"/>
    <cellStyle name="Normal 10 16 2" xfId="3589"/>
    <cellStyle name="Normal 10 17" xfId="3590"/>
    <cellStyle name="Normal 10 17 2" xfId="3591"/>
    <cellStyle name="Normal 10 18" xfId="3592"/>
    <cellStyle name="Normal 10 18 2" xfId="3593"/>
    <cellStyle name="Normal 10 19" xfId="3594"/>
    <cellStyle name="Normal 10 19 2" xfId="3595"/>
    <cellStyle name="Normal 10 2" xfId="3596"/>
    <cellStyle name="Normal 10 2 2" xfId="3597"/>
    <cellStyle name="Normal 10 2 2 2" xfId="3598"/>
    <cellStyle name="Normal 10 2 3" xfId="3599"/>
    <cellStyle name="Normal 10 20" xfId="3600"/>
    <cellStyle name="Normal 10 20 2" xfId="3601"/>
    <cellStyle name="Normal 10 21" xfId="3602"/>
    <cellStyle name="Normal 10 21 2" xfId="3603"/>
    <cellStyle name="Normal 10 21 2 2" xfId="3604"/>
    <cellStyle name="Normal 10 21 3" xfId="3605"/>
    <cellStyle name="Normal 10 21 4" xfId="3606"/>
    <cellStyle name="Normal 10 22" xfId="3607"/>
    <cellStyle name="Normal 10 22 2" xfId="3608"/>
    <cellStyle name="Normal 10 23" xfId="3609"/>
    <cellStyle name="Normal 10 23 2" xfId="3610"/>
    <cellStyle name="Normal 10 24" xfId="3611"/>
    <cellStyle name="Normal 10 25" xfId="3612"/>
    <cellStyle name="Normal 10 26" xfId="3613"/>
    <cellStyle name="Normal 10 27" xfId="3614"/>
    <cellStyle name="Normal 10 28" xfId="3615"/>
    <cellStyle name="Normal 10 29" xfId="3616"/>
    <cellStyle name="Normal 10 3" xfId="3617"/>
    <cellStyle name="Normal 10 3 2" xfId="3618"/>
    <cellStyle name="Normal 10 3 2 2" xfId="3619"/>
    <cellStyle name="Normal 10 3 3" xfId="3620"/>
    <cellStyle name="Normal 10 30" xfId="3621"/>
    <cellStyle name="Normal 10 31" xfId="3622"/>
    <cellStyle name="Normal 10 32" xfId="3623"/>
    <cellStyle name="Normal 10 33" xfId="3624"/>
    <cellStyle name="Normal 10 34" xfId="3625"/>
    <cellStyle name="Normal 10 35" xfId="3626"/>
    <cellStyle name="Normal 10 36" xfId="3627"/>
    <cellStyle name="Normal 10 37" xfId="3628"/>
    <cellStyle name="Normal 10 38" xfId="3629"/>
    <cellStyle name="Normal 10 39" xfId="3630"/>
    <cellStyle name="Normal 10 4" xfId="3631"/>
    <cellStyle name="Normal 10 4 2" xfId="3632"/>
    <cellStyle name="Normal 10 4 2 2" xfId="3633"/>
    <cellStyle name="Normal 10 4 3" xfId="3634"/>
    <cellStyle name="Normal 10 40" xfId="3635"/>
    <cellStyle name="Normal 10 41" xfId="3636"/>
    <cellStyle name="Normal 10 42" xfId="3637"/>
    <cellStyle name="Normal 10 43" xfId="3638"/>
    <cellStyle name="Normal 10 44" xfId="3639"/>
    <cellStyle name="Normal 10 45" xfId="3640"/>
    <cellStyle name="Normal 10 46" xfId="3641"/>
    <cellStyle name="Normal 10 47" xfId="3642"/>
    <cellStyle name="Normal 10 48" xfId="3643"/>
    <cellStyle name="Normal 10 49" xfId="3644"/>
    <cellStyle name="Normal 10 5" xfId="3645"/>
    <cellStyle name="Normal 10 5 2" xfId="3646"/>
    <cellStyle name="Normal 10 5 2 2" xfId="3647"/>
    <cellStyle name="Normal 10 5 3" xfId="3648"/>
    <cellStyle name="Normal 10 50" xfId="3649"/>
    <cellStyle name="Normal 10 51" xfId="3650"/>
    <cellStyle name="Normal 10 52" xfId="3651"/>
    <cellStyle name="Normal 10 53" xfId="3652"/>
    <cellStyle name="Normal 10 54" xfId="3653"/>
    <cellStyle name="Normal 10 55" xfId="3654"/>
    <cellStyle name="Normal 10 56" xfId="3655"/>
    <cellStyle name="Normal 10 57" xfId="3656"/>
    <cellStyle name="Normal 10 58" xfId="3657"/>
    <cellStyle name="Normal 10 59" xfId="3658"/>
    <cellStyle name="Normal 10 6" xfId="3659"/>
    <cellStyle name="Normal 10 6 2" xfId="3660"/>
    <cellStyle name="Normal 10 6 2 2" xfId="3661"/>
    <cellStyle name="Normal 10 6 3" xfId="3662"/>
    <cellStyle name="Normal 10 60" xfId="3663"/>
    <cellStyle name="Normal 10 61" xfId="3664"/>
    <cellStyle name="Normal 10 62" xfId="3665"/>
    <cellStyle name="Normal 10 63" xfId="3666"/>
    <cellStyle name="Normal 10 64" xfId="3667"/>
    <cellStyle name="Normal 10 65" xfId="3668"/>
    <cellStyle name="Normal 10 66" xfId="3669"/>
    <cellStyle name="Normal 10 67" xfId="3670"/>
    <cellStyle name="Normal 10 68" xfId="3671"/>
    <cellStyle name="Normal 10 69" xfId="3672"/>
    <cellStyle name="Normal 10 7" xfId="3673"/>
    <cellStyle name="Normal 10 7 2" xfId="3674"/>
    <cellStyle name="Normal 10 7 2 2" xfId="3675"/>
    <cellStyle name="Normal 10 7 3" xfId="3676"/>
    <cellStyle name="Normal 10 70" xfId="3677"/>
    <cellStyle name="Normal 10 71" xfId="3678"/>
    <cellStyle name="Normal 10 72" xfId="3679"/>
    <cellStyle name="Normal 10 73" xfId="3680"/>
    <cellStyle name="Normal 10 74" xfId="3681"/>
    <cellStyle name="Normal 10 75" xfId="3682"/>
    <cellStyle name="Normal 10 76" xfId="3683"/>
    <cellStyle name="Normal 10 8" xfId="3684"/>
    <cellStyle name="Normal 10 8 2" xfId="3685"/>
    <cellStyle name="Normal 10 8 2 2" xfId="3686"/>
    <cellStyle name="Normal 10 8 3" xfId="3687"/>
    <cellStyle name="Normal 10 9" xfId="3688"/>
    <cellStyle name="Normal 10 9 2" xfId="3689"/>
    <cellStyle name="Normal 10 9 2 2" xfId="3690"/>
    <cellStyle name="Normal 10 9 3" xfId="3691"/>
    <cellStyle name="Normal 10_Avera Rebuttal Analyses" xfId="3692"/>
    <cellStyle name="Normal 100" xfId="3693"/>
    <cellStyle name="Normal 101" xfId="3694"/>
    <cellStyle name="Normal 102" xfId="3695"/>
    <cellStyle name="Normal 103" xfId="3696"/>
    <cellStyle name="Normal 104" xfId="3697"/>
    <cellStyle name="Normal 105" xfId="3698"/>
    <cellStyle name="Normal 106" xfId="3699"/>
    <cellStyle name="Normal 107" xfId="3700"/>
    <cellStyle name="Normal 108" xfId="3701"/>
    <cellStyle name="Normal 109" xfId="3702"/>
    <cellStyle name="Normal 11" xfId="3703"/>
    <cellStyle name="Normal 11 10" xfId="3704"/>
    <cellStyle name="Normal 11 11" xfId="3705"/>
    <cellStyle name="Normal 11 12" xfId="3706"/>
    <cellStyle name="Normal 11 13" xfId="3707"/>
    <cellStyle name="Normal 11 14" xfId="3708"/>
    <cellStyle name="Normal 11 2" xfId="3709"/>
    <cellStyle name="Normal 11 2 2" xfId="3710"/>
    <cellStyle name="Normal 11 2 2 2" xfId="3711"/>
    <cellStyle name="Normal 11 2 2 2 2" xfId="3712"/>
    <cellStyle name="Normal 11 2 2 3" xfId="3713"/>
    <cellStyle name="Normal 11 2 2 4" xfId="3714"/>
    <cellStyle name="Normal 11 2 2 5" xfId="3715"/>
    <cellStyle name="Normal 11 2 2 6" xfId="3716"/>
    <cellStyle name="Normal 11 2 2 7" xfId="3717"/>
    <cellStyle name="Normal 11 2 2 8" xfId="3718"/>
    <cellStyle name="Normal 11 2 2 9" xfId="3719"/>
    <cellStyle name="Normal 11 2 3" xfId="3720"/>
    <cellStyle name="Normal 11 2 4" xfId="3721"/>
    <cellStyle name="Normal 11 2 5" xfId="3722"/>
    <cellStyle name="Normal 11 2 6" xfId="3723"/>
    <cellStyle name="Normal 11 2 7" xfId="3724"/>
    <cellStyle name="Normal 11 2 8" xfId="3725"/>
    <cellStyle name="Normal 11 2 9" xfId="3726"/>
    <cellStyle name="Normal 11 3" xfId="3727"/>
    <cellStyle name="Normal 11 3 2" xfId="3728"/>
    <cellStyle name="Normal 11 4" xfId="3729"/>
    <cellStyle name="Normal 11 5" xfId="3730"/>
    <cellStyle name="Normal 11 5 2" xfId="3731"/>
    <cellStyle name="Normal 11 6" xfId="3732"/>
    <cellStyle name="Normal 11 7" xfId="3733"/>
    <cellStyle name="Normal 11 8" xfId="3734"/>
    <cellStyle name="Normal 11 9" xfId="3735"/>
    <cellStyle name="Normal 11_Avera Rebuttal Analyses" xfId="3736"/>
    <cellStyle name="Normal 110" xfId="3737"/>
    <cellStyle name="Normal 111" xfId="3738"/>
    <cellStyle name="Normal 112" xfId="3739"/>
    <cellStyle name="Normal 113" xfId="3740"/>
    <cellStyle name="Normal 114" xfId="3741"/>
    <cellStyle name="Normal 115" xfId="3742"/>
    <cellStyle name="Normal 116" xfId="3743"/>
    <cellStyle name="Normal 117" xfId="3744"/>
    <cellStyle name="Normal 118" xfId="3745"/>
    <cellStyle name="Normal 119" xfId="3746"/>
    <cellStyle name="Normal 12" xfId="3747"/>
    <cellStyle name="Normal 12 10" xfId="3748"/>
    <cellStyle name="Normal 12 11" xfId="3749"/>
    <cellStyle name="Normal 12 12" xfId="3750"/>
    <cellStyle name="Normal 12 13" xfId="3751"/>
    <cellStyle name="Normal 12 14" xfId="3752"/>
    <cellStyle name="Normal 12 15" xfId="3753"/>
    <cellStyle name="Normal 12 16" xfId="3754"/>
    <cellStyle name="Normal 12 17" xfId="3755"/>
    <cellStyle name="Normal 12 18" xfId="3756"/>
    <cellStyle name="Normal 12 19" xfId="3757"/>
    <cellStyle name="Normal 12 2" xfId="3758"/>
    <cellStyle name="Normal 12 2 2" xfId="3759"/>
    <cellStyle name="Normal 12 20" xfId="3760"/>
    <cellStyle name="Normal 12 21" xfId="3761"/>
    <cellStyle name="Normal 12 22" xfId="3762"/>
    <cellStyle name="Normal 12 23" xfId="3763"/>
    <cellStyle name="Normal 12 24" xfId="3764"/>
    <cellStyle name="Normal 12 25" xfId="3765"/>
    <cellStyle name="Normal 12 26" xfId="3766"/>
    <cellStyle name="Normal 12 27" xfId="3767"/>
    <cellStyle name="Normal 12 28" xfId="3768"/>
    <cellStyle name="Normal 12 29" xfId="3769"/>
    <cellStyle name="Normal 12 3" xfId="3770"/>
    <cellStyle name="Normal 12 3 2" xfId="3771"/>
    <cellStyle name="Normal 12 30" xfId="3772"/>
    <cellStyle name="Normal 12 31" xfId="3773"/>
    <cellStyle name="Normal 12 32" xfId="3774"/>
    <cellStyle name="Normal 12 33" xfId="3775"/>
    <cellStyle name="Normal 12 34" xfId="3776"/>
    <cellStyle name="Normal 12 35" xfId="3777"/>
    <cellStyle name="Normal 12 36" xfId="3778"/>
    <cellStyle name="Normal 12 37" xfId="3779"/>
    <cellStyle name="Normal 12 38" xfId="3780"/>
    <cellStyle name="Normal 12 39" xfId="3781"/>
    <cellStyle name="Normal 12 4" xfId="3782"/>
    <cellStyle name="Normal 12 4 2" xfId="3783"/>
    <cellStyle name="Normal 12 40" xfId="3784"/>
    <cellStyle name="Normal 12 41" xfId="3785"/>
    <cellStyle name="Normal 12 42" xfId="3786"/>
    <cellStyle name="Normal 12 43" xfId="3787"/>
    <cellStyle name="Normal 12 44" xfId="3788"/>
    <cellStyle name="Normal 12 45" xfId="3789"/>
    <cellStyle name="Normal 12 46" xfId="3790"/>
    <cellStyle name="Normal 12 47" xfId="3791"/>
    <cellStyle name="Normal 12 48" xfId="3792"/>
    <cellStyle name="Normal 12 49" xfId="3793"/>
    <cellStyle name="Normal 12 5" xfId="3794"/>
    <cellStyle name="Normal 12 6" xfId="3795"/>
    <cellStyle name="Normal 12 7" xfId="3796"/>
    <cellStyle name="Normal 12 8" xfId="3797"/>
    <cellStyle name="Normal 12 9" xfId="3798"/>
    <cellStyle name="Normal 12_Avera Rebuttal Analyses" xfId="3799"/>
    <cellStyle name="Normal 120" xfId="3800"/>
    <cellStyle name="Normal 121" xfId="3801"/>
    <cellStyle name="Normal 122" xfId="3802"/>
    <cellStyle name="Normal 123" xfId="3803"/>
    <cellStyle name="Normal 124" xfId="3804"/>
    <cellStyle name="Normal 125" xfId="3805"/>
    <cellStyle name="Normal 125 2" xfId="3806"/>
    <cellStyle name="Normal 126" xfId="3807"/>
    <cellStyle name="Normal 126 2" xfId="3808"/>
    <cellStyle name="Normal 127" xfId="3809"/>
    <cellStyle name="Normal 127 2" xfId="3810"/>
    <cellStyle name="Normal 128" xfId="3811"/>
    <cellStyle name="Normal 129" xfId="3812"/>
    <cellStyle name="Normal 129 2" xfId="3813"/>
    <cellStyle name="Normal 13" xfId="3814"/>
    <cellStyle name="Normal 13 10" xfId="3815"/>
    <cellStyle name="Normal 13 11" xfId="3816"/>
    <cellStyle name="Normal 13 12" xfId="3817"/>
    <cellStyle name="Normal 13 13" xfId="3818"/>
    <cellStyle name="Normal 13 14" xfId="3819"/>
    <cellStyle name="Normal 13 15" xfId="3820"/>
    <cellStyle name="Normal 13 16" xfId="3821"/>
    <cellStyle name="Normal 13 17" xfId="3822"/>
    <cellStyle name="Normal 13 18" xfId="3823"/>
    <cellStyle name="Normal 13 19" xfId="3824"/>
    <cellStyle name="Normal 13 2" xfId="3825"/>
    <cellStyle name="Normal 13 2 2" xfId="3826"/>
    <cellStyle name="Normal 13 2 3" xfId="3827"/>
    <cellStyle name="Normal 13 2 3 2" xfId="3828"/>
    <cellStyle name="Normal 13 2 4" xfId="3829"/>
    <cellStyle name="Normal 13 2 5" xfId="3830"/>
    <cellStyle name="Normal 13 20" xfId="3831"/>
    <cellStyle name="Normal 13 21" xfId="3832"/>
    <cellStyle name="Normal 13 22" xfId="3833"/>
    <cellStyle name="Normal 13 23" xfId="3834"/>
    <cellStyle name="Normal 13 3" xfId="3835"/>
    <cellStyle name="Normal 13 3 2" xfId="3836"/>
    <cellStyle name="Normal 13 4" xfId="3837"/>
    <cellStyle name="Normal 13 5" xfId="3838"/>
    <cellStyle name="Normal 13 6" xfId="3839"/>
    <cellStyle name="Normal 13 7" xfId="3840"/>
    <cellStyle name="Normal 13 8" xfId="3841"/>
    <cellStyle name="Normal 13 9" xfId="3842"/>
    <cellStyle name="Normal 13_Avera Rebuttal Analyses" xfId="3843"/>
    <cellStyle name="Normal 130" xfId="3844"/>
    <cellStyle name="Normal 130 2" xfId="3845"/>
    <cellStyle name="Normal 131" xfId="3846"/>
    <cellStyle name="Normal 131 2" xfId="3847"/>
    <cellStyle name="Normal 132" xfId="3848"/>
    <cellStyle name="Normal 132 2" xfId="3849"/>
    <cellStyle name="Normal 133" xfId="3850"/>
    <cellStyle name="Normal 133 2" xfId="3851"/>
    <cellStyle name="Normal 134" xfId="3852"/>
    <cellStyle name="Normal 134 2" xfId="3853"/>
    <cellStyle name="Normal 134 2 2" xfId="3854"/>
    <cellStyle name="Normal 135" xfId="3855"/>
    <cellStyle name="Normal 135 2" xfId="3856"/>
    <cellStyle name="Normal 136" xfId="3857"/>
    <cellStyle name="Normal 137" xfId="3858"/>
    <cellStyle name="Normal 137 2" xfId="3859"/>
    <cellStyle name="Normal 138" xfId="3860"/>
    <cellStyle name="Normal 139" xfId="3861"/>
    <cellStyle name="Normal 14" xfId="3862"/>
    <cellStyle name="Normal 14 10" xfId="3863"/>
    <cellStyle name="Normal 14 10 2" xfId="3864"/>
    <cellStyle name="Normal 14 11" xfId="3865"/>
    <cellStyle name="Normal 14 12" xfId="3866"/>
    <cellStyle name="Normal 14 12 2" xfId="3867"/>
    <cellStyle name="Normal 14 12 3" xfId="3868"/>
    <cellStyle name="Normal 14 13" xfId="3869"/>
    <cellStyle name="Normal 14 2" xfId="3870"/>
    <cellStyle name="Normal 14 2 2" xfId="3871"/>
    <cellStyle name="Normal 14 2 3" xfId="3872"/>
    <cellStyle name="Normal 14 3" xfId="3873"/>
    <cellStyle name="Normal 14 3 2" xfId="3874"/>
    <cellStyle name="Normal 14 4" xfId="3875"/>
    <cellStyle name="Normal 14 4 2" xfId="3876"/>
    <cellStyle name="Normal 14 4 3" xfId="3877"/>
    <cellStyle name="Normal 14 5" xfId="3878"/>
    <cellStyle name="Normal 14 5 2" xfId="3879"/>
    <cellStyle name="Normal 14 6" xfId="3880"/>
    <cellStyle name="Normal 14 6 2" xfId="3881"/>
    <cellStyle name="Normal 14 7" xfId="3882"/>
    <cellStyle name="Normal 14 7 2" xfId="3883"/>
    <cellStyle name="Normal 14 8" xfId="3884"/>
    <cellStyle name="Normal 14 8 2" xfId="3885"/>
    <cellStyle name="Normal 14 9" xfId="3886"/>
    <cellStyle name="Normal 14 9 2" xfId="3887"/>
    <cellStyle name="Normal 140" xfId="3888"/>
    <cellStyle name="Normal 140 2" xfId="3889"/>
    <cellStyle name="Normal 141" xfId="3890"/>
    <cellStyle name="Normal 142" xfId="3891"/>
    <cellStyle name="Normal 143" xfId="3892"/>
    <cellStyle name="Normal 144" xfId="3893"/>
    <cellStyle name="Normal 145" xfId="3894"/>
    <cellStyle name="Normal 146" xfId="3895"/>
    <cellStyle name="Normal 147" xfId="3896"/>
    <cellStyle name="Normal 148" xfId="3897"/>
    <cellStyle name="Normal 149" xfId="3898"/>
    <cellStyle name="Normal 15" xfId="3899"/>
    <cellStyle name="Normal 15 2" xfId="3900"/>
    <cellStyle name="Normal 15 2 2" xfId="3901"/>
    <cellStyle name="Normal 15 3" xfId="3902"/>
    <cellStyle name="Normal 15 3 2" xfId="3903"/>
    <cellStyle name="Normal 15 4" xfId="3904"/>
    <cellStyle name="Normal 15 5" xfId="3905"/>
    <cellStyle name="Normal 15 6" xfId="3906"/>
    <cellStyle name="Normal 15 7" xfId="3907"/>
    <cellStyle name="Normal 150" xfId="3908"/>
    <cellStyle name="Normal 151" xfId="3909"/>
    <cellStyle name="Normal 154" xfId="3910"/>
    <cellStyle name="Normal 16" xfId="3911"/>
    <cellStyle name="Normal 16 2" xfId="3912"/>
    <cellStyle name="Normal 16 2 2" xfId="3913"/>
    <cellStyle name="Normal 16 2 3" xfId="3914"/>
    <cellStyle name="Normal 16 3" xfId="3915"/>
    <cellStyle name="Normal 16 3 2" xfId="3916"/>
    <cellStyle name="Normal 16 4" xfId="3917"/>
    <cellStyle name="Normal 16 5" xfId="3918"/>
    <cellStyle name="Normal 16 6" xfId="3919"/>
    <cellStyle name="Normal 16 7" xfId="3920"/>
    <cellStyle name="Normal 17" xfId="3921"/>
    <cellStyle name="Normal 17 2" xfId="3922"/>
    <cellStyle name="Normal 17 2 2" xfId="3923"/>
    <cellStyle name="Normal 17 2 3" xfId="3924"/>
    <cellStyle name="Normal 17 3" xfId="3925"/>
    <cellStyle name="Normal 17 3 2" xfId="3926"/>
    <cellStyle name="Normal 17 4" xfId="3927"/>
    <cellStyle name="Normal 17 5" xfId="3928"/>
    <cellStyle name="Normal 17 6" xfId="3929"/>
    <cellStyle name="Normal 17 7" xfId="3930"/>
    <cellStyle name="Normal 18" xfId="3931"/>
    <cellStyle name="Normal 18 2" xfId="3932"/>
    <cellStyle name="Normal 18 2 2" xfId="3933"/>
    <cellStyle name="Normal 18 3" xfId="3934"/>
    <cellStyle name="Normal 18 3 2" xfId="3935"/>
    <cellStyle name="Normal 18 4" xfId="3936"/>
    <cellStyle name="Normal 18 5" xfId="3937"/>
    <cellStyle name="Normal 18 6" xfId="3938"/>
    <cellStyle name="Normal 18 7" xfId="3939"/>
    <cellStyle name="Normal 19" xfId="3940"/>
    <cellStyle name="Normal 19 2" xfId="3941"/>
    <cellStyle name="Normal 19 3" xfId="3942"/>
    <cellStyle name="Normal 19 4" xfId="3943"/>
    <cellStyle name="Normal 19 5" xfId="3944"/>
    <cellStyle name="Normal 19 6" xfId="3945"/>
    <cellStyle name="Normal 19 7" xfId="3946"/>
    <cellStyle name="Normal 2" xfId="2"/>
    <cellStyle name="Normal 2 10" xfId="3947"/>
    <cellStyle name="Normal 2 10 2" xfId="3948"/>
    <cellStyle name="Normal 2 10 3" xfId="3949"/>
    <cellStyle name="Normal 2 10 3 2" xfId="3950"/>
    <cellStyle name="Normal 2 10 4" xfId="3951"/>
    <cellStyle name="Normal 2 10 4 2" xfId="3952"/>
    <cellStyle name="Normal 2 10 5" xfId="3953"/>
    <cellStyle name="Normal 2 10 6" xfId="3954"/>
    <cellStyle name="Normal 2 100" xfId="3955"/>
    <cellStyle name="Normal 2 100 2" xfId="3956"/>
    <cellStyle name="Normal 2 101" xfId="3957"/>
    <cellStyle name="Normal 2 101 2" xfId="3958"/>
    <cellStyle name="Normal 2 102" xfId="3959"/>
    <cellStyle name="Normal 2 102 2" xfId="3960"/>
    <cellStyle name="Normal 2 103" xfId="3961"/>
    <cellStyle name="Normal 2 103 2" xfId="3962"/>
    <cellStyle name="Normal 2 104" xfId="3963"/>
    <cellStyle name="Normal 2 105" xfId="3964"/>
    <cellStyle name="Normal 2 105 2" xfId="3965"/>
    <cellStyle name="Normal 2 106" xfId="3966"/>
    <cellStyle name="Normal 2 106 2" xfId="3967"/>
    <cellStyle name="Normal 2 107" xfId="3968"/>
    <cellStyle name="Normal 2 107 2" xfId="3969"/>
    <cellStyle name="Normal 2 108" xfId="3970"/>
    <cellStyle name="Normal 2 108 2" xfId="3971"/>
    <cellStyle name="Normal 2 109" xfId="3972"/>
    <cellStyle name="Normal 2 109 2" xfId="3973"/>
    <cellStyle name="Normal 2 11" xfId="3974"/>
    <cellStyle name="Normal 2 11 2" xfId="3975"/>
    <cellStyle name="Normal 2 11 3" xfId="3976"/>
    <cellStyle name="Normal 2 11 4" xfId="3977"/>
    <cellStyle name="Normal 2 11 5" xfId="3978"/>
    <cellStyle name="Normal 2 110" xfId="3979"/>
    <cellStyle name="Normal 2 110 2" xfId="3980"/>
    <cellStyle name="Normal 2 111" xfId="3981"/>
    <cellStyle name="Normal 2 111 2" xfId="3982"/>
    <cellStyle name="Normal 2 112" xfId="3983"/>
    <cellStyle name="Normal 2 112 2" xfId="3984"/>
    <cellStyle name="Normal 2 113" xfId="3985"/>
    <cellStyle name="Normal 2 113 2" xfId="3986"/>
    <cellStyle name="Normal 2 114" xfId="3987"/>
    <cellStyle name="Normal 2 114 2" xfId="3988"/>
    <cellStyle name="Normal 2 115" xfId="3989"/>
    <cellStyle name="Normal 2 115 2" xfId="3990"/>
    <cellStyle name="Normal 2 116" xfId="3991"/>
    <cellStyle name="Normal 2 116 2" xfId="3992"/>
    <cellStyle name="Normal 2 117" xfId="3993"/>
    <cellStyle name="Normal 2 117 2" xfId="3994"/>
    <cellStyle name="Normal 2 118" xfId="3995"/>
    <cellStyle name="Normal 2 118 2" xfId="3996"/>
    <cellStyle name="Normal 2 119" xfId="3997"/>
    <cellStyle name="Normal 2 119 2" xfId="3998"/>
    <cellStyle name="Normal 2 12" xfId="3999"/>
    <cellStyle name="Normal 2 12 2" xfId="4000"/>
    <cellStyle name="Normal 2 12 3" xfId="4001"/>
    <cellStyle name="Normal 2 120" xfId="4002"/>
    <cellStyle name="Normal 2 120 2" xfId="4003"/>
    <cellStyle name="Normal 2 121" xfId="4004"/>
    <cellStyle name="Normal 2 121 2" xfId="4005"/>
    <cellStyle name="Normal 2 122" xfId="4006"/>
    <cellStyle name="Normal 2 122 2" xfId="4007"/>
    <cellStyle name="Normal 2 123" xfId="4008"/>
    <cellStyle name="Normal 2 123 2" xfId="4009"/>
    <cellStyle name="Normal 2 124" xfId="4010"/>
    <cellStyle name="Normal 2 124 2" xfId="4011"/>
    <cellStyle name="Normal 2 125" xfId="4012"/>
    <cellStyle name="Normal 2 125 2" xfId="4013"/>
    <cellStyle name="Normal 2 126" xfId="4014"/>
    <cellStyle name="Normal 2 126 2" xfId="4015"/>
    <cellStyle name="Normal 2 127" xfId="4016"/>
    <cellStyle name="Normal 2 127 2" xfId="4017"/>
    <cellStyle name="Normal 2 128" xfId="4018"/>
    <cellStyle name="Normal 2 128 2" xfId="4019"/>
    <cellStyle name="Normal 2 129" xfId="4020"/>
    <cellStyle name="Normal 2 129 2" xfId="4021"/>
    <cellStyle name="Normal 2 13" xfId="4022"/>
    <cellStyle name="Normal 2 13 2" xfId="4023"/>
    <cellStyle name="Normal 2 13 3" xfId="4024"/>
    <cellStyle name="Normal 2 130" xfId="4025"/>
    <cellStyle name="Normal 2 130 2" xfId="4026"/>
    <cellStyle name="Normal 2 131" xfId="4027"/>
    <cellStyle name="Normal 2 131 2" xfId="4028"/>
    <cellStyle name="Normal 2 132" xfId="4029"/>
    <cellStyle name="Normal 2 132 2" xfId="4030"/>
    <cellStyle name="Normal 2 133" xfId="4031"/>
    <cellStyle name="Normal 2 133 2" xfId="4032"/>
    <cellStyle name="Normal 2 134" xfId="4033"/>
    <cellStyle name="Normal 2 134 2" xfId="4034"/>
    <cellStyle name="Normal 2 135" xfId="4035"/>
    <cellStyle name="Normal 2 135 2" xfId="4036"/>
    <cellStyle name="Normal 2 136" xfId="4037"/>
    <cellStyle name="Normal 2 136 2" xfId="4038"/>
    <cellStyle name="Normal 2 137" xfId="4039"/>
    <cellStyle name="Normal 2 137 2" xfId="4040"/>
    <cellStyle name="Normal 2 138" xfId="4041"/>
    <cellStyle name="Normal 2 138 2" xfId="4042"/>
    <cellStyle name="Normal 2 139" xfId="4043"/>
    <cellStyle name="Normal 2 139 2" xfId="4044"/>
    <cellStyle name="Normal 2 14" xfId="4045"/>
    <cellStyle name="Normal 2 14 2" xfId="4046"/>
    <cellStyle name="Normal 2 14 3" xfId="4047"/>
    <cellStyle name="Normal 2 140" xfId="4048"/>
    <cellStyle name="Normal 2 140 2" xfId="4049"/>
    <cellStyle name="Normal 2 141" xfId="4050"/>
    <cellStyle name="Normal 2 142" xfId="4051"/>
    <cellStyle name="Normal 2 143" xfId="4052"/>
    <cellStyle name="Normal 2 15" xfId="4053"/>
    <cellStyle name="Normal 2 15 2" xfId="4054"/>
    <cellStyle name="Normal 2 15 3" xfId="4055"/>
    <cellStyle name="Normal 2 16" xfId="4056"/>
    <cellStyle name="Normal 2 16 2" xfId="4057"/>
    <cellStyle name="Normal 2 16 3" xfId="4058"/>
    <cellStyle name="Normal 2 17" xfId="4059"/>
    <cellStyle name="Normal 2 17 2" xfId="4060"/>
    <cellStyle name="Normal 2 17 3" xfId="4061"/>
    <cellStyle name="Normal 2 18" xfId="4062"/>
    <cellStyle name="Normal 2 18 2" xfId="4063"/>
    <cellStyle name="Normal 2 18 3" xfId="4064"/>
    <cellStyle name="Normal 2 19" xfId="4065"/>
    <cellStyle name="Normal 2 19 2" xfId="4066"/>
    <cellStyle name="Normal 2 19 3" xfId="4067"/>
    <cellStyle name="Normal 2 2" xfId="4068"/>
    <cellStyle name="Normal 2 2 10" xfId="4069"/>
    <cellStyle name="Normal 2 2 10 2" xfId="4070"/>
    <cellStyle name="Normal 2 2 10 3" xfId="4071"/>
    <cellStyle name="Normal 2 2 100" xfId="4072"/>
    <cellStyle name="Normal 2 2 100 2" xfId="4073"/>
    <cellStyle name="Normal 2 2 101" xfId="4074"/>
    <cellStyle name="Normal 2 2 101 2" xfId="4075"/>
    <cellStyle name="Normal 2 2 102" xfId="4076"/>
    <cellStyle name="Normal 2 2 102 2" xfId="4077"/>
    <cellStyle name="Normal 2 2 103" xfId="4078"/>
    <cellStyle name="Normal 2 2 103 2" xfId="4079"/>
    <cellStyle name="Normal 2 2 104" xfId="4080"/>
    <cellStyle name="Normal 2 2 104 2" xfId="4081"/>
    <cellStyle name="Normal 2 2 105" xfId="4082"/>
    <cellStyle name="Normal 2 2 105 2" xfId="4083"/>
    <cellStyle name="Normal 2 2 106" xfId="4084"/>
    <cellStyle name="Normal 2 2 106 2" xfId="4085"/>
    <cellStyle name="Normal 2 2 107" xfId="4086"/>
    <cellStyle name="Normal 2 2 107 2" xfId="4087"/>
    <cellStyle name="Normal 2 2 108" xfId="4088"/>
    <cellStyle name="Normal 2 2 108 2" xfId="4089"/>
    <cellStyle name="Normal 2 2 109" xfId="4090"/>
    <cellStyle name="Normal 2 2 109 2" xfId="4091"/>
    <cellStyle name="Normal 2 2 11" xfId="4092"/>
    <cellStyle name="Normal 2 2 11 2" xfId="4093"/>
    <cellStyle name="Normal 2 2 11 3" xfId="4094"/>
    <cellStyle name="Normal 2 2 110" xfId="4095"/>
    <cellStyle name="Normal 2 2 110 2" xfId="4096"/>
    <cellStyle name="Normal 2 2 111" xfId="4097"/>
    <cellStyle name="Normal 2 2 111 2" xfId="4098"/>
    <cellStyle name="Normal 2 2 112" xfId="4099"/>
    <cellStyle name="Normal 2 2 112 2" xfId="4100"/>
    <cellStyle name="Normal 2 2 113" xfId="4101"/>
    <cellStyle name="Normal 2 2 113 2" xfId="4102"/>
    <cellStyle name="Normal 2 2 114" xfId="4103"/>
    <cellStyle name="Normal 2 2 114 2" xfId="4104"/>
    <cellStyle name="Normal 2 2 115" xfId="4105"/>
    <cellStyle name="Normal 2 2 115 2" xfId="4106"/>
    <cellStyle name="Normal 2 2 116" xfId="4107"/>
    <cellStyle name="Normal 2 2 116 2" xfId="4108"/>
    <cellStyle name="Normal 2 2 117" xfId="4109"/>
    <cellStyle name="Normal 2 2 117 2" xfId="4110"/>
    <cellStyle name="Normal 2 2 118" xfId="4111"/>
    <cellStyle name="Normal 2 2 118 2" xfId="4112"/>
    <cellStyle name="Normal 2 2 119" xfId="4113"/>
    <cellStyle name="Normal 2 2 119 2" xfId="4114"/>
    <cellStyle name="Normal 2 2 12" xfId="4115"/>
    <cellStyle name="Normal 2 2 12 2" xfId="4116"/>
    <cellStyle name="Normal 2 2 12 3" xfId="4117"/>
    <cellStyle name="Normal 2 2 120" xfId="4118"/>
    <cellStyle name="Normal 2 2 120 2" xfId="4119"/>
    <cellStyle name="Normal 2 2 121" xfId="4120"/>
    <cellStyle name="Normal 2 2 121 2" xfId="4121"/>
    <cellStyle name="Normal 2 2 122" xfId="4122"/>
    <cellStyle name="Normal 2 2 122 2" xfId="4123"/>
    <cellStyle name="Normal 2 2 123" xfId="4124"/>
    <cellStyle name="Normal 2 2 123 2" xfId="4125"/>
    <cellStyle name="Normal 2 2 124" xfId="4126"/>
    <cellStyle name="Normal 2 2 124 2" xfId="4127"/>
    <cellStyle name="Normal 2 2 125" xfId="4128"/>
    <cellStyle name="Normal 2 2 125 2" xfId="4129"/>
    <cellStyle name="Normal 2 2 126" xfId="4130"/>
    <cellStyle name="Normal 2 2 126 2" xfId="4131"/>
    <cellStyle name="Normal 2 2 127" xfId="4132"/>
    <cellStyle name="Normal 2 2 127 2" xfId="4133"/>
    <cellStyle name="Normal 2 2 128" xfId="4134"/>
    <cellStyle name="Normal 2 2 128 2" xfId="4135"/>
    <cellStyle name="Normal 2 2 129" xfId="4136"/>
    <cellStyle name="Normal 2 2 129 2" xfId="4137"/>
    <cellStyle name="Normal 2 2 13" xfId="4138"/>
    <cellStyle name="Normal 2 2 13 2" xfId="4139"/>
    <cellStyle name="Normal 2 2 13 3" xfId="4140"/>
    <cellStyle name="Normal 2 2 130" xfId="4141"/>
    <cellStyle name="Normal 2 2 130 2" xfId="4142"/>
    <cellStyle name="Normal 2 2 131" xfId="4143"/>
    <cellStyle name="Normal 2 2 131 2" xfId="4144"/>
    <cellStyle name="Normal 2 2 132" xfId="4145"/>
    <cellStyle name="Normal 2 2 132 2" xfId="4146"/>
    <cellStyle name="Normal 2 2 133" xfId="4147"/>
    <cellStyle name="Normal 2 2 133 2" xfId="4148"/>
    <cellStyle name="Normal 2 2 134" xfId="4149"/>
    <cellStyle name="Normal 2 2 134 2" xfId="4150"/>
    <cellStyle name="Normal 2 2 135" xfId="4151"/>
    <cellStyle name="Normal 2 2 135 2" xfId="4152"/>
    <cellStyle name="Normal 2 2 136" xfId="4153"/>
    <cellStyle name="Normal 2 2 136 2" xfId="4154"/>
    <cellStyle name="Normal 2 2 137" xfId="4155"/>
    <cellStyle name="Normal 2 2 137 2" xfId="4156"/>
    <cellStyle name="Normal 2 2 138" xfId="4157"/>
    <cellStyle name="Normal 2 2 138 2" xfId="4158"/>
    <cellStyle name="Normal 2 2 139" xfId="4159"/>
    <cellStyle name="Normal 2 2 139 2" xfId="4160"/>
    <cellStyle name="Normal 2 2 14" xfId="4161"/>
    <cellStyle name="Normal 2 2 14 2" xfId="4162"/>
    <cellStyle name="Normal 2 2 14 3" xfId="4163"/>
    <cellStyle name="Normal 2 2 140" xfId="4164"/>
    <cellStyle name="Normal 2 2 140 2" xfId="4165"/>
    <cellStyle name="Normal 2 2 141" xfId="4166"/>
    <cellStyle name="Normal 2 2 141 2" xfId="4167"/>
    <cellStyle name="Normal 2 2 142" xfId="4168"/>
    <cellStyle name="Normal 2 2 142 2" xfId="4169"/>
    <cellStyle name="Normal 2 2 143" xfId="4170"/>
    <cellStyle name="Normal 2 2 143 2" xfId="4171"/>
    <cellStyle name="Normal 2 2 144" xfId="4172"/>
    <cellStyle name="Normal 2 2 144 2" xfId="4173"/>
    <cellStyle name="Normal 2 2 145" xfId="4174"/>
    <cellStyle name="Normal 2 2 145 2" xfId="4175"/>
    <cellStyle name="Normal 2 2 146" xfId="4176"/>
    <cellStyle name="Normal 2 2 146 2" xfId="4177"/>
    <cellStyle name="Normal 2 2 147" xfId="4178"/>
    <cellStyle name="Normal 2 2 147 2" xfId="4179"/>
    <cellStyle name="Normal 2 2 148" xfId="4180"/>
    <cellStyle name="Normal 2 2 148 2" xfId="4181"/>
    <cellStyle name="Normal 2 2 149" xfId="4182"/>
    <cellStyle name="Normal 2 2 149 2" xfId="4183"/>
    <cellStyle name="Normal 2 2 15" xfId="4184"/>
    <cellStyle name="Normal 2 2 15 2" xfId="4185"/>
    <cellStyle name="Normal 2 2 15 3" xfId="4186"/>
    <cellStyle name="Normal 2 2 150" xfId="4187"/>
    <cellStyle name="Normal 2 2 150 2" xfId="4188"/>
    <cellStyle name="Normal 2 2 151" xfId="4189"/>
    <cellStyle name="Normal 2 2 151 2" xfId="4190"/>
    <cellStyle name="Normal 2 2 152" xfId="4191"/>
    <cellStyle name="Normal 2 2 152 2" xfId="4192"/>
    <cellStyle name="Normal 2 2 153" xfId="4193"/>
    <cellStyle name="Normal 2 2 153 2" xfId="4194"/>
    <cellStyle name="Normal 2 2 154" xfId="4195"/>
    <cellStyle name="Normal 2 2 154 2" xfId="4196"/>
    <cellStyle name="Normal 2 2 155" xfId="4197"/>
    <cellStyle name="Normal 2 2 16" xfId="4198"/>
    <cellStyle name="Normal 2 2 16 2" xfId="4199"/>
    <cellStyle name="Normal 2 2 16 3" xfId="4200"/>
    <cellStyle name="Normal 2 2 17" xfId="4201"/>
    <cellStyle name="Normal 2 2 17 2" xfId="4202"/>
    <cellStyle name="Normal 2 2 17 3" xfId="4203"/>
    <cellStyle name="Normal 2 2 18" xfId="4204"/>
    <cellStyle name="Normal 2 2 18 2" xfId="4205"/>
    <cellStyle name="Normal 2 2 18 3" xfId="4206"/>
    <cellStyle name="Normal 2 2 19" xfId="4207"/>
    <cellStyle name="Normal 2 2 19 2" xfId="4208"/>
    <cellStyle name="Normal 2 2 19 3" xfId="4209"/>
    <cellStyle name="Normal 2 2 2" xfId="4210"/>
    <cellStyle name="Normal 2 2 2 10" xfId="4211"/>
    <cellStyle name="Normal 2 2 2 10 2" xfId="4212"/>
    <cellStyle name="Normal 2 2 2 100" xfId="4213"/>
    <cellStyle name="Normal 2 2 2 101" xfId="4214"/>
    <cellStyle name="Normal 2 2 2 102" xfId="4215"/>
    <cellStyle name="Normal 2 2 2 103" xfId="4216"/>
    <cellStyle name="Normal 2 2 2 104" xfId="4217"/>
    <cellStyle name="Normal 2 2 2 105" xfId="4218"/>
    <cellStyle name="Normal 2 2 2 106" xfId="4219"/>
    <cellStyle name="Normal 2 2 2 107" xfId="4220"/>
    <cellStyle name="Normal 2 2 2 108" xfId="4221"/>
    <cellStyle name="Normal 2 2 2 109" xfId="4222"/>
    <cellStyle name="Normal 2 2 2 11" xfId="4223"/>
    <cellStyle name="Normal 2 2 2 110" xfId="4224"/>
    <cellStyle name="Normal 2 2 2 111" xfId="4225"/>
    <cellStyle name="Normal 2 2 2 112" xfId="4226"/>
    <cellStyle name="Normal 2 2 2 113" xfId="4227"/>
    <cellStyle name="Normal 2 2 2 114" xfId="4228"/>
    <cellStyle name="Normal 2 2 2 115" xfId="4229"/>
    <cellStyle name="Normal 2 2 2 116" xfId="4230"/>
    <cellStyle name="Normal 2 2 2 117" xfId="4231"/>
    <cellStyle name="Normal 2 2 2 118" xfId="4232"/>
    <cellStyle name="Normal 2 2 2 119" xfId="4233"/>
    <cellStyle name="Normal 2 2 2 12" xfId="4234"/>
    <cellStyle name="Normal 2 2 2 120" xfId="4235"/>
    <cellStyle name="Normal 2 2 2 121" xfId="4236"/>
    <cellStyle name="Normal 2 2 2 122" xfId="4237"/>
    <cellStyle name="Normal 2 2 2 123" xfId="4238"/>
    <cellStyle name="Normal 2 2 2 124" xfId="4239"/>
    <cellStyle name="Normal 2 2 2 125" xfId="4240"/>
    <cellStyle name="Normal 2 2 2 126" xfId="4241"/>
    <cellStyle name="Normal 2 2 2 127" xfId="4242"/>
    <cellStyle name="Normal 2 2 2 128" xfId="4243"/>
    <cellStyle name="Normal 2 2 2 129" xfId="4244"/>
    <cellStyle name="Normal 2 2 2 13" xfId="4245"/>
    <cellStyle name="Normal 2 2 2 130" xfId="4246"/>
    <cellStyle name="Normal 2 2 2 131" xfId="4247"/>
    <cellStyle name="Normal 2 2 2 132" xfId="4248"/>
    <cellStyle name="Normal 2 2 2 133" xfId="4249"/>
    <cellStyle name="Normal 2 2 2 134" xfId="4250"/>
    <cellStyle name="Normal 2 2 2 135" xfId="4251"/>
    <cellStyle name="Normal 2 2 2 136" xfId="4252"/>
    <cellStyle name="Normal 2 2 2 137" xfId="4253"/>
    <cellStyle name="Normal 2 2 2 138" xfId="4254"/>
    <cellStyle name="Normal 2 2 2 139" xfId="4255"/>
    <cellStyle name="Normal 2 2 2 14" xfId="4256"/>
    <cellStyle name="Normal 2 2 2 140" xfId="4257"/>
    <cellStyle name="Normal 2 2 2 141" xfId="4258"/>
    <cellStyle name="Normal 2 2 2 142" xfId="4259"/>
    <cellStyle name="Normal 2 2 2 143" xfId="4260"/>
    <cellStyle name="Normal 2 2 2 144" xfId="4261"/>
    <cellStyle name="Normal 2 2 2 145" xfId="4262"/>
    <cellStyle name="Normal 2 2 2 146" xfId="4263"/>
    <cellStyle name="Normal 2 2 2 147" xfId="4264"/>
    <cellStyle name="Normal 2 2 2 148" xfId="4265"/>
    <cellStyle name="Normal 2 2 2 149" xfId="4266"/>
    <cellStyle name="Normal 2 2 2 15" xfId="4267"/>
    <cellStyle name="Normal 2 2 2 150" xfId="4268"/>
    <cellStyle name="Normal 2 2 2 16" xfId="4269"/>
    <cellStyle name="Normal 2 2 2 17" xfId="4270"/>
    <cellStyle name="Normal 2 2 2 18" xfId="4271"/>
    <cellStyle name="Normal 2 2 2 19" xfId="4272"/>
    <cellStyle name="Normal 2 2 2 2" xfId="4273"/>
    <cellStyle name="Normal 2 2 2 2 10" xfId="4274"/>
    <cellStyle name="Normal 2 2 2 2 10 2" xfId="4275"/>
    <cellStyle name="Normal 2 2 2 2 10 3" xfId="4276"/>
    <cellStyle name="Normal 2 2 2 2 100" xfId="4277"/>
    <cellStyle name="Normal 2 2 2 2 100 2" xfId="4278"/>
    <cellStyle name="Normal 2 2 2 2 101" xfId="4279"/>
    <cellStyle name="Normal 2 2 2 2 101 2" xfId="4280"/>
    <cellStyle name="Normal 2 2 2 2 102" xfId="4281"/>
    <cellStyle name="Normal 2 2 2 2 102 2" xfId="4282"/>
    <cellStyle name="Normal 2 2 2 2 103" xfId="4283"/>
    <cellStyle name="Normal 2 2 2 2 103 2" xfId="4284"/>
    <cellStyle name="Normal 2 2 2 2 104" xfId="4285"/>
    <cellStyle name="Normal 2 2 2 2 104 2" xfId="4286"/>
    <cellStyle name="Normal 2 2 2 2 105" xfId="4287"/>
    <cellStyle name="Normal 2 2 2 2 105 2" xfId="4288"/>
    <cellStyle name="Normal 2 2 2 2 106" xfId="4289"/>
    <cellStyle name="Normal 2 2 2 2 106 2" xfId="4290"/>
    <cellStyle name="Normal 2 2 2 2 107" xfId="4291"/>
    <cellStyle name="Normal 2 2 2 2 107 2" xfId="4292"/>
    <cellStyle name="Normal 2 2 2 2 108" xfId="4293"/>
    <cellStyle name="Normal 2 2 2 2 108 2" xfId="4294"/>
    <cellStyle name="Normal 2 2 2 2 109" xfId="4295"/>
    <cellStyle name="Normal 2 2 2 2 109 2" xfId="4296"/>
    <cellStyle name="Normal 2 2 2 2 11" xfId="4297"/>
    <cellStyle name="Normal 2 2 2 2 11 2" xfId="4298"/>
    <cellStyle name="Normal 2 2 2 2 11 3" xfId="4299"/>
    <cellStyle name="Normal 2 2 2 2 110" xfId="4300"/>
    <cellStyle name="Normal 2 2 2 2 110 2" xfId="4301"/>
    <cellStyle name="Normal 2 2 2 2 111" xfId="4302"/>
    <cellStyle name="Normal 2 2 2 2 111 2" xfId="4303"/>
    <cellStyle name="Normal 2 2 2 2 112" xfId="4304"/>
    <cellStyle name="Normal 2 2 2 2 112 2" xfId="4305"/>
    <cellStyle name="Normal 2 2 2 2 113" xfId="4306"/>
    <cellStyle name="Normal 2 2 2 2 113 2" xfId="4307"/>
    <cellStyle name="Normal 2 2 2 2 114" xfId="4308"/>
    <cellStyle name="Normal 2 2 2 2 114 2" xfId="4309"/>
    <cellStyle name="Normal 2 2 2 2 115" xfId="4310"/>
    <cellStyle name="Normal 2 2 2 2 115 2" xfId="4311"/>
    <cellStyle name="Normal 2 2 2 2 116" xfId="4312"/>
    <cellStyle name="Normal 2 2 2 2 116 2" xfId="4313"/>
    <cellStyle name="Normal 2 2 2 2 117" xfId="4314"/>
    <cellStyle name="Normal 2 2 2 2 117 2" xfId="4315"/>
    <cellStyle name="Normal 2 2 2 2 118" xfId="4316"/>
    <cellStyle name="Normal 2 2 2 2 118 2" xfId="4317"/>
    <cellStyle name="Normal 2 2 2 2 119" xfId="4318"/>
    <cellStyle name="Normal 2 2 2 2 119 2" xfId="4319"/>
    <cellStyle name="Normal 2 2 2 2 12" xfId="4320"/>
    <cellStyle name="Normal 2 2 2 2 12 2" xfId="4321"/>
    <cellStyle name="Normal 2 2 2 2 12 3" xfId="4322"/>
    <cellStyle name="Normal 2 2 2 2 120" xfId="4323"/>
    <cellStyle name="Normal 2 2 2 2 120 2" xfId="4324"/>
    <cellStyle name="Normal 2 2 2 2 121" xfId="4325"/>
    <cellStyle name="Normal 2 2 2 2 121 2" xfId="4326"/>
    <cellStyle name="Normal 2 2 2 2 122" xfId="4327"/>
    <cellStyle name="Normal 2 2 2 2 122 2" xfId="4328"/>
    <cellStyle name="Normal 2 2 2 2 123" xfId="4329"/>
    <cellStyle name="Normal 2 2 2 2 123 2" xfId="4330"/>
    <cellStyle name="Normal 2 2 2 2 124" xfId="4331"/>
    <cellStyle name="Normal 2 2 2 2 124 2" xfId="4332"/>
    <cellStyle name="Normal 2 2 2 2 125" xfId="4333"/>
    <cellStyle name="Normal 2 2 2 2 125 2" xfId="4334"/>
    <cellStyle name="Normal 2 2 2 2 126" xfId="4335"/>
    <cellStyle name="Normal 2 2 2 2 126 2" xfId="4336"/>
    <cellStyle name="Normal 2 2 2 2 127" xfId="4337"/>
    <cellStyle name="Normal 2 2 2 2 127 2" xfId="4338"/>
    <cellStyle name="Normal 2 2 2 2 128" xfId="4339"/>
    <cellStyle name="Normal 2 2 2 2 128 2" xfId="4340"/>
    <cellStyle name="Normal 2 2 2 2 129" xfId="4341"/>
    <cellStyle name="Normal 2 2 2 2 129 2" xfId="4342"/>
    <cellStyle name="Normal 2 2 2 2 13" xfId="4343"/>
    <cellStyle name="Normal 2 2 2 2 13 2" xfId="4344"/>
    <cellStyle name="Normal 2 2 2 2 13 3" xfId="4345"/>
    <cellStyle name="Normal 2 2 2 2 130" xfId="4346"/>
    <cellStyle name="Normal 2 2 2 2 130 2" xfId="4347"/>
    <cellStyle name="Normal 2 2 2 2 131" xfId="4348"/>
    <cellStyle name="Normal 2 2 2 2 131 2" xfId="4349"/>
    <cellStyle name="Normal 2 2 2 2 132" xfId="4350"/>
    <cellStyle name="Normal 2 2 2 2 132 2" xfId="4351"/>
    <cellStyle name="Normal 2 2 2 2 133" xfId="4352"/>
    <cellStyle name="Normal 2 2 2 2 133 2" xfId="4353"/>
    <cellStyle name="Normal 2 2 2 2 134" xfId="4354"/>
    <cellStyle name="Normal 2 2 2 2 134 2" xfId="4355"/>
    <cellStyle name="Normal 2 2 2 2 135" xfId="4356"/>
    <cellStyle name="Normal 2 2 2 2 135 2" xfId="4357"/>
    <cellStyle name="Normal 2 2 2 2 136" xfId="4358"/>
    <cellStyle name="Normal 2 2 2 2 136 2" xfId="4359"/>
    <cellStyle name="Normal 2 2 2 2 137" xfId="4360"/>
    <cellStyle name="Normal 2 2 2 2 137 2" xfId="4361"/>
    <cellStyle name="Normal 2 2 2 2 138" xfId="4362"/>
    <cellStyle name="Normal 2 2 2 2 138 2" xfId="4363"/>
    <cellStyle name="Normal 2 2 2 2 139" xfId="4364"/>
    <cellStyle name="Normal 2 2 2 2 139 2" xfId="4365"/>
    <cellStyle name="Normal 2 2 2 2 14" xfId="4366"/>
    <cellStyle name="Normal 2 2 2 2 14 2" xfId="4367"/>
    <cellStyle name="Normal 2 2 2 2 14 3" xfId="4368"/>
    <cellStyle name="Normal 2 2 2 2 140" xfId="4369"/>
    <cellStyle name="Normal 2 2 2 2 140 2" xfId="4370"/>
    <cellStyle name="Normal 2 2 2 2 141" xfId="4371"/>
    <cellStyle name="Normal 2 2 2 2 141 2" xfId="4372"/>
    <cellStyle name="Normal 2 2 2 2 142" xfId="4373"/>
    <cellStyle name="Normal 2 2 2 2 142 2" xfId="4374"/>
    <cellStyle name="Normal 2 2 2 2 143" xfId="4375"/>
    <cellStyle name="Normal 2 2 2 2 143 2" xfId="4376"/>
    <cellStyle name="Normal 2 2 2 2 144" xfId="4377"/>
    <cellStyle name="Normal 2 2 2 2 15" xfId="4378"/>
    <cellStyle name="Normal 2 2 2 2 15 2" xfId="4379"/>
    <cellStyle name="Normal 2 2 2 2 15 3" xfId="4380"/>
    <cellStyle name="Normal 2 2 2 2 16" xfId="4381"/>
    <cellStyle name="Normal 2 2 2 2 16 2" xfId="4382"/>
    <cellStyle name="Normal 2 2 2 2 16 3" xfId="4383"/>
    <cellStyle name="Normal 2 2 2 2 17" xfId="4384"/>
    <cellStyle name="Normal 2 2 2 2 17 2" xfId="4385"/>
    <cellStyle name="Normal 2 2 2 2 17 3" xfId="4386"/>
    <cellStyle name="Normal 2 2 2 2 18" xfId="4387"/>
    <cellStyle name="Normal 2 2 2 2 18 2" xfId="4388"/>
    <cellStyle name="Normal 2 2 2 2 18 3" xfId="4389"/>
    <cellStyle name="Normal 2 2 2 2 19" xfId="4390"/>
    <cellStyle name="Normal 2 2 2 2 19 2" xfId="4391"/>
    <cellStyle name="Normal 2 2 2 2 19 3" xfId="4392"/>
    <cellStyle name="Normal 2 2 2 2 2" xfId="4393"/>
    <cellStyle name="Normal 2 2 2 2 2 2" xfId="4394"/>
    <cellStyle name="Normal 2 2 2 2 2 2 2" xfId="4395"/>
    <cellStyle name="Normal 2 2 2 2 2 3" xfId="4396"/>
    <cellStyle name="Normal 2 2 2 2 2 3 2" xfId="4397"/>
    <cellStyle name="Normal 2 2 2 2 2 4" xfId="4398"/>
    <cellStyle name="Normal 2 2 2 2 20" xfId="4399"/>
    <cellStyle name="Normal 2 2 2 2 20 2" xfId="4400"/>
    <cellStyle name="Normal 2 2 2 2 20 3" xfId="4401"/>
    <cellStyle name="Normal 2 2 2 2 21" xfId="4402"/>
    <cellStyle name="Normal 2 2 2 2 21 2" xfId="4403"/>
    <cellStyle name="Normal 2 2 2 2 21 3" xfId="4404"/>
    <cellStyle name="Normal 2 2 2 2 22" xfId="4405"/>
    <cellStyle name="Normal 2 2 2 2 22 2" xfId="4406"/>
    <cellStyle name="Normal 2 2 2 2 22 3" xfId="4407"/>
    <cellStyle name="Normal 2 2 2 2 23" xfId="4408"/>
    <cellStyle name="Normal 2 2 2 2 23 2" xfId="4409"/>
    <cellStyle name="Normal 2 2 2 2 23 3" xfId="4410"/>
    <cellStyle name="Normal 2 2 2 2 24" xfId="4411"/>
    <cellStyle name="Normal 2 2 2 2 24 2" xfId="4412"/>
    <cellStyle name="Normal 2 2 2 2 24 3" xfId="4413"/>
    <cellStyle name="Normal 2 2 2 2 25" xfId="4414"/>
    <cellStyle name="Normal 2 2 2 2 25 2" xfId="4415"/>
    <cellStyle name="Normal 2 2 2 2 25 3" xfId="4416"/>
    <cellStyle name="Normal 2 2 2 2 26" xfId="4417"/>
    <cellStyle name="Normal 2 2 2 2 26 2" xfId="4418"/>
    <cellStyle name="Normal 2 2 2 2 26 3" xfId="4419"/>
    <cellStyle name="Normal 2 2 2 2 27" xfId="4420"/>
    <cellStyle name="Normal 2 2 2 2 27 2" xfId="4421"/>
    <cellStyle name="Normal 2 2 2 2 27 3" xfId="4422"/>
    <cellStyle name="Normal 2 2 2 2 28" xfId="4423"/>
    <cellStyle name="Normal 2 2 2 2 28 2" xfId="4424"/>
    <cellStyle name="Normal 2 2 2 2 28 3" xfId="4425"/>
    <cellStyle name="Normal 2 2 2 2 29" xfId="4426"/>
    <cellStyle name="Normal 2 2 2 2 29 2" xfId="4427"/>
    <cellStyle name="Normal 2 2 2 2 29 3" xfId="4428"/>
    <cellStyle name="Normal 2 2 2 2 3" xfId="4429"/>
    <cellStyle name="Normal 2 2 2 2 3 10" xfId="4430"/>
    <cellStyle name="Normal 2 2 2 2 3 2" xfId="4431"/>
    <cellStyle name="Normal 2 2 2 2 3 2 2" xfId="4432"/>
    <cellStyle name="Normal 2 2 2 2 3 3" xfId="4433"/>
    <cellStyle name="Normal 2 2 2 2 3 4" xfId="4434"/>
    <cellStyle name="Normal 2 2 2 2 3 5" xfId="4435"/>
    <cellStyle name="Normal 2 2 2 2 3 6" xfId="4436"/>
    <cellStyle name="Normal 2 2 2 2 3 7" xfId="4437"/>
    <cellStyle name="Normal 2 2 2 2 3 8" xfId="4438"/>
    <cellStyle name="Normal 2 2 2 2 3 9" xfId="4439"/>
    <cellStyle name="Normal 2 2 2 2 30" xfId="4440"/>
    <cellStyle name="Normal 2 2 2 2 30 2" xfId="4441"/>
    <cellStyle name="Normal 2 2 2 2 30 3" xfId="4442"/>
    <cellStyle name="Normal 2 2 2 2 31" xfId="4443"/>
    <cellStyle name="Normal 2 2 2 2 31 2" xfId="4444"/>
    <cellStyle name="Normal 2 2 2 2 31 3" xfId="4445"/>
    <cellStyle name="Normal 2 2 2 2 32" xfId="4446"/>
    <cellStyle name="Normal 2 2 2 2 32 2" xfId="4447"/>
    <cellStyle name="Normal 2 2 2 2 32 3" xfId="4448"/>
    <cellStyle name="Normal 2 2 2 2 33" xfId="4449"/>
    <cellStyle name="Normal 2 2 2 2 33 2" xfId="4450"/>
    <cellStyle name="Normal 2 2 2 2 33 3" xfId="4451"/>
    <cellStyle name="Normal 2 2 2 2 34" xfId="4452"/>
    <cellStyle name="Normal 2 2 2 2 34 2" xfId="4453"/>
    <cellStyle name="Normal 2 2 2 2 34 3" xfId="4454"/>
    <cellStyle name="Normal 2 2 2 2 35" xfId="4455"/>
    <cellStyle name="Normal 2 2 2 2 35 2" xfId="4456"/>
    <cellStyle name="Normal 2 2 2 2 35 3" xfId="4457"/>
    <cellStyle name="Normal 2 2 2 2 36" xfId="4458"/>
    <cellStyle name="Normal 2 2 2 2 36 2" xfId="4459"/>
    <cellStyle name="Normal 2 2 2 2 36 3" xfId="4460"/>
    <cellStyle name="Normal 2 2 2 2 37" xfId="4461"/>
    <cellStyle name="Normal 2 2 2 2 37 2" xfId="4462"/>
    <cellStyle name="Normal 2 2 2 2 37 3" xfId="4463"/>
    <cellStyle name="Normal 2 2 2 2 38" xfId="4464"/>
    <cellStyle name="Normal 2 2 2 2 38 2" xfId="4465"/>
    <cellStyle name="Normal 2 2 2 2 38 3" xfId="4466"/>
    <cellStyle name="Normal 2 2 2 2 39" xfId="4467"/>
    <cellStyle name="Normal 2 2 2 2 39 2" xfId="4468"/>
    <cellStyle name="Normal 2 2 2 2 39 3" xfId="4469"/>
    <cellStyle name="Normal 2 2 2 2 4" xfId="4470"/>
    <cellStyle name="Normal 2 2 2 2 4 2" xfId="4471"/>
    <cellStyle name="Normal 2 2 2 2 4 3" xfId="4472"/>
    <cellStyle name="Normal 2 2 2 2 40" xfId="4473"/>
    <cellStyle name="Normal 2 2 2 2 40 2" xfId="4474"/>
    <cellStyle name="Normal 2 2 2 2 40 3" xfId="4475"/>
    <cellStyle name="Normal 2 2 2 2 41" xfId="4476"/>
    <cellStyle name="Normal 2 2 2 2 41 2" xfId="4477"/>
    <cellStyle name="Normal 2 2 2 2 41 3" xfId="4478"/>
    <cellStyle name="Normal 2 2 2 2 42" xfId="4479"/>
    <cellStyle name="Normal 2 2 2 2 42 2" xfId="4480"/>
    <cellStyle name="Normal 2 2 2 2 42 3" xfId="4481"/>
    <cellStyle name="Normal 2 2 2 2 43" xfId="4482"/>
    <cellStyle name="Normal 2 2 2 2 43 2" xfId="4483"/>
    <cellStyle name="Normal 2 2 2 2 43 3" xfId="4484"/>
    <cellStyle name="Normal 2 2 2 2 44" xfId="4485"/>
    <cellStyle name="Normal 2 2 2 2 44 2" xfId="4486"/>
    <cellStyle name="Normal 2 2 2 2 44 3" xfId="4487"/>
    <cellStyle name="Normal 2 2 2 2 45" xfId="4488"/>
    <cellStyle name="Normal 2 2 2 2 45 2" xfId="4489"/>
    <cellStyle name="Normal 2 2 2 2 45 3" xfId="4490"/>
    <cellStyle name="Normal 2 2 2 2 46" xfId="4491"/>
    <cellStyle name="Normal 2 2 2 2 46 2" xfId="4492"/>
    <cellStyle name="Normal 2 2 2 2 46 3" xfId="4493"/>
    <cellStyle name="Normal 2 2 2 2 47" xfId="4494"/>
    <cellStyle name="Normal 2 2 2 2 47 2" xfId="4495"/>
    <cellStyle name="Normal 2 2 2 2 47 3" xfId="4496"/>
    <cellStyle name="Normal 2 2 2 2 48" xfId="4497"/>
    <cellStyle name="Normal 2 2 2 2 48 2" xfId="4498"/>
    <cellStyle name="Normal 2 2 2 2 48 3" xfId="4499"/>
    <cellStyle name="Normal 2 2 2 2 49" xfId="4500"/>
    <cellStyle name="Normal 2 2 2 2 49 2" xfId="4501"/>
    <cellStyle name="Normal 2 2 2 2 49 3" xfId="4502"/>
    <cellStyle name="Normal 2 2 2 2 5" xfId="4503"/>
    <cellStyle name="Normal 2 2 2 2 5 2" xfId="4504"/>
    <cellStyle name="Normal 2 2 2 2 5 3" xfId="4505"/>
    <cellStyle name="Normal 2 2 2 2 50" xfId="4506"/>
    <cellStyle name="Normal 2 2 2 2 50 2" xfId="4507"/>
    <cellStyle name="Normal 2 2 2 2 50 3" xfId="4508"/>
    <cellStyle name="Normal 2 2 2 2 51" xfId="4509"/>
    <cellStyle name="Normal 2 2 2 2 51 2" xfId="4510"/>
    <cellStyle name="Normal 2 2 2 2 51 3" xfId="4511"/>
    <cellStyle name="Normal 2 2 2 2 52" xfId="4512"/>
    <cellStyle name="Normal 2 2 2 2 52 2" xfId="4513"/>
    <cellStyle name="Normal 2 2 2 2 52 3" xfId="4514"/>
    <cellStyle name="Normal 2 2 2 2 53" xfId="4515"/>
    <cellStyle name="Normal 2 2 2 2 53 2" xfId="4516"/>
    <cellStyle name="Normal 2 2 2 2 53 3" xfId="4517"/>
    <cellStyle name="Normal 2 2 2 2 54" xfId="4518"/>
    <cellStyle name="Normal 2 2 2 2 54 2" xfId="4519"/>
    <cellStyle name="Normal 2 2 2 2 54 3" xfId="4520"/>
    <cellStyle name="Normal 2 2 2 2 55" xfId="4521"/>
    <cellStyle name="Normal 2 2 2 2 55 2" xfId="4522"/>
    <cellStyle name="Normal 2 2 2 2 55 3" xfId="4523"/>
    <cellStyle name="Normal 2 2 2 2 56" xfId="4524"/>
    <cellStyle name="Normal 2 2 2 2 56 2" xfId="4525"/>
    <cellStyle name="Normal 2 2 2 2 56 3" xfId="4526"/>
    <cellStyle name="Normal 2 2 2 2 57" xfId="4527"/>
    <cellStyle name="Normal 2 2 2 2 57 2" xfId="4528"/>
    <cellStyle name="Normal 2 2 2 2 57 3" xfId="4529"/>
    <cellStyle name="Normal 2 2 2 2 58" xfId="4530"/>
    <cellStyle name="Normal 2 2 2 2 58 2" xfId="4531"/>
    <cellStyle name="Normal 2 2 2 2 58 3" xfId="4532"/>
    <cellStyle name="Normal 2 2 2 2 59" xfId="4533"/>
    <cellStyle name="Normal 2 2 2 2 59 2" xfId="4534"/>
    <cellStyle name="Normal 2 2 2 2 59 3" xfId="4535"/>
    <cellStyle name="Normal 2 2 2 2 6" xfId="4536"/>
    <cellStyle name="Normal 2 2 2 2 6 2" xfId="4537"/>
    <cellStyle name="Normal 2 2 2 2 6 3" xfId="4538"/>
    <cellStyle name="Normal 2 2 2 2 60" xfId="4539"/>
    <cellStyle name="Normal 2 2 2 2 60 2" xfId="4540"/>
    <cellStyle name="Normal 2 2 2 2 60 3" xfId="4541"/>
    <cellStyle name="Normal 2 2 2 2 61" xfId="4542"/>
    <cellStyle name="Normal 2 2 2 2 61 2" xfId="4543"/>
    <cellStyle name="Normal 2 2 2 2 61 3" xfId="4544"/>
    <cellStyle name="Normal 2 2 2 2 62" xfId="4545"/>
    <cellStyle name="Normal 2 2 2 2 62 2" xfId="4546"/>
    <cellStyle name="Normal 2 2 2 2 63" xfId="4547"/>
    <cellStyle name="Normal 2 2 2 2 63 2" xfId="4548"/>
    <cellStyle name="Normal 2 2 2 2 64" xfId="4549"/>
    <cellStyle name="Normal 2 2 2 2 64 2" xfId="4550"/>
    <cellStyle name="Normal 2 2 2 2 65" xfId="4551"/>
    <cellStyle name="Normal 2 2 2 2 65 2" xfId="4552"/>
    <cellStyle name="Normal 2 2 2 2 66" xfId="4553"/>
    <cellStyle name="Normal 2 2 2 2 66 2" xfId="4554"/>
    <cellStyle name="Normal 2 2 2 2 67" xfId="4555"/>
    <cellStyle name="Normal 2 2 2 2 67 2" xfId="4556"/>
    <cellStyle name="Normal 2 2 2 2 68" xfId="4557"/>
    <cellStyle name="Normal 2 2 2 2 68 2" xfId="4558"/>
    <cellStyle name="Normal 2 2 2 2 69" xfId="4559"/>
    <cellStyle name="Normal 2 2 2 2 69 2" xfId="4560"/>
    <cellStyle name="Normal 2 2 2 2 7" xfId="4561"/>
    <cellStyle name="Normal 2 2 2 2 7 2" xfId="4562"/>
    <cellStyle name="Normal 2 2 2 2 7 3" xfId="4563"/>
    <cellStyle name="Normal 2 2 2 2 70" xfId="4564"/>
    <cellStyle name="Normal 2 2 2 2 70 2" xfId="4565"/>
    <cellStyle name="Normal 2 2 2 2 71" xfId="4566"/>
    <cellStyle name="Normal 2 2 2 2 71 2" xfId="4567"/>
    <cellStyle name="Normal 2 2 2 2 72" xfId="4568"/>
    <cellStyle name="Normal 2 2 2 2 72 2" xfId="4569"/>
    <cellStyle name="Normal 2 2 2 2 73" xfId="4570"/>
    <cellStyle name="Normal 2 2 2 2 73 2" xfId="4571"/>
    <cellStyle name="Normal 2 2 2 2 74" xfId="4572"/>
    <cellStyle name="Normal 2 2 2 2 74 2" xfId="4573"/>
    <cellStyle name="Normal 2 2 2 2 75" xfId="4574"/>
    <cellStyle name="Normal 2 2 2 2 75 2" xfId="4575"/>
    <cellStyle name="Normal 2 2 2 2 76" xfId="4576"/>
    <cellStyle name="Normal 2 2 2 2 76 2" xfId="4577"/>
    <cellStyle name="Normal 2 2 2 2 77" xfId="4578"/>
    <cellStyle name="Normal 2 2 2 2 77 2" xfId="4579"/>
    <cellStyle name="Normal 2 2 2 2 78" xfId="4580"/>
    <cellStyle name="Normal 2 2 2 2 78 2" xfId="4581"/>
    <cellStyle name="Normal 2 2 2 2 79" xfId="4582"/>
    <cellStyle name="Normal 2 2 2 2 79 2" xfId="4583"/>
    <cellStyle name="Normal 2 2 2 2 8" xfId="4584"/>
    <cellStyle name="Normal 2 2 2 2 8 2" xfId="4585"/>
    <cellStyle name="Normal 2 2 2 2 8 3" xfId="4586"/>
    <cellStyle name="Normal 2 2 2 2 80" xfId="4587"/>
    <cellStyle name="Normal 2 2 2 2 80 2" xfId="4588"/>
    <cellStyle name="Normal 2 2 2 2 81" xfId="4589"/>
    <cellStyle name="Normal 2 2 2 2 81 2" xfId="4590"/>
    <cellStyle name="Normal 2 2 2 2 82" xfId="4591"/>
    <cellStyle name="Normal 2 2 2 2 82 2" xfId="4592"/>
    <cellStyle name="Normal 2 2 2 2 83" xfId="4593"/>
    <cellStyle name="Normal 2 2 2 2 83 2" xfId="4594"/>
    <cellStyle name="Normal 2 2 2 2 84" xfId="4595"/>
    <cellStyle name="Normal 2 2 2 2 84 2" xfId="4596"/>
    <cellStyle name="Normal 2 2 2 2 85" xfId="4597"/>
    <cellStyle name="Normal 2 2 2 2 85 2" xfId="4598"/>
    <cellStyle name="Normal 2 2 2 2 86" xfId="4599"/>
    <cellStyle name="Normal 2 2 2 2 86 2" xfId="4600"/>
    <cellStyle name="Normal 2 2 2 2 87" xfId="4601"/>
    <cellStyle name="Normal 2 2 2 2 87 2" xfId="4602"/>
    <cellStyle name="Normal 2 2 2 2 88" xfId="4603"/>
    <cellStyle name="Normal 2 2 2 2 88 2" xfId="4604"/>
    <cellStyle name="Normal 2 2 2 2 89" xfId="4605"/>
    <cellStyle name="Normal 2 2 2 2 89 2" xfId="4606"/>
    <cellStyle name="Normal 2 2 2 2 9" xfId="4607"/>
    <cellStyle name="Normal 2 2 2 2 9 2" xfId="4608"/>
    <cellStyle name="Normal 2 2 2 2 9 3" xfId="4609"/>
    <cellStyle name="Normal 2 2 2 2 90" xfId="4610"/>
    <cellStyle name="Normal 2 2 2 2 90 2" xfId="4611"/>
    <cellStyle name="Normal 2 2 2 2 91" xfId="4612"/>
    <cellStyle name="Normal 2 2 2 2 91 2" xfId="4613"/>
    <cellStyle name="Normal 2 2 2 2 92" xfId="4614"/>
    <cellStyle name="Normal 2 2 2 2 92 2" xfId="4615"/>
    <cellStyle name="Normal 2 2 2 2 93" xfId="4616"/>
    <cellStyle name="Normal 2 2 2 2 93 2" xfId="4617"/>
    <cellStyle name="Normal 2 2 2 2 94" xfId="4618"/>
    <cellStyle name="Normal 2 2 2 2 94 2" xfId="4619"/>
    <cellStyle name="Normal 2 2 2 2 95" xfId="4620"/>
    <cellStyle name="Normal 2 2 2 2 95 2" xfId="4621"/>
    <cellStyle name="Normal 2 2 2 2 96" xfId="4622"/>
    <cellStyle name="Normal 2 2 2 2 96 2" xfId="4623"/>
    <cellStyle name="Normal 2 2 2 2 97" xfId="4624"/>
    <cellStyle name="Normal 2 2 2 2 97 2" xfId="4625"/>
    <cellStyle name="Normal 2 2 2 2 98" xfId="4626"/>
    <cellStyle name="Normal 2 2 2 2 98 2" xfId="4627"/>
    <cellStyle name="Normal 2 2 2 2 99" xfId="4628"/>
    <cellStyle name="Normal 2 2 2 2 99 2" xfId="4629"/>
    <cellStyle name="Normal 2 2 2 20" xfId="4630"/>
    <cellStyle name="Normal 2 2 2 21" xfId="4631"/>
    <cellStyle name="Normal 2 2 2 22" xfId="4632"/>
    <cellStyle name="Normal 2 2 2 23" xfId="4633"/>
    <cellStyle name="Normal 2 2 2 24" xfId="4634"/>
    <cellStyle name="Normal 2 2 2 25" xfId="4635"/>
    <cellStyle name="Normal 2 2 2 26" xfId="4636"/>
    <cellStyle name="Normal 2 2 2 27" xfId="4637"/>
    <cellStyle name="Normal 2 2 2 28" xfId="4638"/>
    <cellStyle name="Normal 2 2 2 29" xfId="4639"/>
    <cellStyle name="Normal 2 2 2 3" xfId="4640"/>
    <cellStyle name="Normal 2 2 2 3 2" xfId="4641"/>
    <cellStyle name="Normal 2 2 2 3 2 2" xfId="4642"/>
    <cellStyle name="Normal 2 2 2 3 3" xfId="4643"/>
    <cellStyle name="Normal 2 2 2 3 3 2" xfId="4644"/>
    <cellStyle name="Normal 2 2 2 3 4" xfId="4645"/>
    <cellStyle name="Normal 2 2 2 30" xfId="4646"/>
    <cellStyle name="Normal 2 2 2 31" xfId="4647"/>
    <cellStyle name="Normal 2 2 2 32" xfId="4648"/>
    <cellStyle name="Normal 2 2 2 33" xfId="4649"/>
    <cellStyle name="Normal 2 2 2 34" xfId="4650"/>
    <cellStyle name="Normal 2 2 2 35" xfId="4651"/>
    <cellStyle name="Normal 2 2 2 36" xfId="4652"/>
    <cellStyle name="Normal 2 2 2 37" xfId="4653"/>
    <cellStyle name="Normal 2 2 2 38" xfId="4654"/>
    <cellStyle name="Normal 2 2 2 39" xfId="4655"/>
    <cellStyle name="Normal 2 2 2 4" xfId="4656"/>
    <cellStyle name="Normal 2 2 2 4 2" xfId="4657"/>
    <cellStyle name="Normal 2 2 2 4 2 2" xfId="4658"/>
    <cellStyle name="Normal 2 2 2 4 3" xfId="4659"/>
    <cellStyle name="Normal 2 2 2 4 3 2" xfId="4660"/>
    <cellStyle name="Normal 2 2 2 4 4" xfId="4661"/>
    <cellStyle name="Normal 2 2 2 40" xfId="4662"/>
    <cellStyle name="Normal 2 2 2 41" xfId="4663"/>
    <cellStyle name="Normal 2 2 2 42" xfId="4664"/>
    <cellStyle name="Normal 2 2 2 43" xfId="4665"/>
    <cellStyle name="Normal 2 2 2 44" xfId="4666"/>
    <cellStyle name="Normal 2 2 2 45" xfId="4667"/>
    <cellStyle name="Normal 2 2 2 46" xfId="4668"/>
    <cellStyle name="Normal 2 2 2 47" xfId="4669"/>
    <cellStyle name="Normal 2 2 2 48" xfId="4670"/>
    <cellStyle name="Normal 2 2 2 49" xfId="4671"/>
    <cellStyle name="Normal 2 2 2 5" xfId="4672"/>
    <cellStyle name="Normal 2 2 2 5 10" xfId="4673"/>
    <cellStyle name="Normal 2 2 2 5 10 2" xfId="4674"/>
    <cellStyle name="Normal 2 2 2 5 11" xfId="4675"/>
    <cellStyle name="Normal 2 2 2 5 11 2" xfId="4676"/>
    <cellStyle name="Normal 2 2 2 5 12" xfId="4677"/>
    <cellStyle name="Normal 2 2 2 5 12 2" xfId="4678"/>
    <cellStyle name="Normal 2 2 2 5 13" xfId="4679"/>
    <cellStyle name="Normal 2 2 2 5 13 2" xfId="4680"/>
    <cellStyle name="Normal 2 2 2 5 14" xfId="4681"/>
    <cellStyle name="Normal 2 2 2 5 14 2" xfId="4682"/>
    <cellStyle name="Normal 2 2 2 5 15" xfId="4683"/>
    <cellStyle name="Normal 2 2 2 5 15 2" xfId="4684"/>
    <cellStyle name="Normal 2 2 2 5 16" xfId="4685"/>
    <cellStyle name="Normal 2 2 2 5 16 2" xfId="4686"/>
    <cellStyle name="Normal 2 2 2 5 17" xfId="4687"/>
    <cellStyle name="Normal 2 2 2 5 17 2" xfId="4688"/>
    <cellStyle name="Normal 2 2 2 5 18" xfId="4689"/>
    <cellStyle name="Normal 2 2 2 5 18 2" xfId="4690"/>
    <cellStyle name="Normal 2 2 2 5 19" xfId="4691"/>
    <cellStyle name="Normal 2 2 2 5 19 2" xfId="4692"/>
    <cellStyle name="Normal 2 2 2 5 2" xfId="4693"/>
    <cellStyle name="Normal 2 2 2 5 2 2" xfId="4694"/>
    <cellStyle name="Normal 2 2 2 5 2 2 2" xfId="4695"/>
    <cellStyle name="Normal 2 2 2 5 2 2 3" xfId="4696"/>
    <cellStyle name="Normal 2 2 2 5 2 3" xfId="4697"/>
    <cellStyle name="Normal 2 2 2 5 2 3 2" xfId="4698"/>
    <cellStyle name="Normal 2 2 2 5 2 4" xfId="4699"/>
    <cellStyle name="Normal 2 2 2 5 2 4 2" xfId="4700"/>
    <cellStyle name="Normal 2 2 2 5 2 5" xfId="4701"/>
    <cellStyle name="Normal 2 2 2 5 2 5 2" xfId="4702"/>
    <cellStyle name="Normal 2 2 2 5 2 6" xfId="4703"/>
    <cellStyle name="Normal 2 2 2 5 2 7" xfId="4704"/>
    <cellStyle name="Normal 2 2 2 5 2 8" xfId="4705"/>
    <cellStyle name="Normal 2 2 2 5 20" xfId="4706"/>
    <cellStyle name="Normal 2 2 2 5 20 2" xfId="4707"/>
    <cellStyle name="Normal 2 2 2 5 21" xfId="4708"/>
    <cellStyle name="Normal 2 2 2 5 21 2" xfId="4709"/>
    <cellStyle name="Normal 2 2 2 5 22" xfId="4710"/>
    <cellStyle name="Normal 2 2 2 5 22 2" xfId="4711"/>
    <cellStyle name="Normal 2 2 2 5 23" xfId="4712"/>
    <cellStyle name="Normal 2 2 2 5 23 2" xfId="4713"/>
    <cellStyle name="Normal 2 2 2 5 24" xfId="4714"/>
    <cellStyle name="Normal 2 2 2 5 24 2" xfId="4715"/>
    <cellStyle name="Normal 2 2 2 5 25" xfId="4716"/>
    <cellStyle name="Normal 2 2 2 5 25 2" xfId="4717"/>
    <cellStyle name="Normal 2 2 2 5 26" xfId="4718"/>
    <cellStyle name="Normal 2 2 2 5 26 2" xfId="4719"/>
    <cellStyle name="Normal 2 2 2 5 27" xfId="4720"/>
    <cellStyle name="Normal 2 2 2 5 27 2" xfId="4721"/>
    <cellStyle name="Normal 2 2 2 5 28" xfId="4722"/>
    <cellStyle name="Normal 2 2 2 5 28 2" xfId="4723"/>
    <cellStyle name="Normal 2 2 2 5 29" xfId="4724"/>
    <cellStyle name="Normal 2 2 2 5 29 2" xfId="4725"/>
    <cellStyle name="Normal 2 2 2 5 3" xfId="4726"/>
    <cellStyle name="Normal 2 2 2 5 3 2" xfId="4727"/>
    <cellStyle name="Normal 2 2 2 5 3 3" xfId="4728"/>
    <cellStyle name="Normal 2 2 2 5 30" xfId="4729"/>
    <cellStyle name="Normal 2 2 2 5 30 2" xfId="4730"/>
    <cellStyle name="Normal 2 2 2 5 31" xfId="4731"/>
    <cellStyle name="Normal 2 2 2 5 31 2" xfId="4732"/>
    <cellStyle name="Normal 2 2 2 5 32" xfId="4733"/>
    <cellStyle name="Normal 2 2 2 5 32 2" xfId="4734"/>
    <cellStyle name="Normal 2 2 2 5 33" xfId="4735"/>
    <cellStyle name="Normal 2 2 2 5 33 2" xfId="4736"/>
    <cellStyle name="Normal 2 2 2 5 34" xfId="4737"/>
    <cellStyle name="Normal 2 2 2 5 34 2" xfId="4738"/>
    <cellStyle name="Normal 2 2 2 5 35" xfId="4739"/>
    <cellStyle name="Normal 2 2 2 5 35 2" xfId="4740"/>
    <cellStyle name="Normal 2 2 2 5 36" xfId="4741"/>
    <cellStyle name="Normal 2 2 2 5 36 2" xfId="4742"/>
    <cellStyle name="Normal 2 2 2 5 37" xfId="4743"/>
    <cellStyle name="Normal 2 2 2 5 37 2" xfId="4744"/>
    <cellStyle name="Normal 2 2 2 5 38" xfId="4745"/>
    <cellStyle name="Normal 2 2 2 5 38 2" xfId="4746"/>
    <cellStyle name="Normal 2 2 2 5 39" xfId="4747"/>
    <cellStyle name="Normal 2 2 2 5 39 2" xfId="4748"/>
    <cellStyle name="Normal 2 2 2 5 4" xfId="4749"/>
    <cellStyle name="Normal 2 2 2 5 4 2" xfId="4750"/>
    <cellStyle name="Normal 2 2 2 5 4 3" xfId="4751"/>
    <cellStyle name="Normal 2 2 2 5 40" xfId="4752"/>
    <cellStyle name="Normal 2 2 2 5 40 2" xfId="4753"/>
    <cellStyle name="Normal 2 2 2 5 41" xfId="4754"/>
    <cellStyle name="Normal 2 2 2 5 41 2" xfId="4755"/>
    <cellStyle name="Normal 2 2 2 5 42" xfId="4756"/>
    <cellStyle name="Normal 2 2 2 5 43" xfId="4757"/>
    <cellStyle name="Normal 2 2 2 5 5" xfId="4758"/>
    <cellStyle name="Normal 2 2 2 5 5 2" xfId="4759"/>
    <cellStyle name="Normal 2 2 2 5 5 3" xfId="4760"/>
    <cellStyle name="Normal 2 2 2 5 6" xfId="4761"/>
    <cellStyle name="Normal 2 2 2 5 6 2" xfId="4762"/>
    <cellStyle name="Normal 2 2 2 5 6 3" xfId="4763"/>
    <cellStyle name="Normal 2 2 2 5 7" xfId="4764"/>
    <cellStyle name="Normal 2 2 2 5 7 2" xfId="4765"/>
    <cellStyle name="Normal 2 2 2 5 8" xfId="4766"/>
    <cellStyle name="Normal 2 2 2 5 8 2" xfId="4767"/>
    <cellStyle name="Normal 2 2 2 5 9" xfId="4768"/>
    <cellStyle name="Normal 2 2 2 5 9 2" xfId="4769"/>
    <cellStyle name="Normal 2 2 2 50" xfId="4770"/>
    <cellStyle name="Normal 2 2 2 51" xfId="4771"/>
    <cellStyle name="Normal 2 2 2 52" xfId="4772"/>
    <cellStyle name="Normal 2 2 2 53" xfId="4773"/>
    <cellStyle name="Normal 2 2 2 54" xfId="4774"/>
    <cellStyle name="Normal 2 2 2 55" xfId="4775"/>
    <cellStyle name="Normal 2 2 2 56" xfId="4776"/>
    <cellStyle name="Normal 2 2 2 57" xfId="4777"/>
    <cellStyle name="Normal 2 2 2 58" xfId="4778"/>
    <cellStyle name="Normal 2 2 2 59" xfId="4779"/>
    <cellStyle name="Normal 2 2 2 6" xfId="4780"/>
    <cellStyle name="Normal 2 2 2 6 10" xfId="4781"/>
    <cellStyle name="Normal 2 2 2 6 10 2" xfId="4782"/>
    <cellStyle name="Normal 2 2 2 6 11" xfId="4783"/>
    <cellStyle name="Normal 2 2 2 6 11 2" xfId="4784"/>
    <cellStyle name="Normal 2 2 2 6 12" xfId="4785"/>
    <cellStyle name="Normal 2 2 2 6 12 2" xfId="4786"/>
    <cellStyle name="Normal 2 2 2 6 13" xfId="4787"/>
    <cellStyle name="Normal 2 2 2 6 13 2" xfId="4788"/>
    <cellStyle name="Normal 2 2 2 6 14" xfId="4789"/>
    <cellStyle name="Normal 2 2 2 6 14 2" xfId="4790"/>
    <cellStyle name="Normal 2 2 2 6 15" xfId="4791"/>
    <cellStyle name="Normal 2 2 2 6 15 2" xfId="4792"/>
    <cellStyle name="Normal 2 2 2 6 16" xfId="4793"/>
    <cellStyle name="Normal 2 2 2 6 16 2" xfId="4794"/>
    <cellStyle name="Normal 2 2 2 6 17" xfId="4795"/>
    <cellStyle name="Normal 2 2 2 6 17 2" xfId="4796"/>
    <cellStyle name="Normal 2 2 2 6 18" xfId="4797"/>
    <cellStyle name="Normal 2 2 2 6 18 2" xfId="4798"/>
    <cellStyle name="Normal 2 2 2 6 19" xfId="4799"/>
    <cellStyle name="Normal 2 2 2 6 19 2" xfId="4800"/>
    <cellStyle name="Normal 2 2 2 6 2" xfId="4801"/>
    <cellStyle name="Normal 2 2 2 6 2 2" xfId="4802"/>
    <cellStyle name="Normal 2 2 2 6 2 3" xfId="4803"/>
    <cellStyle name="Normal 2 2 2 6 20" xfId="4804"/>
    <cellStyle name="Normal 2 2 2 6 20 2" xfId="4805"/>
    <cellStyle name="Normal 2 2 2 6 21" xfId="4806"/>
    <cellStyle name="Normal 2 2 2 6 21 2" xfId="4807"/>
    <cellStyle name="Normal 2 2 2 6 22" xfId="4808"/>
    <cellStyle name="Normal 2 2 2 6 3" xfId="4809"/>
    <cellStyle name="Normal 2 2 2 6 3 2" xfId="4810"/>
    <cellStyle name="Normal 2 2 2 6 4" xfId="4811"/>
    <cellStyle name="Normal 2 2 2 6 4 2" xfId="4812"/>
    <cellStyle name="Normal 2 2 2 6 5" xfId="4813"/>
    <cellStyle name="Normal 2 2 2 6 5 2" xfId="4814"/>
    <cellStyle name="Normal 2 2 2 6 6" xfId="4815"/>
    <cellStyle name="Normal 2 2 2 6 6 2" xfId="4816"/>
    <cellStyle name="Normal 2 2 2 6 7" xfId="4817"/>
    <cellStyle name="Normal 2 2 2 6 7 2" xfId="4818"/>
    <cellStyle name="Normal 2 2 2 6 8" xfId="4819"/>
    <cellStyle name="Normal 2 2 2 6 8 2" xfId="4820"/>
    <cellStyle name="Normal 2 2 2 6 9" xfId="4821"/>
    <cellStyle name="Normal 2 2 2 6 9 2" xfId="4822"/>
    <cellStyle name="Normal 2 2 2 60" xfId="4823"/>
    <cellStyle name="Normal 2 2 2 61" xfId="4824"/>
    <cellStyle name="Normal 2 2 2 62" xfId="4825"/>
    <cellStyle name="Normal 2 2 2 63" xfId="4826"/>
    <cellStyle name="Normal 2 2 2 64" xfId="4827"/>
    <cellStyle name="Normal 2 2 2 65" xfId="4828"/>
    <cellStyle name="Normal 2 2 2 66" xfId="4829"/>
    <cellStyle name="Normal 2 2 2 67" xfId="4830"/>
    <cellStyle name="Normal 2 2 2 68" xfId="4831"/>
    <cellStyle name="Normal 2 2 2 69" xfId="4832"/>
    <cellStyle name="Normal 2 2 2 7" xfId="4833"/>
    <cellStyle name="Normal 2 2 2 7 2" xfId="4834"/>
    <cellStyle name="Normal 2 2 2 70" xfId="4835"/>
    <cellStyle name="Normal 2 2 2 71" xfId="4836"/>
    <cellStyle name="Normal 2 2 2 72" xfId="4837"/>
    <cellStyle name="Normal 2 2 2 73" xfId="4838"/>
    <cellStyle name="Normal 2 2 2 74" xfId="4839"/>
    <cellStyle name="Normal 2 2 2 75" xfId="4840"/>
    <cellStyle name="Normal 2 2 2 76" xfId="4841"/>
    <cellStyle name="Normal 2 2 2 77" xfId="4842"/>
    <cellStyle name="Normal 2 2 2 78" xfId="4843"/>
    <cellStyle name="Normal 2 2 2 79" xfId="4844"/>
    <cellStyle name="Normal 2 2 2 8" xfId="4845"/>
    <cellStyle name="Normal 2 2 2 8 2" xfId="4846"/>
    <cellStyle name="Normal 2 2 2 80" xfId="4847"/>
    <cellStyle name="Normal 2 2 2 81" xfId="4848"/>
    <cellStyle name="Normal 2 2 2 82" xfId="4849"/>
    <cellStyle name="Normal 2 2 2 83" xfId="4850"/>
    <cellStyle name="Normal 2 2 2 84" xfId="4851"/>
    <cellStyle name="Normal 2 2 2 85" xfId="4852"/>
    <cellStyle name="Normal 2 2 2 86" xfId="4853"/>
    <cellStyle name="Normal 2 2 2 87" xfId="4854"/>
    <cellStyle name="Normal 2 2 2 88" xfId="4855"/>
    <cellStyle name="Normal 2 2 2 89" xfId="4856"/>
    <cellStyle name="Normal 2 2 2 9" xfId="4857"/>
    <cellStyle name="Normal 2 2 2 9 2" xfId="4858"/>
    <cellStyle name="Normal 2 2 2 90" xfId="4859"/>
    <cellStyle name="Normal 2 2 2 91" xfId="4860"/>
    <cellStyle name="Normal 2 2 2 92" xfId="4861"/>
    <cellStyle name="Normal 2 2 2 93" xfId="4862"/>
    <cellStyle name="Normal 2 2 2 94" xfId="4863"/>
    <cellStyle name="Normal 2 2 2 95" xfId="4864"/>
    <cellStyle name="Normal 2 2 2 96" xfId="4865"/>
    <cellStyle name="Normal 2 2 2 97" xfId="4866"/>
    <cellStyle name="Normal 2 2 2 98" xfId="4867"/>
    <cellStyle name="Normal 2 2 2 99" xfId="4868"/>
    <cellStyle name="Normal 2 2 20" xfId="4869"/>
    <cellStyle name="Normal 2 2 20 2" xfId="4870"/>
    <cellStyle name="Normal 2 2 20 3" xfId="4871"/>
    <cellStyle name="Normal 2 2 21" xfId="4872"/>
    <cellStyle name="Normal 2 2 21 2" xfId="4873"/>
    <cellStyle name="Normal 2 2 21 3" xfId="4874"/>
    <cellStyle name="Normal 2 2 22" xfId="4875"/>
    <cellStyle name="Normal 2 2 22 2" xfId="4876"/>
    <cellStyle name="Normal 2 2 22 3" xfId="4877"/>
    <cellStyle name="Normal 2 2 23" xfId="4878"/>
    <cellStyle name="Normal 2 2 23 2" xfId="4879"/>
    <cellStyle name="Normal 2 2 23 3" xfId="4880"/>
    <cellStyle name="Normal 2 2 24" xfId="4881"/>
    <cellStyle name="Normal 2 2 24 2" xfId="4882"/>
    <cellStyle name="Normal 2 2 24 3" xfId="4883"/>
    <cellStyle name="Normal 2 2 25" xfId="4884"/>
    <cellStyle name="Normal 2 2 25 2" xfId="4885"/>
    <cellStyle name="Normal 2 2 25 3" xfId="4886"/>
    <cellStyle name="Normal 2 2 26" xfId="4887"/>
    <cellStyle name="Normal 2 2 26 2" xfId="4888"/>
    <cellStyle name="Normal 2 2 26 3" xfId="4889"/>
    <cellStyle name="Normal 2 2 27" xfId="4890"/>
    <cellStyle name="Normal 2 2 27 2" xfId="4891"/>
    <cellStyle name="Normal 2 2 27 3" xfId="4892"/>
    <cellStyle name="Normal 2 2 28" xfId="4893"/>
    <cellStyle name="Normal 2 2 28 2" xfId="4894"/>
    <cellStyle name="Normal 2 2 28 3" xfId="4895"/>
    <cellStyle name="Normal 2 2 29" xfId="4896"/>
    <cellStyle name="Normal 2 2 29 2" xfId="4897"/>
    <cellStyle name="Normal 2 2 29 3" xfId="4898"/>
    <cellStyle name="Normal 2 2 3" xfId="4899"/>
    <cellStyle name="Normal 2 2 3 2" xfId="4900"/>
    <cellStyle name="Normal 2 2 3 2 2" xfId="4901"/>
    <cellStyle name="Normal 2 2 3 3" xfId="4902"/>
    <cellStyle name="Normal 2 2 3 3 2" xfId="4903"/>
    <cellStyle name="Normal 2 2 3 4" xfId="4904"/>
    <cellStyle name="Normal 2 2 30" xfId="4905"/>
    <cellStyle name="Normal 2 2 30 2" xfId="4906"/>
    <cellStyle name="Normal 2 2 30 3" xfId="4907"/>
    <cellStyle name="Normal 2 2 31" xfId="4908"/>
    <cellStyle name="Normal 2 2 31 2" xfId="4909"/>
    <cellStyle name="Normal 2 2 31 3" xfId="4910"/>
    <cellStyle name="Normal 2 2 32" xfId="4911"/>
    <cellStyle name="Normal 2 2 32 2" xfId="4912"/>
    <cellStyle name="Normal 2 2 32 3" xfId="4913"/>
    <cellStyle name="Normal 2 2 33" xfId="4914"/>
    <cellStyle name="Normal 2 2 33 2" xfId="4915"/>
    <cellStyle name="Normal 2 2 33 3" xfId="4916"/>
    <cellStyle name="Normal 2 2 34" xfId="4917"/>
    <cellStyle name="Normal 2 2 34 2" xfId="4918"/>
    <cellStyle name="Normal 2 2 34 3" xfId="4919"/>
    <cellStyle name="Normal 2 2 35" xfId="4920"/>
    <cellStyle name="Normal 2 2 35 2" xfId="4921"/>
    <cellStyle name="Normal 2 2 35 3" xfId="4922"/>
    <cellStyle name="Normal 2 2 36" xfId="4923"/>
    <cellStyle name="Normal 2 2 36 2" xfId="4924"/>
    <cellStyle name="Normal 2 2 36 3" xfId="4925"/>
    <cellStyle name="Normal 2 2 37" xfId="4926"/>
    <cellStyle name="Normal 2 2 37 2" xfId="4927"/>
    <cellStyle name="Normal 2 2 37 3" xfId="4928"/>
    <cellStyle name="Normal 2 2 38" xfId="4929"/>
    <cellStyle name="Normal 2 2 38 2" xfId="4930"/>
    <cellStyle name="Normal 2 2 38 3" xfId="4931"/>
    <cellStyle name="Normal 2 2 39" xfId="4932"/>
    <cellStyle name="Normal 2 2 39 2" xfId="4933"/>
    <cellStyle name="Normal 2 2 39 3" xfId="4934"/>
    <cellStyle name="Normal 2 2 4" xfId="4935"/>
    <cellStyle name="Normal 2 2 4 10" xfId="4936"/>
    <cellStyle name="Normal 2 2 4 11" xfId="4937"/>
    <cellStyle name="Normal 2 2 4 12" xfId="4938"/>
    <cellStyle name="Normal 2 2 4 13" xfId="4939"/>
    <cellStyle name="Normal 2 2 4 14" xfId="4940"/>
    <cellStyle name="Normal 2 2 4 15" xfId="4941"/>
    <cellStyle name="Normal 2 2 4 16" xfId="4942"/>
    <cellStyle name="Normal 2 2 4 17" xfId="4943"/>
    <cellStyle name="Normal 2 2 4 18" xfId="4944"/>
    <cellStyle name="Normal 2 2 4 19" xfId="4945"/>
    <cellStyle name="Normal 2 2 4 2" xfId="4946"/>
    <cellStyle name="Normal 2 2 4 2 2" xfId="4947"/>
    <cellStyle name="Normal 2 2 4 20" xfId="4948"/>
    <cellStyle name="Normal 2 2 4 21" xfId="4949"/>
    <cellStyle name="Normal 2 2 4 22" xfId="4950"/>
    <cellStyle name="Normal 2 2 4 23" xfId="4951"/>
    <cellStyle name="Normal 2 2 4 24" xfId="4952"/>
    <cellStyle name="Normal 2 2 4 25" xfId="4953"/>
    <cellStyle name="Normal 2 2 4 26" xfId="4954"/>
    <cellStyle name="Normal 2 2 4 27" xfId="4955"/>
    <cellStyle name="Normal 2 2 4 28" xfId="4956"/>
    <cellStyle name="Normal 2 2 4 29" xfId="4957"/>
    <cellStyle name="Normal 2 2 4 3" xfId="4958"/>
    <cellStyle name="Normal 2 2 4 30" xfId="4959"/>
    <cellStyle name="Normal 2 2 4 31" xfId="4960"/>
    <cellStyle name="Normal 2 2 4 32" xfId="4961"/>
    <cellStyle name="Normal 2 2 4 33" xfId="4962"/>
    <cellStyle name="Normal 2 2 4 34" xfId="4963"/>
    <cellStyle name="Normal 2 2 4 35" xfId="4964"/>
    <cellStyle name="Normal 2 2 4 36" xfId="4965"/>
    <cellStyle name="Normal 2 2 4 37" xfId="4966"/>
    <cellStyle name="Normal 2 2 4 38" xfId="4967"/>
    <cellStyle name="Normal 2 2 4 39" xfId="4968"/>
    <cellStyle name="Normal 2 2 4 4" xfId="4969"/>
    <cellStyle name="Normal 2 2 4 40" xfId="4970"/>
    <cellStyle name="Normal 2 2 4 41" xfId="4971"/>
    <cellStyle name="Normal 2 2 4 42" xfId="4972"/>
    <cellStyle name="Normal 2 2 4 43" xfId="4973"/>
    <cellStyle name="Normal 2 2 4 44" xfId="4974"/>
    <cellStyle name="Normal 2 2 4 45" xfId="4975"/>
    <cellStyle name="Normal 2 2 4 46" xfId="4976"/>
    <cellStyle name="Normal 2 2 4 47" xfId="4977"/>
    <cellStyle name="Normal 2 2 4 48" xfId="4978"/>
    <cellStyle name="Normal 2 2 4 49" xfId="4979"/>
    <cellStyle name="Normal 2 2 4 5" xfId="4980"/>
    <cellStyle name="Normal 2 2 4 50" xfId="4981"/>
    <cellStyle name="Normal 2 2 4 51" xfId="4982"/>
    <cellStyle name="Normal 2 2 4 52" xfId="4983"/>
    <cellStyle name="Normal 2 2 4 53" xfId="4984"/>
    <cellStyle name="Normal 2 2 4 54" xfId="4985"/>
    <cellStyle name="Normal 2 2 4 55" xfId="4986"/>
    <cellStyle name="Normal 2 2 4 56" xfId="4987"/>
    <cellStyle name="Normal 2 2 4 57" xfId="4988"/>
    <cellStyle name="Normal 2 2 4 58" xfId="4989"/>
    <cellStyle name="Normal 2 2 4 59" xfId="4990"/>
    <cellStyle name="Normal 2 2 4 6" xfId="4991"/>
    <cellStyle name="Normal 2 2 4 60" xfId="4992"/>
    <cellStyle name="Normal 2 2 4 61" xfId="4993"/>
    <cellStyle name="Normal 2 2 4 62" xfId="4994"/>
    <cellStyle name="Normal 2 2 4 63" xfId="4995"/>
    <cellStyle name="Normal 2 2 4 64" xfId="4996"/>
    <cellStyle name="Normal 2 2 4 65" xfId="4997"/>
    <cellStyle name="Normal 2 2 4 66" xfId="4998"/>
    <cellStyle name="Normal 2 2 4 67" xfId="4999"/>
    <cellStyle name="Normal 2 2 4 68" xfId="5000"/>
    <cellStyle name="Normal 2 2 4 69" xfId="5001"/>
    <cellStyle name="Normal 2 2 4 7" xfId="5002"/>
    <cellStyle name="Normal 2 2 4 70" xfId="5003"/>
    <cellStyle name="Normal 2 2 4 71" xfId="5004"/>
    <cellStyle name="Normal 2 2 4 72" xfId="5005"/>
    <cellStyle name="Normal 2 2 4 73" xfId="5006"/>
    <cellStyle name="Normal 2 2 4 74" xfId="5007"/>
    <cellStyle name="Normal 2 2 4 75" xfId="5008"/>
    <cellStyle name="Normal 2 2 4 76" xfId="5009"/>
    <cellStyle name="Normal 2 2 4 77" xfId="5010"/>
    <cellStyle name="Normal 2 2 4 78" xfId="5011"/>
    <cellStyle name="Normal 2 2 4 79" xfId="5012"/>
    <cellStyle name="Normal 2 2 4 8" xfId="5013"/>
    <cellStyle name="Normal 2 2 4 80" xfId="5014"/>
    <cellStyle name="Normal 2 2 4 81" xfId="5015"/>
    <cellStyle name="Normal 2 2 4 82" xfId="5016"/>
    <cellStyle name="Normal 2 2 4 83" xfId="5017"/>
    <cellStyle name="Normal 2 2 4 84" xfId="5018"/>
    <cellStyle name="Normal 2 2 4 85" xfId="5019"/>
    <cellStyle name="Normal 2 2 4 86" xfId="5020"/>
    <cellStyle name="Normal 2 2 4 87" xfId="5021"/>
    <cellStyle name="Normal 2 2 4 88" xfId="5022"/>
    <cellStyle name="Normal 2 2 4 89" xfId="5023"/>
    <cellStyle name="Normal 2 2 4 9" xfId="5024"/>
    <cellStyle name="Normal 2 2 4 90" xfId="5025"/>
    <cellStyle name="Normal 2 2 4 91" xfId="5026"/>
    <cellStyle name="Normal 2 2 40" xfId="5027"/>
    <cellStyle name="Normal 2 2 40 2" xfId="5028"/>
    <cellStyle name="Normal 2 2 40 3" xfId="5029"/>
    <cellStyle name="Normal 2 2 41" xfId="5030"/>
    <cellStyle name="Normal 2 2 41 2" xfId="5031"/>
    <cellStyle name="Normal 2 2 41 3" xfId="5032"/>
    <cellStyle name="Normal 2 2 42" xfId="5033"/>
    <cellStyle name="Normal 2 2 42 2" xfId="5034"/>
    <cellStyle name="Normal 2 2 42 3" xfId="5035"/>
    <cellStyle name="Normal 2 2 43" xfId="5036"/>
    <cellStyle name="Normal 2 2 43 2" xfId="5037"/>
    <cellStyle name="Normal 2 2 43 3" xfId="5038"/>
    <cellStyle name="Normal 2 2 44" xfId="5039"/>
    <cellStyle name="Normal 2 2 44 2" xfId="5040"/>
    <cellStyle name="Normal 2 2 44 3" xfId="5041"/>
    <cellStyle name="Normal 2 2 45" xfId="5042"/>
    <cellStyle name="Normal 2 2 45 2" xfId="5043"/>
    <cellStyle name="Normal 2 2 45 3" xfId="5044"/>
    <cellStyle name="Normal 2 2 46" xfId="5045"/>
    <cellStyle name="Normal 2 2 46 2" xfId="5046"/>
    <cellStyle name="Normal 2 2 46 3" xfId="5047"/>
    <cellStyle name="Normal 2 2 47" xfId="5048"/>
    <cellStyle name="Normal 2 2 47 2" xfId="5049"/>
    <cellStyle name="Normal 2 2 47 3" xfId="5050"/>
    <cellStyle name="Normal 2 2 48" xfId="5051"/>
    <cellStyle name="Normal 2 2 48 2" xfId="5052"/>
    <cellStyle name="Normal 2 2 48 3" xfId="5053"/>
    <cellStyle name="Normal 2 2 49" xfId="5054"/>
    <cellStyle name="Normal 2 2 49 2" xfId="5055"/>
    <cellStyle name="Normal 2 2 49 3" xfId="5056"/>
    <cellStyle name="Normal 2 2 5" xfId="5057"/>
    <cellStyle name="Normal 2 2 5 10" xfId="5058"/>
    <cellStyle name="Normal 2 2 5 11" xfId="5059"/>
    <cellStyle name="Normal 2 2 5 12" xfId="5060"/>
    <cellStyle name="Normal 2 2 5 13" xfId="5061"/>
    <cellStyle name="Normal 2 2 5 14" xfId="5062"/>
    <cellStyle name="Normal 2 2 5 15" xfId="5063"/>
    <cellStyle name="Normal 2 2 5 16" xfId="5064"/>
    <cellStyle name="Normal 2 2 5 17" xfId="5065"/>
    <cellStyle name="Normal 2 2 5 18" xfId="5066"/>
    <cellStyle name="Normal 2 2 5 19" xfId="5067"/>
    <cellStyle name="Normal 2 2 5 2" xfId="5068"/>
    <cellStyle name="Normal 2 2 5 2 2" xfId="5069"/>
    <cellStyle name="Normal 2 2 5 20" xfId="5070"/>
    <cellStyle name="Normal 2 2 5 21" xfId="5071"/>
    <cellStyle name="Normal 2 2 5 22" xfId="5072"/>
    <cellStyle name="Normal 2 2 5 23" xfId="5073"/>
    <cellStyle name="Normal 2 2 5 24" xfId="5074"/>
    <cellStyle name="Normal 2 2 5 25" xfId="5075"/>
    <cellStyle name="Normal 2 2 5 26" xfId="5076"/>
    <cellStyle name="Normal 2 2 5 27" xfId="5077"/>
    <cellStyle name="Normal 2 2 5 28" xfId="5078"/>
    <cellStyle name="Normal 2 2 5 29" xfId="5079"/>
    <cellStyle name="Normal 2 2 5 3" xfId="5080"/>
    <cellStyle name="Normal 2 2 5 30" xfId="5081"/>
    <cellStyle name="Normal 2 2 5 31" xfId="5082"/>
    <cellStyle name="Normal 2 2 5 32" xfId="5083"/>
    <cellStyle name="Normal 2 2 5 33" xfId="5084"/>
    <cellStyle name="Normal 2 2 5 34" xfId="5085"/>
    <cellStyle name="Normal 2 2 5 35" xfId="5086"/>
    <cellStyle name="Normal 2 2 5 36" xfId="5087"/>
    <cellStyle name="Normal 2 2 5 37" xfId="5088"/>
    <cellStyle name="Normal 2 2 5 38" xfId="5089"/>
    <cellStyle name="Normal 2 2 5 39" xfId="5090"/>
    <cellStyle name="Normal 2 2 5 4" xfId="5091"/>
    <cellStyle name="Normal 2 2 5 40" xfId="5092"/>
    <cellStyle name="Normal 2 2 5 41" xfId="5093"/>
    <cellStyle name="Normal 2 2 5 42" xfId="5094"/>
    <cellStyle name="Normal 2 2 5 43" xfId="5095"/>
    <cellStyle name="Normal 2 2 5 44" xfId="5096"/>
    <cellStyle name="Normal 2 2 5 45" xfId="5097"/>
    <cellStyle name="Normal 2 2 5 46" xfId="5098"/>
    <cellStyle name="Normal 2 2 5 47" xfId="5099"/>
    <cellStyle name="Normal 2 2 5 48" xfId="5100"/>
    <cellStyle name="Normal 2 2 5 49" xfId="5101"/>
    <cellStyle name="Normal 2 2 5 5" xfId="5102"/>
    <cellStyle name="Normal 2 2 5 50" xfId="5103"/>
    <cellStyle name="Normal 2 2 5 51" xfId="5104"/>
    <cellStyle name="Normal 2 2 5 52" xfId="5105"/>
    <cellStyle name="Normal 2 2 5 53" xfId="5106"/>
    <cellStyle name="Normal 2 2 5 54" xfId="5107"/>
    <cellStyle name="Normal 2 2 5 55" xfId="5108"/>
    <cellStyle name="Normal 2 2 5 56" xfId="5109"/>
    <cellStyle name="Normal 2 2 5 57" xfId="5110"/>
    <cellStyle name="Normal 2 2 5 58" xfId="5111"/>
    <cellStyle name="Normal 2 2 5 59" xfId="5112"/>
    <cellStyle name="Normal 2 2 5 6" xfId="5113"/>
    <cellStyle name="Normal 2 2 5 60" xfId="5114"/>
    <cellStyle name="Normal 2 2 5 61" xfId="5115"/>
    <cellStyle name="Normal 2 2 5 62" xfId="5116"/>
    <cellStyle name="Normal 2 2 5 63" xfId="5117"/>
    <cellStyle name="Normal 2 2 5 64" xfId="5118"/>
    <cellStyle name="Normal 2 2 5 65" xfId="5119"/>
    <cellStyle name="Normal 2 2 5 66" xfId="5120"/>
    <cellStyle name="Normal 2 2 5 67" xfId="5121"/>
    <cellStyle name="Normal 2 2 5 68" xfId="5122"/>
    <cellStyle name="Normal 2 2 5 69" xfId="5123"/>
    <cellStyle name="Normal 2 2 5 7" xfId="5124"/>
    <cellStyle name="Normal 2 2 5 70" xfId="5125"/>
    <cellStyle name="Normal 2 2 5 71" xfId="5126"/>
    <cellStyle name="Normal 2 2 5 72" xfId="5127"/>
    <cellStyle name="Normal 2 2 5 73" xfId="5128"/>
    <cellStyle name="Normal 2 2 5 74" xfId="5129"/>
    <cellStyle name="Normal 2 2 5 75" xfId="5130"/>
    <cellStyle name="Normal 2 2 5 76" xfId="5131"/>
    <cellStyle name="Normal 2 2 5 77" xfId="5132"/>
    <cellStyle name="Normal 2 2 5 78" xfId="5133"/>
    <cellStyle name="Normal 2 2 5 79" xfId="5134"/>
    <cellStyle name="Normal 2 2 5 8" xfId="5135"/>
    <cellStyle name="Normal 2 2 5 80" xfId="5136"/>
    <cellStyle name="Normal 2 2 5 81" xfId="5137"/>
    <cellStyle name="Normal 2 2 5 82" xfId="5138"/>
    <cellStyle name="Normal 2 2 5 83" xfId="5139"/>
    <cellStyle name="Normal 2 2 5 84" xfId="5140"/>
    <cellStyle name="Normal 2 2 5 85" xfId="5141"/>
    <cellStyle name="Normal 2 2 5 86" xfId="5142"/>
    <cellStyle name="Normal 2 2 5 87" xfId="5143"/>
    <cellStyle name="Normal 2 2 5 88" xfId="5144"/>
    <cellStyle name="Normal 2 2 5 89" xfId="5145"/>
    <cellStyle name="Normal 2 2 5 9" xfId="5146"/>
    <cellStyle name="Normal 2 2 5 90" xfId="5147"/>
    <cellStyle name="Normal 2 2 5 91" xfId="5148"/>
    <cellStyle name="Normal 2 2 50" xfId="5149"/>
    <cellStyle name="Normal 2 2 50 2" xfId="5150"/>
    <cellStyle name="Normal 2 2 50 3" xfId="5151"/>
    <cellStyle name="Normal 2 2 51" xfId="5152"/>
    <cellStyle name="Normal 2 2 51 2" xfId="5153"/>
    <cellStyle name="Normal 2 2 51 3" xfId="5154"/>
    <cellStyle name="Normal 2 2 52" xfId="5155"/>
    <cellStyle name="Normal 2 2 52 2" xfId="5156"/>
    <cellStyle name="Normal 2 2 52 3" xfId="5157"/>
    <cellStyle name="Normal 2 2 53" xfId="5158"/>
    <cellStyle name="Normal 2 2 53 2" xfId="5159"/>
    <cellStyle name="Normal 2 2 53 3" xfId="5160"/>
    <cellStyle name="Normal 2 2 54" xfId="5161"/>
    <cellStyle name="Normal 2 2 54 2" xfId="5162"/>
    <cellStyle name="Normal 2 2 54 3" xfId="5163"/>
    <cellStyle name="Normal 2 2 55" xfId="5164"/>
    <cellStyle name="Normal 2 2 55 2" xfId="5165"/>
    <cellStyle name="Normal 2 2 55 3" xfId="5166"/>
    <cellStyle name="Normal 2 2 56" xfId="5167"/>
    <cellStyle name="Normal 2 2 56 2" xfId="5168"/>
    <cellStyle name="Normal 2 2 56 3" xfId="5169"/>
    <cellStyle name="Normal 2 2 57" xfId="5170"/>
    <cellStyle name="Normal 2 2 57 2" xfId="5171"/>
    <cellStyle name="Normal 2 2 57 3" xfId="5172"/>
    <cellStyle name="Normal 2 2 58" xfId="5173"/>
    <cellStyle name="Normal 2 2 58 2" xfId="5174"/>
    <cellStyle name="Normal 2 2 58 3" xfId="5175"/>
    <cellStyle name="Normal 2 2 59" xfId="5176"/>
    <cellStyle name="Normal 2 2 59 2" xfId="5177"/>
    <cellStyle name="Normal 2 2 59 3" xfId="5178"/>
    <cellStyle name="Normal 2 2 6" xfId="5179"/>
    <cellStyle name="Normal 2 2 6 10" xfId="5180"/>
    <cellStyle name="Normal 2 2 6 11" xfId="5181"/>
    <cellStyle name="Normal 2 2 6 12" xfId="5182"/>
    <cellStyle name="Normal 2 2 6 13" xfId="5183"/>
    <cellStyle name="Normal 2 2 6 14" xfId="5184"/>
    <cellStyle name="Normal 2 2 6 15" xfId="5185"/>
    <cellStyle name="Normal 2 2 6 16" xfId="5186"/>
    <cellStyle name="Normal 2 2 6 17" xfId="5187"/>
    <cellStyle name="Normal 2 2 6 18" xfId="5188"/>
    <cellStyle name="Normal 2 2 6 19" xfId="5189"/>
    <cellStyle name="Normal 2 2 6 2" xfId="5190"/>
    <cellStyle name="Normal 2 2 6 2 2" xfId="5191"/>
    <cellStyle name="Normal 2 2 6 20" xfId="5192"/>
    <cellStyle name="Normal 2 2 6 21" xfId="5193"/>
    <cellStyle name="Normal 2 2 6 22" xfId="5194"/>
    <cellStyle name="Normal 2 2 6 23" xfId="5195"/>
    <cellStyle name="Normal 2 2 6 24" xfId="5196"/>
    <cellStyle name="Normal 2 2 6 25" xfId="5197"/>
    <cellStyle name="Normal 2 2 6 26" xfId="5198"/>
    <cellStyle name="Normal 2 2 6 27" xfId="5199"/>
    <cellStyle name="Normal 2 2 6 28" xfId="5200"/>
    <cellStyle name="Normal 2 2 6 29" xfId="5201"/>
    <cellStyle name="Normal 2 2 6 3" xfId="5202"/>
    <cellStyle name="Normal 2 2 6 30" xfId="5203"/>
    <cellStyle name="Normal 2 2 6 31" xfId="5204"/>
    <cellStyle name="Normal 2 2 6 32" xfId="5205"/>
    <cellStyle name="Normal 2 2 6 33" xfId="5206"/>
    <cellStyle name="Normal 2 2 6 34" xfId="5207"/>
    <cellStyle name="Normal 2 2 6 35" xfId="5208"/>
    <cellStyle name="Normal 2 2 6 36" xfId="5209"/>
    <cellStyle name="Normal 2 2 6 37" xfId="5210"/>
    <cellStyle name="Normal 2 2 6 38" xfId="5211"/>
    <cellStyle name="Normal 2 2 6 39" xfId="5212"/>
    <cellStyle name="Normal 2 2 6 4" xfId="5213"/>
    <cellStyle name="Normal 2 2 6 40" xfId="5214"/>
    <cellStyle name="Normal 2 2 6 41" xfId="5215"/>
    <cellStyle name="Normal 2 2 6 42" xfId="5216"/>
    <cellStyle name="Normal 2 2 6 43" xfId="5217"/>
    <cellStyle name="Normal 2 2 6 5" xfId="5218"/>
    <cellStyle name="Normal 2 2 6 6" xfId="5219"/>
    <cellStyle name="Normal 2 2 6 7" xfId="5220"/>
    <cellStyle name="Normal 2 2 6 8" xfId="5221"/>
    <cellStyle name="Normal 2 2 6 9" xfId="5222"/>
    <cellStyle name="Normal 2 2 60" xfId="5223"/>
    <cellStyle name="Normal 2 2 60 2" xfId="5224"/>
    <cellStyle name="Normal 2 2 60 3" xfId="5225"/>
    <cellStyle name="Normal 2 2 61" xfId="5226"/>
    <cellStyle name="Normal 2 2 61 2" xfId="5227"/>
    <cellStyle name="Normal 2 2 61 3" xfId="5228"/>
    <cellStyle name="Normal 2 2 62" xfId="5229"/>
    <cellStyle name="Normal 2 2 62 2" xfId="5230"/>
    <cellStyle name="Normal 2 2 62 3" xfId="5231"/>
    <cellStyle name="Normal 2 2 63" xfId="5232"/>
    <cellStyle name="Normal 2 2 63 2" xfId="5233"/>
    <cellStyle name="Normal 2 2 63 3" xfId="5234"/>
    <cellStyle name="Normal 2 2 64" xfId="5235"/>
    <cellStyle name="Normal 2 2 64 2" xfId="5236"/>
    <cellStyle name="Normal 2 2 64 3" xfId="5237"/>
    <cellStyle name="Normal 2 2 65" xfId="5238"/>
    <cellStyle name="Normal 2 2 65 2" xfId="5239"/>
    <cellStyle name="Normal 2 2 66" xfId="5240"/>
    <cellStyle name="Normal 2 2 66 2" xfId="5241"/>
    <cellStyle name="Normal 2 2 67" xfId="5242"/>
    <cellStyle name="Normal 2 2 67 2" xfId="5243"/>
    <cellStyle name="Normal 2 2 68" xfId="5244"/>
    <cellStyle name="Normal 2 2 68 2" xfId="5245"/>
    <cellStyle name="Normal 2 2 69" xfId="5246"/>
    <cellStyle name="Normal 2 2 69 2" xfId="5247"/>
    <cellStyle name="Normal 2 2 7" xfId="5248"/>
    <cellStyle name="Normal 2 2 7 10" xfId="5249"/>
    <cellStyle name="Normal 2 2 7 11" xfId="5250"/>
    <cellStyle name="Normal 2 2 7 12" xfId="5251"/>
    <cellStyle name="Normal 2 2 7 13" xfId="5252"/>
    <cellStyle name="Normal 2 2 7 14" xfId="5253"/>
    <cellStyle name="Normal 2 2 7 15" xfId="5254"/>
    <cellStyle name="Normal 2 2 7 16" xfId="5255"/>
    <cellStyle name="Normal 2 2 7 17" xfId="5256"/>
    <cellStyle name="Normal 2 2 7 18" xfId="5257"/>
    <cellStyle name="Normal 2 2 7 19" xfId="5258"/>
    <cellStyle name="Normal 2 2 7 2" xfId="5259"/>
    <cellStyle name="Normal 2 2 7 2 2" xfId="5260"/>
    <cellStyle name="Normal 2 2 7 20" xfId="5261"/>
    <cellStyle name="Normal 2 2 7 21" xfId="5262"/>
    <cellStyle name="Normal 2 2 7 22" xfId="5263"/>
    <cellStyle name="Normal 2 2 7 23" xfId="5264"/>
    <cellStyle name="Normal 2 2 7 3" xfId="5265"/>
    <cellStyle name="Normal 2 2 7 3 2" xfId="5266"/>
    <cellStyle name="Normal 2 2 7 4" xfId="5267"/>
    <cellStyle name="Normal 2 2 7 4 2" xfId="5268"/>
    <cellStyle name="Normal 2 2 7 5" xfId="5269"/>
    <cellStyle name="Normal 2 2 7 5 2" xfId="5270"/>
    <cellStyle name="Normal 2 2 7 6" xfId="5271"/>
    <cellStyle name="Normal 2 2 7 6 2" xfId="5272"/>
    <cellStyle name="Normal 2 2 7 7" xfId="5273"/>
    <cellStyle name="Normal 2 2 7 7 2" xfId="5274"/>
    <cellStyle name="Normal 2 2 7 8" xfId="5275"/>
    <cellStyle name="Normal 2 2 7 8 2" xfId="5276"/>
    <cellStyle name="Normal 2 2 7 9" xfId="5277"/>
    <cellStyle name="Normal 2 2 7 9 2" xfId="5278"/>
    <cellStyle name="Normal 2 2 70" xfId="5279"/>
    <cellStyle name="Normal 2 2 70 2" xfId="5280"/>
    <cellStyle name="Normal 2 2 71" xfId="5281"/>
    <cellStyle name="Normal 2 2 71 2" xfId="5282"/>
    <cellStyle name="Normal 2 2 72" xfId="5283"/>
    <cellStyle name="Normal 2 2 72 2" xfId="5284"/>
    <cellStyle name="Normal 2 2 73" xfId="5285"/>
    <cellStyle name="Normal 2 2 73 2" xfId="5286"/>
    <cellStyle name="Normal 2 2 74" xfId="5287"/>
    <cellStyle name="Normal 2 2 74 2" xfId="5288"/>
    <cellStyle name="Normal 2 2 75" xfId="5289"/>
    <cellStyle name="Normal 2 2 75 2" xfId="5290"/>
    <cellStyle name="Normal 2 2 76" xfId="5291"/>
    <cellStyle name="Normal 2 2 76 2" xfId="5292"/>
    <cellStyle name="Normal 2 2 77" xfId="5293"/>
    <cellStyle name="Normal 2 2 77 2" xfId="5294"/>
    <cellStyle name="Normal 2 2 78" xfId="5295"/>
    <cellStyle name="Normal 2 2 78 2" xfId="5296"/>
    <cellStyle name="Normal 2 2 79" xfId="5297"/>
    <cellStyle name="Normal 2 2 79 2" xfId="5298"/>
    <cellStyle name="Normal 2 2 8" xfId="5299"/>
    <cellStyle name="Normal 2 2 8 2" xfId="5300"/>
    <cellStyle name="Normal 2 2 8 3" xfId="5301"/>
    <cellStyle name="Normal 2 2 80" xfId="5302"/>
    <cellStyle name="Normal 2 2 80 2" xfId="5303"/>
    <cellStyle name="Normal 2 2 81" xfId="5304"/>
    <cellStyle name="Normal 2 2 81 2" xfId="5305"/>
    <cellStyle name="Normal 2 2 82" xfId="5306"/>
    <cellStyle name="Normal 2 2 82 2" xfId="5307"/>
    <cellStyle name="Normal 2 2 83" xfId="5308"/>
    <cellStyle name="Normal 2 2 83 2" xfId="5309"/>
    <cellStyle name="Normal 2 2 84" xfId="5310"/>
    <cellStyle name="Normal 2 2 84 2" xfId="5311"/>
    <cellStyle name="Normal 2 2 85" xfId="5312"/>
    <cellStyle name="Normal 2 2 85 2" xfId="5313"/>
    <cellStyle name="Normal 2 2 86" xfId="5314"/>
    <cellStyle name="Normal 2 2 86 2" xfId="5315"/>
    <cellStyle name="Normal 2 2 87" xfId="5316"/>
    <cellStyle name="Normal 2 2 87 2" xfId="5317"/>
    <cellStyle name="Normal 2 2 88" xfId="5318"/>
    <cellStyle name="Normal 2 2 88 2" xfId="5319"/>
    <cellStyle name="Normal 2 2 89" xfId="5320"/>
    <cellStyle name="Normal 2 2 89 2" xfId="5321"/>
    <cellStyle name="Normal 2 2 9" xfId="5322"/>
    <cellStyle name="Normal 2 2 9 2" xfId="5323"/>
    <cellStyle name="Normal 2 2 9 3" xfId="5324"/>
    <cellStyle name="Normal 2 2 90" xfId="5325"/>
    <cellStyle name="Normal 2 2 90 2" xfId="5326"/>
    <cellStyle name="Normal 2 2 91" xfId="5327"/>
    <cellStyle name="Normal 2 2 91 2" xfId="5328"/>
    <cellStyle name="Normal 2 2 92" xfId="5329"/>
    <cellStyle name="Normal 2 2 92 2" xfId="5330"/>
    <cellStyle name="Normal 2 2 93" xfId="5331"/>
    <cellStyle name="Normal 2 2 93 2" xfId="5332"/>
    <cellStyle name="Normal 2 2 94" xfId="5333"/>
    <cellStyle name="Normal 2 2 94 2" xfId="5334"/>
    <cellStyle name="Normal 2 2 95" xfId="5335"/>
    <cellStyle name="Normal 2 2 95 2" xfId="5336"/>
    <cellStyle name="Normal 2 2 96" xfId="5337"/>
    <cellStyle name="Normal 2 2 96 2" xfId="5338"/>
    <cellStyle name="Normal 2 2 97" xfId="5339"/>
    <cellStyle name="Normal 2 2 97 2" xfId="5340"/>
    <cellStyle name="Normal 2 2 98" xfId="5341"/>
    <cellStyle name="Normal 2 2 98 2" xfId="5342"/>
    <cellStyle name="Normal 2 2 99" xfId="5343"/>
    <cellStyle name="Normal 2 2 99 2" xfId="5344"/>
    <cellStyle name="Normal 2 20" xfId="5345"/>
    <cellStyle name="Normal 2 20 2" xfId="5346"/>
    <cellStyle name="Normal 2 20 3" xfId="5347"/>
    <cellStyle name="Normal 2 21" xfId="5348"/>
    <cellStyle name="Normal 2 21 2" xfId="5349"/>
    <cellStyle name="Normal 2 21 3" xfId="5350"/>
    <cellStyle name="Normal 2 22" xfId="5351"/>
    <cellStyle name="Normal 2 22 2" xfId="5352"/>
    <cellStyle name="Normal 2 22 3" xfId="5353"/>
    <cellStyle name="Normal 2 23" xfId="5354"/>
    <cellStyle name="Normal 2 23 2" xfId="5355"/>
    <cellStyle name="Normal 2 23 3" xfId="5356"/>
    <cellStyle name="Normal 2 24" xfId="5357"/>
    <cellStyle name="Normal 2 24 2" xfId="5358"/>
    <cellStyle name="Normal 2 24 3" xfId="5359"/>
    <cellStyle name="Normal 2 25" xfId="5360"/>
    <cellStyle name="Normal 2 25 2" xfId="5361"/>
    <cellStyle name="Normal 2 25 3" xfId="5362"/>
    <cellStyle name="Normal 2 26" xfId="5363"/>
    <cellStyle name="Normal 2 26 2" xfId="5364"/>
    <cellStyle name="Normal 2 26 3" xfId="5365"/>
    <cellStyle name="Normal 2 27" xfId="5366"/>
    <cellStyle name="Normal 2 27 2" xfId="5367"/>
    <cellStyle name="Normal 2 27 3" xfId="5368"/>
    <cellStyle name="Normal 2 28" xfId="5369"/>
    <cellStyle name="Normal 2 28 2" xfId="5370"/>
    <cellStyle name="Normal 2 28 3" xfId="5371"/>
    <cellStyle name="Normal 2 29" xfId="5372"/>
    <cellStyle name="Normal 2 29 2" xfId="5373"/>
    <cellStyle name="Normal 2 29 3" xfId="5374"/>
    <cellStyle name="Normal 2 3" xfId="5375"/>
    <cellStyle name="Normal 2 3 10" xfId="5376"/>
    <cellStyle name="Normal 2 3 100" xfId="5377"/>
    <cellStyle name="Normal 2 3 101" xfId="5378"/>
    <cellStyle name="Normal 2 3 102" xfId="5379"/>
    <cellStyle name="Normal 2 3 103" xfId="5380"/>
    <cellStyle name="Normal 2 3 104" xfId="5381"/>
    <cellStyle name="Normal 2 3 105" xfId="5382"/>
    <cellStyle name="Normal 2 3 106" xfId="5383"/>
    <cellStyle name="Normal 2 3 107" xfId="5384"/>
    <cellStyle name="Normal 2 3 108" xfId="5385"/>
    <cellStyle name="Normal 2 3 109" xfId="5386"/>
    <cellStyle name="Normal 2 3 11" xfId="5387"/>
    <cellStyle name="Normal 2 3 110" xfId="5388"/>
    <cellStyle name="Normal 2 3 111" xfId="5389"/>
    <cellStyle name="Normal 2 3 112" xfId="5390"/>
    <cellStyle name="Normal 2 3 113" xfId="5391"/>
    <cellStyle name="Normal 2 3 114" xfId="5392"/>
    <cellStyle name="Normal 2 3 115" xfId="5393"/>
    <cellStyle name="Normal 2 3 116" xfId="5394"/>
    <cellStyle name="Normal 2 3 117" xfId="5395"/>
    <cellStyle name="Normal 2 3 118" xfId="5396"/>
    <cellStyle name="Normal 2 3 119" xfId="5397"/>
    <cellStyle name="Normal 2 3 12" xfId="5398"/>
    <cellStyle name="Normal 2 3 120" xfId="5399"/>
    <cellStyle name="Normal 2 3 121" xfId="5400"/>
    <cellStyle name="Normal 2 3 122" xfId="5401"/>
    <cellStyle name="Normal 2 3 123" xfId="5402"/>
    <cellStyle name="Normal 2 3 124" xfId="5403"/>
    <cellStyle name="Normal 2 3 125" xfId="5404"/>
    <cellStyle name="Normal 2 3 126" xfId="5405"/>
    <cellStyle name="Normal 2 3 127" xfId="5406"/>
    <cellStyle name="Normal 2 3 128" xfId="5407"/>
    <cellStyle name="Normal 2 3 129" xfId="5408"/>
    <cellStyle name="Normal 2 3 13" xfId="5409"/>
    <cellStyle name="Normal 2 3 130" xfId="5410"/>
    <cellStyle name="Normal 2 3 131" xfId="5411"/>
    <cellStyle name="Normal 2 3 132" xfId="5412"/>
    <cellStyle name="Normal 2 3 133" xfId="5413"/>
    <cellStyle name="Normal 2 3 134" xfId="5414"/>
    <cellStyle name="Normal 2 3 135" xfId="5415"/>
    <cellStyle name="Normal 2 3 136" xfId="5416"/>
    <cellStyle name="Normal 2 3 137" xfId="5417"/>
    <cellStyle name="Normal 2 3 138" xfId="5418"/>
    <cellStyle name="Normal 2 3 139" xfId="5419"/>
    <cellStyle name="Normal 2 3 14" xfId="5420"/>
    <cellStyle name="Normal 2 3 140" xfId="5421"/>
    <cellStyle name="Normal 2 3 15" xfId="5422"/>
    <cellStyle name="Normal 2 3 16" xfId="5423"/>
    <cellStyle name="Normal 2 3 17" xfId="5424"/>
    <cellStyle name="Normal 2 3 18" xfId="5425"/>
    <cellStyle name="Normal 2 3 19" xfId="5426"/>
    <cellStyle name="Normal 2 3 2" xfId="5427"/>
    <cellStyle name="Normal 2 3 2 2" xfId="5428"/>
    <cellStyle name="Normal 2 3 2 2 10" xfId="5429"/>
    <cellStyle name="Normal 2 3 2 2 2" xfId="5430"/>
    <cellStyle name="Normal 2 3 2 2 3" xfId="5431"/>
    <cellStyle name="Normal 2 3 2 2 4" xfId="5432"/>
    <cellStyle name="Normal 2 3 2 2 5" xfId="5433"/>
    <cellStyle name="Normal 2 3 2 2 6" xfId="5434"/>
    <cellStyle name="Normal 2 3 2 2 7" xfId="5435"/>
    <cellStyle name="Normal 2 3 2 2 8" xfId="5436"/>
    <cellStyle name="Normal 2 3 2 2 9" xfId="5437"/>
    <cellStyle name="Normal 2 3 2 3" xfId="5438"/>
    <cellStyle name="Normal 2 3 2 3 2" xfId="5439"/>
    <cellStyle name="Normal 2 3 2 4" xfId="5440"/>
    <cellStyle name="Normal 2 3 2 4 2" xfId="5441"/>
    <cellStyle name="Normal 2 3 2 5" xfId="5442"/>
    <cellStyle name="Normal 2 3 2 5 2" xfId="5443"/>
    <cellStyle name="Normal 2 3 2 6" xfId="5444"/>
    <cellStyle name="Normal 2 3 2 6 2" xfId="5445"/>
    <cellStyle name="Normal 2 3 2 7" xfId="5446"/>
    <cellStyle name="Normal 2 3 2 7 2" xfId="5447"/>
    <cellStyle name="Normal 2 3 2 8" xfId="5448"/>
    <cellStyle name="Normal 2 3 2 8 2" xfId="5449"/>
    <cellStyle name="Normal 2 3 2 9" xfId="5450"/>
    <cellStyle name="Normal 2 3 2 9 2" xfId="5451"/>
    <cellStyle name="Normal 2 3 20" xfId="5452"/>
    <cellStyle name="Normal 2 3 21" xfId="5453"/>
    <cellStyle name="Normal 2 3 22" xfId="5454"/>
    <cellStyle name="Normal 2 3 23" xfId="5455"/>
    <cellStyle name="Normal 2 3 24" xfId="5456"/>
    <cellStyle name="Normal 2 3 25" xfId="5457"/>
    <cellStyle name="Normal 2 3 26" xfId="5458"/>
    <cellStyle name="Normal 2 3 27" xfId="5459"/>
    <cellStyle name="Normal 2 3 28" xfId="5460"/>
    <cellStyle name="Normal 2 3 29" xfId="5461"/>
    <cellStyle name="Normal 2 3 3" xfId="5462"/>
    <cellStyle name="Normal 2 3 3 2" xfId="5463"/>
    <cellStyle name="Normal 2 3 3 2 2" xfId="5464"/>
    <cellStyle name="Normal 2 3 3 3" xfId="5465"/>
    <cellStyle name="Normal 2 3 30" xfId="5466"/>
    <cellStyle name="Normal 2 3 31" xfId="5467"/>
    <cellStyle name="Normal 2 3 32" xfId="5468"/>
    <cellStyle name="Normal 2 3 33" xfId="5469"/>
    <cellStyle name="Normal 2 3 34" xfId="5470"/>
    <cellStyle name="Normal 2 3 35" xfId="5471"/>
    <cellStyle name="Normal 2 3 36" xfId="5472"/>
    <cellStyle name="Normal 2 3 37" xfId="5473"/>
    <cellStyle name="Normal 2 3 38" xfId="5474"/>
    <cellStyle name="Normal 2 3 39" xfId="5475"/>
    <cellStyle name="Normal 2 3 4" xfId="5476"/>
    <cellStyle name="Normal 2 3 4 2" xfId="5477"/>
    <cellStyle name="Normal 2 3 40" xfId="5478"/>
    <cellStyle name="Normal 2 3 41" xfId="5479"/>
    <cellStyle name="Normal 2 3 42" xfId="5480"/>
    <cellStyle name="Normal 2 3 43" xfId="5481"/>
    <cellStyle name="Normal 2 3 44" xfId="5482"/>
    <cellStyle name="Normal 2 3 45" xfId="5483"/>
    <cellStyle name="Normal 2 3 46" xfId="5484"/>
    <cellStyle name="Normal 2 3 47" xfId="5485"/>
    <cellStyle name="Normal 2 3 48" xfId="5486"/>
    <cellStyle name="Normal 2 3 49" xfId="5487"/>
    <cellStyle name="Normal 2 3 5" xfId="5488"/>
    <cellStyle name="Normal 2 3 50" xfId="5489"/>
    <cellStyle name="Normal 2 3 51" xfId="5490"/>
    <cellStyle name="Normal 2 3 52" xfId="5491"/>
    <cellStyle name="Normal 2 3 53" xfId="5492"/>
    <cellStyle name="Normal 2 3 54" xfId="5493"/>
    <cellStyle name="Normal 2 3 55" xfId="5494"/>
    <cellStyle name="Normal 2 3 56" xfId="5495"/>
    <cellStyle name="Normal 2 3 57" xfId="5496"/>
    <cellStyle name="Normal 2 3 58" xfId="5497"/>
    <cellStyle name="Normal 2 3 59" xfId="5498"/>
    <cellStyle name="Normal 2 3 6" xfId="5499"/>
    <cellStyle name="Normal 2 3 60" xfId="5500"/>
    <cellStyle name="Normal 2 3 61" xfId="5501"/>
    <cellStyle name="Normal 2 3 62" xfId="5502"/>
    <cellStyle name="Normal 2 3 63" xfId="5503"/>
    <cellStyle name="Normal 2 3 64" xfId="5504"/>
    <cellStyle name="Normal 2 3 65" xfId="5505"/>
    <cellStyle name="Normal 2 3 66" xfId="5506"/>
    <cellStyle name="Normal 2 3 67" xfId="5507"/>
    <cellStyle name="Normal 2 3 68" xfId="5508"/>
    <cellStyle name="Normal 2 3 69" xfId="5509"/>
    <cellStyle name="Normal 2 3 7" xfId="5510"/>
    <cellStyle name="Normal 2 3 7 2" xfId="5511"/>
    <cellStyle name="Normal 2 3 70" xfId="5512"/>
    <cellStyle name="Normal 2 3 70 2" xfId="5513"/>
    <cellStyle name="Normal 2 3 71" xfId="5514"/>
    <cellStyle name="Normal 2 3 71 2" xfId="5515"/>
    <cellStyle name="Normal 2 3 72" xfId="5516"/>
    <cellStyle name="Normal 2 3 72 2" xfId="5517"/>
    <cellStyle name="Normal 2 3 73" xfId="5518"/>
    <cellStyle name="Normal 2 3 73 2" xfId="5519"/>
    <cellStyle name="Normal 2 3 74" xfId="5520"/>
    <cellStyle name="Normal 2 3 74 2" xfId="5521"/>
    <cellStyle name="Normal 2 3 75" xfId="5522"/>
    <cellStyle name="Normal 2 3 75 2" xfId="5523"/>
    <cellStyle name="Normal 2 3 76" xfId="5524"/>
    <cellStyle name="Normal 2 3 76 2" xfId="5525"/>
    <cellStyle name="Normal 2 3 77" xfId="5526"/>
    <cellStyle name="Normal 2 3 77 2" xfId="5527"/>
    <cellStyle name="Normal 2 3 78" xfId="5528"/>
    <cellStyle name="Normal 2 3 78 2" xfId="5529"/>
    <cellStyle name="Normal 2 3 79" xfId="5530"/>
    <cellStyle name="Normal 2 3 79 2" xfId="5531"/>
    <cellStyle name="Normal 2 3 8" xfId="5532"/>
    <cellStyle name="Normal 2 3 8 2" xfId="5533"/>
    <cellStyle name="Normal 2 3 80" xfId="5534"/>
    <cellStyle name="Normal 2 3 80 2" xfId="5535"/>
    <cellStyle name="Normal 2 3 81" xfId="5536"/>
    <cellStyle name="Normal 2 3 81 2" xfId="5537"/>
    <cellStyle name="Normal 2 3 82" xfId="5538"/>
    <cellStyle name="Normal 2 3 82 2" xfId="5539"/>
    <cellStyle name="Normal 2 3 83" xfId="5540"/>
    <cellStyle name="Normal 2 3 83 2" xfId="5541"/>
    <cellStyle name="Normal 2 3 84" xfId="5542"/>
    <cellStyle name="Normal 2 3 84 2" xfId="5543"/>
    <cellStyle name="Normal 2 3 85" xfId="5544"/>
    <cellStyle name="Normal 2 3 85 2" xfId="5545"/>
    <cellStyle name="Normal 2 3 86" xfId="5546"/>
    <cellStyle name="Normal 2 3 86 2" xfId="5547"/>
    <cellStyle name="Normal 2 3 87" xfId="5548"/>
    <cellStyle name="Normal 2 3 87 2" xfId="5549"/>
    <cellStyle name="Normal 2 3 88" xfId="5550"/>
    <cellStyle name="Normal 2 3 88 2" xfId="5551"/>
    <cellStyle name="Normal 2 3 89" xfId="5552"/>
    <cellStyle name="Normal 2 3 89 2" xfId="5553"/>
    <cellStyle name="Normal 2 3 9" xfId="5554"/>
    <cellStyle name="Normal 2 3 9 2" xfId="5555"/>
    <cellStyle name="Normal 2 3 90" xfId="5556"/>
    <cellStyle name="Normal 2 3 90 2" xfId="5557"/>
    <cellStyle name="Normal 2 3 91" xfId="5558"/>
    <cellStyle name="Normal 2 3 91 2" xfId="5559"/>
    <cellStyle name="Normal 2 3 92" xfId="5560"/>
    <cellStyle name="Normal 2 3 92 2" xfId="5561"/>
    <cellStyle name="Normal 2 3 93" xfId="5562"/>
    <cellStyle name="Normal 2 3 93 2" xfId="5563"/>
    <cellStyle name="Normal 2 3 94" xfId="5564"/>
    <cellStyle name="Normal 2 3 94 2" xfId="5565"/>
    <cellStyle name="Normal 2 3 95" xfId="5566"/>
    <cellStyle name="Normal 2 3 95 2" xfId="5567"/>
    <cellStyle name="Normal 2 3 96" xfId="5568"/>
    <cellStyle name="Normal 2 3 96 2" xfId="5569"/>
    <cellStyle name="Normal 2 3 97" xfId="5570"/>
    <cellStyle name="Normal 2 3 97 2" xfId="5571"/>
    <cellStyle name="Normal 2 3 98" xfId="5572"/>
    <cellStyle name="Normal 2 3 98 2" xfId="5573"/>
    <cellStyle name="Normal 2 3 99" xfId="5574"/>
    <cellStyle name="Normal 2 3 99 2" xfId="5575"/>
    <cellStyle name="Normal 2 30" xfId="5576"/>
    <cellStyle name="Normal 2 30 2" xfId="5577"/>
    <cellStyle name="Normal 2 30 2 2" xfId="5578"/>
    <cellStyle name="Normal 2 30 3" xfId="5579"/>
    <cellStyle name="Normal 2 30 3 2" xfId="5580"/>
    <cellStyle name="Normal 2 30 4" xfId="5581"/>
    <cellStyle name="Normal 2 31" xfId="5582"/>
    <cellStyle name="Normal 2 31 2" xfId="5583"/>
    <cellStyle name="Normal 2 31 2 2" xfId="5584"/>
    <cellStyle name="Normal 2 31 3" xfId="5585"/>
    <cellStyle name="Normal 2 31 3 2" xfId="5586"/>
    <cellStyle name="Normal 2 31 4" xfId="5587"/>
    <cellStyle name="Normal 2 32" xfId="5588"/>
    <cellStyle name="Normal 2 32 2" xfId="5589"/>
    <cellStyle name="Normal 2 32 2 2" xfId="5590"/>
    <cellStyle name="Normal 2 32 3" xfId="5591"/>
    <cellStyle name="Normal 2 32 3 2" xfId="5592"/>
    <cellStyle name="Normal 2 32 4" xfId="5593"/>
    <cellStyle name="Normal 2 33" xfId="5594"/>
    <cellStyle name="Normal 2 33 2" xfId="5595"/>
    <cellStyle name="Normal 2 33 2 2" xfId="5596"/>
    <cellStyle name="Normal 2 33 3" xfId="5597"/>
    <cellStyle name="Normal 2 33 3 2" xfId="5598"/>
    <cellStyle name="Normal 2 33 4" xfId="5599"/>
    <cellStyle name="Normal 2 34" xfId="5600"/>
    <cellStyle name="Normal 2 34 2" xfId="5601"/>
    <cellStyle name="Normal 2 34 2 2" xfId="5602"/>
    <cellStyle name="Normal 2 34 3" xfId="5603"/>
    <cellStyle name="Normal 2 34 3 2" xfId="5604"/>
    <cellStyle name="Normal 2 34 4" xfId="5605"/>
    <cellStyle name="Normal 2 35" xfId="5606"/>
    <cellStyle name="Normal 2 35 2" xfId="5607"/>
    <cellStyle name="Normal 2 35 2 2" xfId="5608"/>
    <cellStyle name="Normal 2 35 3" xfId="5609"/>
    <cellStyle name="Normal 2 35 3 2" xfId="5610"/>
    <cellStyle name="Normal 2 35 4" xfId="5611"/>
    <cellStyle name="Normal 2 36" xfId="5612"/>
    <cellStyle name="Normal 2 36 2" xfId="5613"/>
    <cellStyle name="Normal 2 36 2 2" xfId="5614"/>
    <cellStyle name="Normal 2 36 3" xfId="5615"/>
    <cellStyle name="Normal 2 36 3 2" xfId="5616"/>
    <cellStyle name="Normal 2 36 4" xfId="5617"/>
    <cellStyle name="Normal 2 37" xfId="5618"/>
    <cellStyle name="Normal 2 37 2" xfId="5619"/>
    <cellStyle name="Normal 2 37 2 2" xfId="5620"/>
    <cellStyle name="Normal 2 37 3" xfId="5621"/>
    <cellStyle name="Normal 2 37 3 2" xfId="5622"/>
    <cellStyle name="Normal 2 37 4" xfId="5623"/>
    <cellStyle name="Normal 2 38" xfId="5624"/>
    <cellStyle name="Normal 2 38 2" xfId="5625"/>
    <cellStyle name="Normal 2 38 2 2" xfId="5626"/>
    <cellStyle name="Normal 2 38 3" xfId="5627"/>
    <cellStyle name="Normal 2 38 3 2" xfId="5628"/>
    <cellStyle name="Normal 2 38 4" xfId="5629"/>
    <cellStyle name="Normal 2 39" xfId="5630"/>
    <cellStyle name="Normal 2 39 2" xfId="5631"/>
    <cellStyle name="Normal 2 39 2 2" xfId="5632"/>
    <cellStyle name="Normal 2 39 3" xfId="5633"/>
    <cellStyle name="Normal 2 39 3 2" xfId="5634"/>
    <cellStyle name="Normal 2 39 4" xfId="5635"/>
    <cellStyle name="Normal 2 4" xfId="5636"/>
    <cellStyle name="Normal 2 4 10" xfId="5637"/>
    <cellStyle name="Normal 2 4 2" xfId="5638"/>
    <cellStyle name="Normal 2 4 2 2" xfId="5639"/>
    <cellStyle name="Normal 2 4 2 2 2" xfId="5640"/>
    <cellStyle name="Normal 2 4 2 2 2 2" xfId="5641"/>
    <cellStyle name="Normal 2 4 2 2 2 2 2" xfId="5642"/>
    <cellStyle name="Normal 2 4 2 2 2 3" xfId="5643"/>
    <cellStyle name="Normal 2 4 2 2 3" xfId="5644"/>
    <cellStyle name="Normal 2 4 2 2 3 2" xfId="5645"/>
    <cellStyle name="Normal 2 4 2 2 3 2 2" xfId="5646"/>
    <cellStyle name="Normal 2 4 2 2 3 3" xfId="5647"/>
    <cellStyle name="Normal 2 4 2 2 4" xfId="5648"/>
    <cellStyle name="Normal 2 4 2 2 4 2" xfId="5649"/>
    <cellStyle name="Normal 2 4 2 2 4 2 2" xfId="5650"/>
    <cellStyle name="Normal 2 4 2 2 4 3" xfId="5651"/>
    <cellStyle name="Normal 2 4 2 2 5" xfId="5652"/>
    <cellStyle name="Normal 2 4 2 2 5 2" xfId="5653"/>
    <cellStyle name="Normal 2 4 2 2 5 2 2" xfId="5654"/>
    <cellStyle name="Normal 2 4 2 2 5 3" xfId="5655"/>
    <cellStyle name="Normal 2 4 2 2 6" xfId="5656"/>
    <cellStyle name="Normal 2 4 2 2 6 2" xfId="5657"/>
    <cellStyle name="Normal 2 4 2 2 7" xfId="5658"/>
    <cellStyle name="Normal 2 4 2 3" xfId="5659"/>
    <cellStyle name="Normal 2 4 2 3 2" xfId="5660"/>
    <cellStyle name="Normal 2 4 2 4" xfId="5661"/>
    <cellStyle name="Normal 2 4 2 4 2" xfId="5662"/>
    <cellStyle name="Normal 2 4 2 5" xfId="5663"/>
    <cellStyle name="Normal 2 4 2 5 2" xfId="5664"/>
    <cellStyle name="Normal 2 4 2 6" xfId="5665"/>
    <cellStyle name="Normal 2 4 2 6 2" xfId="5666"/>
    <cellStyle name="Normal 2 4 2 7" xfId="5667"/>
    <cellStyle name="Normal 2 4 2 7 2" xfId="5668"/>
    <cellStyle name="Normal 2 4 2 8" xfId="5669"/>
    <cellStyle name="Normal 2 4 2_Avera Analyses - Black Hills CO" xfId="5670"/>
    <cellStyle name="Normal 2 4 3" xfId="5671"/>
    <cellStyle name="Normal 2 4 3 2" xfId="5672"/>
    <cellStyle name="Normal 2 4 3 2 2" xfId="5673"/>
    <cellStyle name="Normal 2 4 3 3" xfId="5674"/>
    <cellStyle name="Normal 2 4 3 3 2" xfId="5675"/>
    <cellStyle name="Normal 2 4 3 4" xfId="5676"/>
    <cellStyle name="Normal 2 4 4" xfId="5677"/>
    <cellStyle name="Normal 2 4 4 2" xfId="5678"/>
    <cellStyle name="Normal 2 4 4 2 2" xfId="5679"/>
    <cellStyle name="Normal 2 4 4 3" xfId="5680"/>
    <cellStyle name="Normal 2 4 5" xfId="5681"/>
    <cellStyle name="Normal 2 4 5 2" xfId="5682"/>
    <cellStyle name="Normal 2 4 5 2 2" xfId="5683"/>
    <cellStyle name="Normal 2 4 5 3" xfId="5684"/>
    <cellStyle name="Normal 2 4 6" xfId="5685"/>
    <cellStyle name="Normal 2 4 6 2" xfId="5686"/>
    <cellStyle name="Normal 2 4 6 2 2" xfId="5687"/>
    <cellStyle name="Normal 2 4 6 3" xfId="5688"/>
    <cellStyle name="Normal 2 4 7" xfId="5689"/>
    <cellStyle name="Normal 2 4 7 2" xfId="5690"/>
    <cellStyle name="Normal 2 4 7 2 2" xfId="5691"/>
    <cellStyle name="Normal 2 4 7 3" xfId="5692"/>
    <cellStyle name="Normal 2 4 7 3 2" xfId="5693"/>
    <cellStyle name="Normal 2 4 7 4" xfId="5694"/>
    <cellStyle name="Normal 2 4 8" xfId="5695"/>
    <cellStyle name="Normal 2 4 8 2" xfId="5696"/>
    <cellStyle name="Normal 2 4 9" xfId="5697"/>
    <cellStyle name="Normal 2 4 9 2" xfId="5698"/>
    <cellStyle name="Normal 2 4_Avera Analyses - Black Hills CO" xfId="5699"/>
    <cellStyle name="Normal 2 40" xfId="5700"/>
    <cellStyle name="Normal 2 40 2" xfId="5701"/>
    <cellStyle name="Normal 2 40 2 2" xfId="5702"/>
    <cellStyle name="Normal 2 40 3" xfId="5703"/>
    <cellStyle name="Normal 2 40 3 2" xfId="5704"/>
    <cellStyle name="Normal 2 40 4" xfId="5705"/>
    <cellStyle name="Normal 2 41" xfId="5706"/>
    <cellStyle name="Normal 2 41 2" xfId="5707"/>
    <cellStyle name="Normal 2 41 2 2" xfId="5708"/>
    <cellStyle name="Normal 2 41 3" xfId="5709"/>
    <cellStyle name="Normal 2 41 3 2" xfId="5710"/>
    <cellStyle name="Normal 2 41 4" xfId="5711"/>
    <cellStyle name="Normal 2 42" xfId="5712"/>
    <cellStyle name="Normal 2 42 2" xfId="5713"/>
    <cellStyle name="Normal 2 42 2 2" xfId="5714"/>
    <cellStyle name="Normal 2 42 3" xfId="5715"/>
    <cellStyle name="Normal 2 42 3 2" xfId="5716"/>
    <cellStyle name="Normal 2 42 4" xfId="5717"/>
    <cellStyle name="Normal 2 43" xfId="5718"/>
    <cellStyle name="Normal 2 43 2" xfId="5719"/>
    <cellStyle name="Normal 2 43 2 2" xfId="5720"/>
    <cellStyle name="Normal 2 43 3" xfId="5721"/>
    <cellStyle name="Normal 2 43 3 2" xfId="5722"/>
    <cellStyle name="Normal 2 43 4" xfId="5723"/>
    <cellStyle name="Normal 2 44" xfId="5724"/>
    <cellStyle name="Normal 2 44 2" xfId="5725"/>
    <cellStyle name="Normal 2 44 2 2" xfId="5726"/>
    <cellStyle name="Normal 2 44 3" xfId="5727"/>
    <cellStyle name="Normal 2 44 3 2" xfId="5728"/>
    <cellStyle name="Normal 2 44 4" xfId="5729"/>
    <cellStyle name="Normal 2 45" xfId="5730"/>
    <cellStyle name="Normal 2 45 2" xfId="5731"/>
    <cellStyle name="Normal 2 45 2 2" xfId="5732"/>
    <cellStyle name="Normal 2 45 3" xfId="5733"/>
    <cellStyle name="Normal 2 45 3 2" xfId="5734"/>
    <cellStyle name="Normal 2 45 4" xfId="5735"/>
    <cellStyle name="Normal 2 46" xfId="5736"/>
    <cellStyle name="Normal 2 46 2" xfId="5737"/>
    <cellStyle name="Normal 2 46 2 2" xfId="5738"/>
    <cellStyle name="Normal 2 46 3" xfId="5739"/>
    <cellStyle name="Normal 2 46 3 2" xfId="5740"/>
    <cellStyle name="Normal 2 46 4" xfId="5741"/>
    <cellStyle name="Normal 2 47" xfId="5742"/>
    <cellStyle name="Normal 2 47 2" xfId="5743"/>
    <cellStyle name="Normal 2 47 2 2" xfId="5744"/>
    <cellStyle name="Normal 2 47 3" xfId="5745"/>
    <cellStyle name="Normal 2 47 3 2" xfId="5746"/>
    <cellStyle name="Normal 2 47 4" xfId="5747"/>
    <cellStyle name="Normal 2 48" xfId="5748"/>
    <cellStyle name="Normal 2 48 2" xfId="5749"/>
    <cellStyle name="Normal 2 48 2 2" xfId="5750"/>
    <cellStyle name="Normal 2 48 3" xfId="5751"/>
    <cellStyle name="Normal 2 48 3 2" xfId="5752"/>
    <cellStyle name="Normal 2 48 4" xfId="5753"/>
    <cellStyle name="Normal 2 49" xfId="5754"/>
    <cellStyle name="Normal 2 49 2" xfId="5755"/>
    <cellStyle name="Normal 2 49 2 2" xfId="5756"/>
    <cellStyle name="Normal 2 49 3" xfId="5757"/>
    <cellStyle name="Normal 2 49 3 2" xfId="5758"/>
    <cellStyle name="Normal 2 49 4" xfId="5759"/>
    <cellStyle name="Normal 2 5" xfId="5760"/>
    <cellStyle name="Normal 2 5 10" xfId="5761"/>
    <cellStyle name="Normal 2 5 2" xfId="5762"/>
    <cellStyle name="Normal 2 5 2 2" xfId="5763"/>
    <cellStyle name="Normal 2 5 2 2 2" xfId="5764"/>
    <cellStyle name="Normal 2 5 2 2 2 2" xfId="5765"/>
    <cellStyle name="Normal 2 5 2 2 2 2 2" xfId="5766"/>
    <cellStyle name="Normal 2 5 2 2 2 3" xfId="5767"/>
    <cellStyle name="Normal 2 5 2 2 3" xfId="5768"/>
    <cellStyle name="Normal 2 5 2 2 3 2" xfId="5769"/>
    <cellStyle name="Normal 2 5 2 2 3 2 2" xfId="5770"/>
    <cellStyle name="Normal 2 5 2 2 3 3" xfId="5771"/>
    <cellStyle name="Normal 2 5 2 2 4" xfId="5772"/>
    <cellStyle name="Normal 2 5 2 2 4 2" xfId="5773"/>
    <cellStyle name="Normal 2 5 2 2 4 2 2" xfId="5774"/>
    <cellStyle name="Normal 2 5 2 2 4 3" xfId="5775"/>
    <cellStyle name="Normal 2 5 2 2 5" xfId="5776"/>
    <cellStyle name="Normal 2 5 2 2 5 2" xfId="5777"/>
    <cellStyle name="Normal 2 5 2 2 5 2 2" xfId="5778"/>
    <cellStyle name="Normal 2 5 2 2 5 3" xfId="5779"/>
    <cellStyle name="Normal 2 5 2 2 6" xfId="5780"/>
    <cellStyle name="Normal 2 5 2 3" xfId="5781"/>
    <cellStyle name="Normal 2 5 2 3 2" xfId="5782"/>
    <cellStyle name="Normal 2 5 2 4" xfId="5783"/>
    <cellStyle name="Normal 2 5 2 4 2" xfId="5784"/>
    <cellStyle name="Normal 2 5 2 5" xfId="5785"/>
    <cellStyle name="Normal 2 5 2 5 2" xfId="5786"/>
    <cellStyle name="Normal 2 5 2 6" xfId="5787"/>
    <cellStyle name="Normal 2 5 2 6 2" xfId="5788"/>
    <cellStyle name="Normal 2 5 2 7" xfId="5789"/>
    <cellStyle name="Normal 2 5 2 7 2" xfId="5790"/>
    <cellStyle name="Normal 2 5 2 8" xfId="5791"/>
    <cellStyle name="Normal 2 5 3" xfId="5792"/>
    <cellStyle name="Normal 2 5 3 2" xfId="5793"/>
    <cellStyle name="Normal 2 5 3 2 2" xfId="5794"/>
    <cellStyle name="Normal 2 5 3 3" xfId="5795"/>
    <cellStyle name="Normal 2 5 3 3 2" xfId="5796"/>
    <cellStyle name="Normal 2 5 3 4" xfId="5797"/>
    <cellStyle name="Normal 2 5 4" xfId="5798"/>
    <cellStyle name="Normal 2 5 4 2" xfId="5799"/>
    <cellStyle name="Normal 2 5 4 2 2" xfId="5800"/>
    <cellStyle name="Normal 2 5 4 3" xfId="5801"/>
    <cellStyle name="Normal 2 5 5" xfId="5802"/>
    <cellStyle name="Normal 2 5 5 2" xfId="5803"/>
    <cellStyle name="Normal 2 5 5 2 2" xfId="5804"/>
    <cellStyle name="Normal 2 5 5 3" xfId="5805"/>
    <cellStyle name="Normal 2 5 6" xfId="5806"/>
    <cellStyle name="Normal 2 5 6 2" xfId="5807"/>
    <cellStyle name="Normal 2 5 6 2 2" xfId="5808"/>
    <cellStyle name="Normal 2 5 6 3" xfId="5809"/>
    <cellStyle name="Normal 2 5 7" xfId="5810"/>
    <cellStyle name="Normal 2 5 7 2" xfId="5811"/>
    <cellStyle name="Normal 2 5 7 2 2" xfId="5812"/>
    <cellStyle name="Normal 2 5 7 3" xfId="5813"/>
    <cellStyle name="Normal 2 5 7 3 2" xfId="5814"/>
    <cellStyle name="Normal 2 5 7 4" xfId="5815"/>
    <cellStyle name="Normal 2 5 8" xfId="5816"/>
    <cellStyle name="Normal 2 5 8 2" xfId="5817"/>
    <cellStyle name="Normal 2 5 9" xfId="5818"/>
    <cellStyle name="Normal 2 5 9 2" xfId="5819"/>
    <cellStyle name="Normal 2 5_Avera Analyses - Black Hills CO" xfId="5820"/>
    <cellStyle name="Normal 2 50" xfId="5821"/>
    <cellStyle name="Normal 2 50 2" xfId="5822"/>
    <cellStyle name="Normal 2 50 2 2" xfId="5823"/>
    <cellStyle name="Normal 2 50 3" xfId="5824"/>
    <cellStyle name="Normal 2 50 3 2" xfId="5825"/>
    <cellStyle name="Normal 2 50 4" xfId="5826"/>
    <cellStyle name="Normal 2 51" xfId="5827"/>
    <cellStyle name="Normal 2 51 2" xfId="5828"/>
    <cellStyle name="Normal 2 51 2 2" xfId="5829"/>
    <cellStyle name="Normal 2 51 3" xfId="5830"/>
    <cellStyle name="Normal 2 51 3 2" xfId="5831"/>
    <cellStyle name="Normal 2 51 4" xfId="5832"/>
    <cellStyle name="Normal 2 52" xfId="5833"/>
    <cellStyle name="Normal 2 52 2" xfId="5834"/>
    <cellStyle name="Normal 2 52 2 2" xfId="5835"/>
    <cellStyle name="Normal 2 52 3" xfId="5836"/>
    <cellStyle name="Normal 2 52 3 2" xfId="5837"/>
    <cellStyle name="Normal 2 52 4" xfId="5838"/>
    <cellStyle name="Normal 2 53" xfId="5839"/>
    <cellStyle name="Normal 2 53 2" xfId="5840"/>
    <cellStyle name="Normal 2 53 2 2" xfId="5841"/>
    <cellStyle name="Normal 2 53 3" xfId="5842"/>
    <cellStyle name="Normal 2 53 3 2" xfId="5843"/>
    <cellStyle name="Normal 2 53 4" xfId="5844"/>
    <cellStyle name="Normal 2 54" xfId="5845"/>
    <cellStyle name="Normal 2 54 2" xfId="5846"/>
    <cellStyle name="Normal 2 54 2 2" xfId="5847"/>
    <cellStyle name="Normal 2 54 3" xfId="5848"/>
    <cellStyle name="Normal 2 54 3 2" xfId="5849"/>
    <cellStyle name="Normal 2 54 4" xfId="5850"/>
    <cellStyle name="Normal 2 55" xfId="5851"/>
    <cellStyle name="Normal 2 55 2" xfId="5852"/>
    <cellStyle name="Normal 2 55 2 2" xfId="5853"/>
    <cellStyle name="Normal 2 55 3" xfId="5854"/>
    <cellStyle name="Normal 2 55 3 2" xfId="5855"/>
    <cellStyle name="Normal 2 55 4" xfId="5856"/>
    <cellStyle name="Normal 2 56" xfId="5857"/>
    <cellStyle name="Normal 2 56 2" xfId="5858"/>
    <cellStyle name="Normal 2 56 2 2" xfId="5859"/>
    <cellStyle name="Normal 2 56 3" xfId="5860"/>
    <cellStyle name="Normal 2 56 3 2" xfId="5861"/>
    <cellStyle name="Normal 2 56 4" xfId="5862"/>
    <cellStyle name="Normal 2 57" xfId="5863"/>
    <cellStyle name="Normal 2 57 2" xfId="5864"/>
    <cellStyle name="Normal 2 57 2 2" xfId="5865"/>
    <cellStyle name="Normal 2 57 3" xfId="5866"/>
    <cellStyle name="Normal 2 57 3 2" xfId="5867"/>
    <cellStyle name="Normal 2 57 4" xfId="5868"/>
    <cellStyle name="Normal 2 58" xfId="5869"/>
    <cellStyle name="Normal 2 58 2" xfId="5870"/>
    <cellStyle name="Normal 2 58 2 2" xfId="5871"/>
    <cellStyle name="Normal 2 58 3" xfId="5872"/>
    <cellStyle name="Normal 2 58 3 2" xfId="5873"/>
    <cellStyle name="Normal 2 58 4" xfId="5874"/>
    <cellStyle name="Normal 2 59" xfId="5875"/>
    <cellStyle name="Normal 2 59 2" xfId="5876"/>
    <cellStyle name="Normal 2 59 2 2" xfId="5877"/>
    <cellStyle name="Normal 2 59 3" xfId="5878"/>
    <cellStyle name="Normal 2 59 3 2" xfId="5879"/>
    <cellStyle name="Normal 2 59 4" xfId="5880"/>
    <cellStyle name="Normal 2 6" xfId="5881"/>
    <cellStyle name="Normal 2 6 2" xfId="5882"/>
    <cellStyle name="Normal 2 6 2 2" xfId="5883"/>
    <cellStyle name="Normal 2 6 2 2 2" xfId="5884"/>
    <cellStyle name="Normal 2 6 2 3" xfId="5885"/>
    <cellStyle name="Normal 2 6 3" xfId="5886"/>
    <cellStyle name="Normal 2 6 3 2" xfId="5887"/>
    <cellStyle name="Normal 2 6 3 2 2" xfId="5888"/>
    <cellStyle name="Normal 2 6 3 3" xfId="5889"/>
    <cellStyle name="Normal 2 6 4" xfId="5890"/>
    <cellStyle name="Normal 2 6 4 2" xfId="5891"/>
    <cellStyle name="Normal 2 6 5" xfId="5892"/>
    <cellStyle name="Normal 2 6 5 2" xfId="5893"/>
    <cellStyle name="Normal 2 6 6" xfId="5894"/>
    <cellStyle name="Normal 2 6 6 2" xfId="5895"/>
    <cellStyle name="Normal 2 6 7" xfId="5896"/>
    <cellStyle name="Normal 2 6 7 2" xfId="5897"/>
    <cellStyle name="Normal 2 6 8" xfId="5898"/>
    <cellStyle name="Normal 2 60" xfId="5899"/>
    <cellStyle name="Normal 2 60 2" xfId="5900"/>
    <cellStyle name="Normal 2 60 2 2" xfId="5901"/>
    <cellStyle name="Normal 2 60 3" xfId="5902"/>
    <cellStyle name="Normal 2 60 3 2" xfId="5903"/>
    <cellStyle name="Normal 2 60 4" xfId="5904"/>
    <cellStyle name="Normal 2 61" xfId="5905"/>
    <cellStyle name="Normal 2 61 2" xfId="5906"/>
    <cellStyle name="Normal 2 61 2 2" xfId="5907"/>
    <cellStyle name="Normal 2 61 3" xfId="5908"/>
    <cellStyle name="Normal 2 61 3 2" xfId="5909"/>
    <cellStyle name="Normal 2 61 4" xfId="5910"/>
    <cellStyle name="Normal 2 62" xfId="5911"/>
    <cellStyle name="Normal 2 62 2" xfId="5912"/>
    <cellStyle name="Normal 2 62 2 2" xfId="5913"/>
    <cellStyle name="Normal 2 62 3" xfId="5914"/>
    <cellStyle name="Normal 2 62 3 2" xfId="5915"/>
    <cellStyle name="Normal 2 62 4" xfId="5916"/>
    <cellStyle name="Normal 2 63" xfId="5917"/>
    <cellStyle name="Normal 2 63 2" xfId="5918"/>
    <cellStyle name="Normal 2 63 2 2" xfId="5919"/>
    <cellStyle name="Normal 2 63 3" xfId="5920"/>
    <cellStyle name="Normal 2 63 3 2" xfId="5921"/>
    <cellStyle name="Normal 2 63 4" xfId="5922"/>
    <cellStyle name="Normal 2 64" xfId="5923"/>
    <cellStyle name="Normal 2 64 2" xfId="5924"/>
    <cellStyle name="Normal 2 64 2 2" xfId="5925"/>
    <cellStyle name="Normal 2 64 3" xfId="5926"/>
    <cellStyle name="Normal 2 64 3 2" xfId="5927"/>
    <cellStyle name="Normal 2 64 4" xfId="5928"/>
    <cellStyle name="Normal 2 65" xfId="5929"/>
    <cellStyle name="Normal 2 65 2" xfId="5930"/>
    <cellStyle name="Normal 2 66" xfId="5931"/>
    <cellStyle name="Normal 2 66 2" xfId="5932"/>
    <cellStyle name="Normal 2 67" xfId="5933"/>
    <cellStyle name="Normal 2 67 2" xfId="5934"/>
    <cellStyle name="Normal 2 68" xfId="5935"/>
    <cellStyle name="Normal 2 68 2" xfId="5936"/>
    <cellStyle name="Normal 2 69" xfId="5937"/>
    <cellStyle name="Normal 2 69 2" xfId="5938"/>
    <cellStyle name="Normal 2 7" xfId="5939"/>
    <cellStyle name="Normal 2 7 10" xfId="5940"/>
    <cellStyle name="Normal 2 7 10 2" xfId="5941"/>
    <cellStyle name="Normal 2 7 11" xfId="5942"/>
    <cellStyle name="Normal 2 7 2" xfId="5943"/>
    <cellStyle name="Normal 2 7 2 2" xfId="5944"/>
    <cellStyle name="Normal 2 7 2 2 2" xfId="5945"/>
    <cellStyle name="Normal 2 7 2 3" xfId="5946"/>
    <cellStyle name="Normal 2 7 3" xfId="5947"/>
    <cellStyle name="Normal 2 7 3 2" xfId="5948"/>
    <cellStyle name="Normal 2 7 3 2 2" xfId="5949"/>
    <cellStyle name="Normal 2 7 3 3" xfId="5950"/>
    <cellStyle name="Normal 2 7 4" xfId="5951"/>
    <cellStyle name="Normal 2 7 4 2" xfId="5952"/>
    <cellStyle name="Normal 2 7 4 2 2" xfId="5953"/>
    <cellStyle name="Normal 2 7 4 3" xfId="5954"/>
    <cellStyle name="Normal 2 7 5" xfId="5955"/>
    <cellStyle name="Normal 2 7 5 2" xfId="5956"/>
    <cellStyle name="Normal 2 7 6" xfId="5957"/>
    <cellStyle name="Normal 2 7 6 2" xfId="5958"/>
    <cellStyle name="Normal 2 7 7" xfId="5959"/>
    <cellStyle name="Normal 2 7 7 2" xfId="5960"/>
    <cellStyle name="Normal 2 7 8" xfId="5961"/>
    <cellStyle name="Normal 2 7 8 2" xfId="5962"/>
    <cellStyle name="Normal 2 7 9" xfId="5963"/>
    <cellStyle name="Normal 2 7 9 2" xfId="5964"/>
    <cellStyle name="Normal 2 70" xfId="5965"/>
    <cellStyle name="Normal 2 70 2" xfId="5966"/>
    <cellStyle name="Normal 2 71" xfId="5967"/>
    <cellStyle name="Normal 2 71 2" xfId="5968"/>
    <cellStyle name="Normal 2 71 2 2" xfId="5969"/>
    <cellStyle name="Normal 2 71 3" xfId="5970"/>
    <cellStyle name="Normal 2 72" xfId="5971"/>
    <cellStyle name="Normal 2 72 2" xfId="5972"/>
    <cellStyle name="Normal 2 72 2 2" xfId="5973"/>
    <cellStyle name="Normal 2 72 3" xfId="5974"/>
    <cellStyle name="Normal 2 73" xfId="5975"/>
    <cellStyle name="Normal 2 73 2" xfId="5976"/>
    <cellStyle name="Normal 2 73 2 2" xfId="5977"/>
    <cellStyle name="Normal 2 73 3" xfId="5978"/>
    <cellStyle name="Normal 2 74" xfId="5979"/>
    <cellStyle name="Normal 2 74 2" xfId="5980"/>
    <cellStyle name="Normal 2 74 2 2" xfId="5981"/>
    <cellStyle name="Normal 2 74 3" xfId="5982"/>
    <cellStyle name="Normal 2 75" xfId="5983"/>
    <cellStyle name="Normal 2 75 2" xfId="5984"/>
    <cellStyle name="Normal 2 75 2 2" xfId="5985"/>
    <cellStyle name="Normal 2 75 3" xfId="5986"/>
    <cellStyle name="Normal 2 76" xfId="5987"/>
    <cellStyle name="Normal 2 76 2" xfId="5988"/>
    <cellStyle name="Normal 2 76 2 2" xfId="5989"/>
    <cellStyle name="Normal 2 76 3" xfId="5990"/>
    <cellStyle name="Normal 2 77" xfId="5991"/>
    <cellStyle name="Normal 2 77 2" xfId="5992"/>
    <cellStyle name="Normal 2 77 2 2" xfId="5993"/>
    <cellStyle name="Normal 2 77 3" xfId="5994"/>
    <cellStyle name="Normal 2 78" xfId="5995"/>
    <cellStyle name="Normal 2 78 2" xfId="5996"/>
    <cellStyle name="Normal 2 78 2 2" xfId="5997"/>
    <cellStyle name="Normal 2 78 3" xfId="5998"/>
    <cellStyle name="Normal 2 79" xfId="5999"/>
    <cellStyle name="Normal 2 79 2" xfId="6000"/>
    <cellStyle name="Normal 2 79 2 2" xfId="6001"/>
    <cellStyle name="Normal 2 79 3" xfId="6002"/>
    <cellStyle name="Normal 2 8" xfId="6003"/>
    <cellStyle name="Normal 2 8 2" xfId="6004"/>
    <cellStyle name="Normal 2 8 2 2" xfId="6005"/>
    <cellStyle name="Normal 2 8 3" xfId="6006"/>
    <cellStyle name="Normal 2 8 3 2" xfId="6007"/>
    <cellStyle name="Normal 2 8 4" xfId="6008"/>
    <cellStyle name="Normal 2 8 4 2" xfId="6009"/>
    <cellStyle name="Normal 2 8 5" xfId="6010"/>
    <cellStyle name="Normal 2 8 5 2" xfId="6011"/>
    <cellStyle name="Normal 2 8 6" xfId="6012"/>
    <cellStyle name="Normal 2 80" xfId="6013"/>
    <cellStyle name="Normal 2 80 2" xfId="6014"/>
    <cellStyle name="Normal 2 80 2 2" xfId="6015"/>
    <cellStyle name="Normal 2 80 3" xfId="6016"/>
    <cellStyle name="Normal 2 81" xfId="6017"/>
    <cellStyle name="Normal 2 81 2" xfId="6018"/>
    <cellStyle name="Normal 2 81 2 2" xfId="6019"/>
    <cellStyle name="Normal 2 81 3" xfId="6020"/>
    <cellStyle name="Normal 2 82" xfId="6021"/>
    <cellStyle name="Normal 2 82 2" xfId="6022"/>
    <cellStyle name="Normal 2 82 2 2" xfId="6023"/>
    <cellStyle name="Normal 2 82 3" xfId="6024"/>
    <cellStyle name="Normal 2 83" xfId="6025"/>
    <cellStyle name="Normal 2 83 2" xfId="6026"/>
    <cellStyle name="Normal 2 83 2 2" xfId="6027"/>
    <cellStyle name="Normal 2 83 3" xfId="6028"/>
    <cellStyle name="Normal 2 84" xfId="6029"/>
    <cellStyle name="Normal 2 84 2" xfId="6030"/>
    <cellStyle name="Normal 2 84 2 2" xfId="6031"/>
    <cellStyle name="Normal 2 84 3" xfId="6032"/>
    <cellStyle name="Normal 2 85" xfId="6033"/>
    <cellStyle name="Normal 2 85 2" xfId="6034"/>
    <cellStyle name="Normal 2 85 2 2" xfId="6035"/>
    <cellStyle name="Normal 2 85 3" xfId="6036"/>
    <cellStyle name="Normal 2 86" xfId="6037"/>
    <cellStyle name="Normal 2 86 2" xfId="6038"/>
    <cellStyle name="Normal 2 86 2 2" xfId="6039"/>
    <cellStyle name="Normal 2 86 3" xfId="6040"/>
    <cellStyle name="Normal 2 87" xfId="6041"/>
    <cellStyle name="Normal 2 87 2" xfId="6042"/>
    <cellStyle name="Normal 2 87 2 2" xfId="6043"/>
    <cellStyle name="Normal 2 87 3" xfId="6044"/>
    <cellStyle name="Normal 2 88" xfId="6045"/>
    <cellStyle name="Normal 2 88 2" xfId="6046"/>
    <cellStyle name="Normal 2 89" xfId="6047"/>
    <cellStyle name="Normal 2 89 2" xfId="6048"/>
    <cellStyle name="Normal 2 9" xfId="6049"/>
    <cellStyle name="Normal 2 9 2" xfId="6050"/>
    <cellStyle name="Normal 2 9 2 2" xfId="6051"/>
    <cellStyle name="Normal 2 9 3" xfId="6052"/>
    <cellStyle name="Normal 2 9 3 2" xfId="6053"/>
    <cellStyle name="Normal 2 9 4" xfId="6054"/>
    <cellStyle name="Normal 2 9 4 2" xfId="6055"/>
    <cellStyle name="Normal 2 9 5" xfId="6056"/>
    <cellStyle name="Normal 2 9 5 2" xfId="6057"/>
    <cellStyle name="Normal 2 9 6" xfId="6058"/>
    <cellStyle name="Normal 2 90" xfId="6059"/>
    <cellStyle name="Normal 2 90 2" xfId="6060"/>
    <cellStyle name="Normal 2 90 2 2" xfId="6061"/>
    <cellStyle name="Normal 2 90 3" xfId="6062"/>
    <cellStyle name="Normal 2 91" xfId="6063"/>
    <cellStyle name="Normal 2 91 2" xfId="6064"/>
    <cellStyle name="Normal 2 91 2 2" xfId="6065"/>
    <cellStyle name="Normal 2 91 3" xfId="6066"/>
    <cellStyle name="Normal 2 92" xfId="6067"/>
    <cellStyle name="Normal 2 92 2" xfId="6068"/>
    <cellStyle name="Normal 2 92 2 2" xfId="6069"/>
    <cellStyle name="Normal 2 92 3" xfId="6070"/>
    <cellStyle name="Normal 2 93" xfId="6071"/>
    <cellStyle name="Normal 2 93 2" xfId="6072"/>
    <cellStyle name="Normal 2 93 2 2" xfId="6073"/>
    <cellStyle name="Normal 2 93 3" xfId="6074"/>
    <cellStyle name="Normal 2 94" xfId="6075"/>
    <cellStyle name="Normal 2 94 2" xfId="6076"/>
    <cellStyle name="Normal 2 94 2 2" xfId="6077"/>
    <cellStyle name="Normal 2 94 3" xfId="6078"/>
    <cellStyle name="Normal 2 95" xfId="6079"/>
    <cellStyle name="Normal 2 95 2" xfId="6080"/>
    <cellStyle name="Normal 2 95 2 2" xfId="6081"/>
    <cellStyle name="Normal 2 95 3" xfId="6082"/>
    <cellStyle name="Normal 2 96" xfId="6083"/>
    <cellStyle name="Normal 2 96 2" xfId="6084"/>
    <cellStyle name="Normal 2 96 2 2" xfId="6085"/>
    <cellStyle name="Normal 2 96 3" xfId="6086"/>
    <cellStyle name="Normal 2 97" xfId="6087"/>
    <cellStyle name="Normal 2 97 2" xfId="6088"/>
    <cellStyle name="Normal 2 97 2 2" xfId="6089"/>
    <cellStyle name="Normal 2 97 3" xfId="6090"/>
    <cellStyle name="Normal 2 98" xfId="6091"/>
    <cellStyle name="Normal 2 98 2" xfId="6092"/>
    <cellStyle name="Normal 2 98 2 2" xfId="6093"/>
    <cellStyle name="Normal 2 98 3" xfId="6094"/>
    <cellStyle name="Normal 2 99" xfId="6095"/>
    <cellStyle name="Normal 2 99 2" xfId="6096"/>
    <cellStyle name="Normal 2 99 2 2" xfId="6097"/>
    <cellStyle name="Normal 2 99 3" xfId="6098"/>
    <cellStyle name="Normal 2_Atmos Rebuttal Analyses" xfId="6099"/>
    <cellStyle name="Normal 20" xfId="6100"/>
    <cellStyle name="Normal 20 2" xfId="6101"/>
    <cellStyle name="Normal 20 2 2" xfId="6102"/>
    <cellStyle name="Normal 20 2 3" xfId="6103"/>
    <cellStyle name="Normal 20 3" xfId="6104"/>
    <cellStyle name="Normal 20 3 2" xfId="6105"/>
    <cellStyle name="Normal 20 4" xfId="6106"/>
    <cellStyle name="Normal 20 5" xfId="6107"/>
    <cellStyle name="Normal 20 6" xfId="6108"/>
    <cellStyle name="Normal 20 7" xfId="6109"/>
    <cellStyle name="Normal 21" xfId="6110"/>
    <cellStyle name="Normal 21 2" xfId="6111"/>
    <cellStyle name="Normal 21 2 2" xfId="6112"/>
    <cellStyle name="Normal 21 2 3" xfId="6113"/>
    <cellStyle name="Normal 21 3" xfId="6114"/>
    <cellStyle name="Normal 21 3 2" xfId="6115"/>
    <cellStyle name="Normal 21 4" xfId="6116"/>
    <cellStyle name="Normal 21 5" xfId="6117"/>
    <cellStyle name="Normal 21 6" xfId="6118"/>
    <cellStyle name="Normal 21 7" xfId="6119"/>
    <cellStyle name="Normal 22" xfId="6120"/>
    <cellStyle name="Normal 22 2" xfId="6121"/>
    <cellStyle name="Normal 22 2 2" xfId="6122"/>
    <cellStyle name="Normal 22 2 3" xfId="6123"/>
    <cellStyle name="Normal 22 3" xfId="6124"/>
    <cellStyle name="Normal 22 3 2" xfId="6125"/>
    <cellStyle name="Normal 22 4" xfId="6126"/>
    <cellStyle name="Normal 22 5" xfId="6127"/>
    <cellStyle name="Normal 22 6" xfId="6128"/>
    <cellStyle name="Normal 22 7" xfId="6129"/>
    <cellStyle name="Normal 23" xfId="6130"/>
    <cellStyle name="Normal 23 2" xfId="6131"/>
    <cellStyle name="Normal 23 2 2" xfId="6132"/>
    <cellStyle name="Normal 23 2 3" xfId="6133"/>
    <cellStyle name="Normal 23 3" xfId="6134"/>
    <cellStyle name="Normal 23 3 2" xfId="6135"/>
    <cellStyle name="Normal 23 4" xfId="6136"/>
    <cellStyle name="Normal 23 5" xfId="6137"/>
    <cellStyle name="Normal 23 6" xfId="6138"/>
    <cellStyle name="Normal 23 7" xfId="6139"/>
    <cellStyle name="Normal 24" xfId="6140"/>
    <cellStyle name="Normal 24 2" xfId="6141"/>
    <cellStyle name="Normal 24 2 2" xfId="6142"/>
    <cellStyle name="Normal 24 2 3" xfId="6143"/>
    <cellStyle name="Normal 24 3" xfId="6144"/>
    <cellStyle name="Normal 24 3 2" xfId="6145"/>
    <cellStyle name="Normal 24 4" xfId="6146"/>
    <cellStyle name="Normal 24 5" xfId="6147"/>
    <cellStyle name="Normal 24 6" xfId="6148"/>
    <cellStyle name="Normal 24 7" xfId="6149"/>
    <cellStyle name="Normal 25" xfId="6150"/>
    <cellStyle name="Normal 25 2" xfId="6151"/>
    <cellStyle name="Normal 25 2 2" xfId="6152"/>
    <cellStyle name="Normal 25 3" xfId="6153"/>
    <cellStyle name="Normal 25 3 2" xfId="6154"/>
    <cellStyle name="Normal 25 4" xfId="6155"/>
    <cellStyle name="Normal 25 5" xfId="6156"/>
    <cellStyle name="Normal 25 6" xfId="6157"/>
    <cellStyle name="Normal 25 7" xfId="6158"/>
    <cellStyle name="Normal 26" xfId="6159"/>
    <cellStyle name="Normal 26 2" xfId="6160"/>
    <cellStyle name="Normal 26 2 2" xfId="6161"/>
    <cellStyle name="Normal 26 3" xfId="6162"/>
    <cellStyle name="Normal 26 3 2" xfId="6163"/>
    <cellStyle name="Normal 26 4" xfId="6164"/>
    <cellStyle name="Normal 26 5" xfId="6165"/>
    <cellStyle name="Normal 26 6" xfId="6166"/>
    <cellStyle name="Normal 26 7" xfId="6167"/>
    <cellStyle name="Normal 27" xfId="6168"/>
    <cellStyle name="Normal 27 2" xfId="6169"/>
    <cellStyle name="Normal 27 2 2" xfId="6170"/>
    <cellStyle name="Normal 27 3" xfId="6171"/>
    <cellStyle name="Normal 27 3 2" xfId="6172"/>
    <cellStyle name="Normal 27 4" xfId="6173"/>
    <cellStyle name="Normal 27 5" xfId="6174"/>
    <cellStyle name="Normal 27 6" xfId="6175"/>
    <cellStyle name="Normal 27 7" xfId="6176"/>
    <cellStyle name="Normal 28" xfId="6177"/>
    <cellStyle name="Normal 28 2" xfId="6178"/>
    <cellStyle name="Normal 28 2 2" xfId="6179"/>
    <cellStyle name="Normal 28 3" xfId="6180"/>
    <cellStyle name="Normal 28 3 2" xfId="6181"/>
    <cellStyle name="Normal 28 4" xfId="6182"/>
    <cellStyle name="Normal 28 5" xfId="6183"/>
    <cellStyle name="Normal 28 6" xfId="6184"/>
    <cellStyle name="Normal 28 7" xfId="6185"/>
    <cellStyle name="Normal 29" xfId="6186"/>
    <cellStyle name="Normal 29 2" xfId="6187"/>
    <cellStyle name="Normal 29 3" xfId="6188"/>
    <cellStyle name="Normal 29 4" xfId="6189"/>
    <cellStyle name="Normal 29 5" xfId="6190"/>
    <cellStyle name="Normal 29 6" xfId="6191"/>
    <cellStyle name="Normal 29 7" xfId="6192"/>
    <cellStyle name="Normal 3" xfId="6193"/>
    <cellStyle name="Normal 3 10" xfId="6194"/>
    <cellStyle name="Normal 3 10 2" xfId="6195"/>
    <cellStyle name="Normal 3 10 2 2" xfId="6196"/>
    <cellStyle name="Normal 3 10 3" xfId="6197"/>
    <cellStyle name="Normal 3 10 3 2" xfId="6198"/>
    <cellStyle name="Normal 3 10 4" xfId="6199"/>
    <cellStyle name="Normal 3 10 4 2" xfId="6200"/>
    <cellStyle name="Normal 3 10 5" xfId="6201"/>
    <cellStyle name="Normal 3 100" xfId="6202"/>
    <cellStyle name="Normal 3 101" xfId="6203"/>
    <cellStyle name="Normal 3 102" xfId="6204"/>
    <cellStyle name="Normal 3 103" xfId="6205"/>
    <cellStyle name="Normal 3 104" xfId="6206"/>
    <cellStyle name="Normal 3 104 2" xfId="6207"/>
    <cellStyle name="Normal 3 105" xfId="6208"/>
    <cellStyle name="Normal 3 106" xfId="6209"/>
    <cellStyle name="Normal 3 106 2" xfId="6210"/>
    <cellStyle name="Normal 3 107" xfId="6211"/>
    <cellStyle name="Normal 3 107 2" xfId="6212"/>
    <cellStyle name="Normal 3 107 2 2" xfId="6213"/>
    <cellStyle name="Normal 3 107 2 2 2" xfId="6214"/>
    <cellStyle name="Normal 3 107 2 3" xfId="6215"/>
    <cellStyle name="Normal 3 107 2 3 2" xfId="6216"/>
    <cellStyle name="Normal 3 107 2 4" xfId="6217"/>
    <cellStyle name="Normal 3 107 2 4 2" xfId="6218"/>
    <cellStyle name="Normal 3 107 2 5" xfId="6219"/>
    <cellStyle name="Normal 3 107 3" xfId="6220"/>
    <cellStyle name="Normal 3 108" xfId="6221"/>
    <cellStyle name="Normal 3 108 2" xfId="6222"/>
    <cellStyle name="Normal 3 109" xfId="6223"/>
    <cellStyle name="Normal 3 109 2" xfId="6224"/>
    <cellStyle name="Normal 3 11" xfId="6225"/>
    <cellStyle name="Normal 3 11 2" xfId="6226"/>
    <cellStyle name="Normal 3 11 2 2" xfId="6227"/>
    <cellStyle name="Normal 3 11 3" xfId="6228"/>
    <cellStyle name="Normal 3 11 3 2" xfId="6229"/>
    <cellStyle name="Normal 3 11 4" xfId="6230"/>
    <cellStyle name="Normal 3 11 4 2" xfId="6231"/>
    <cellStyle name="Normal 3 11 5" xfId="6232"/>
    <cellStyle name="Normal 3 110" xfId="6233"/>
    <cellStyle name="Normal 3 110 2" xfId="6234"/>
    <cellStyle name="Normal 3 110 2 2" xfId="6235"/>
    <cellStyle name="Normal 3 110 3" xfId="6236"/>
    <cellStyle name="Normal 3 110 3 2" xfId="6237"/>
    <cellStyle name="Normal 3 110 4" xfId="6238"/>
    <cellStyle name="Normal 3 110 4 2" xfId="6239"/>
    <cellStyle name="Normal 3 110 5" xfId="6240"/>
    <cellStyle name="Normal 3 12" xfId="6241"/>
    <cellStyle name="Normal 3 12 2" xfId="6242"/>
    <cellStyle name="Normal 3 12 2 2" xfId="6243"/>
    <cellStyle name="Normal 3 12 3" xfId="6244"/>
    <cellStyle name="Normal 3 13" xfId="6245"/>
    <cellStyle name="Normal 3 13 2" xfId="6246"/>
    <cellStyle name="Normal 3 13 2 2" xfId="6247"/>
    <cellStyle name="Normal 3 13 3" xfId="6248"/>
    <cellStyle name="Normal 3 14" xfId="6249"/>
    <cellStyle name="Normal 3 14 2" xfId="6250"/>
    <cellStyle name="Normal 3 14 2 2" xfId="6251"/>
    <cellStyle name="Normal 3 14 3" xfId="6252"/>
    <cellStyle name="Normal 3 15" xfId="6253"/>
    <cellStyle name="Normal 3 15 2" xfId="6254"/>
    <cellStyle name="Normal 3 15 2 2" xfId="6255"/>
    <cellStyle name="Normal 3 15 3" xfId="6256"/>
    <cellStyle name="Normal 3 16" xfId="6257"/>
    <cellStyle name="Normal 3 16 2" xfId="6258"/>
    <cellStyle name="Normal 3 16 2 2" xfId="6259"/>
    <cellStyle name="Normal 3 16 3" xfId="6260"/>
    <cellStyle name="Normal 3 17" xfId="6261"/>
    <cellStyle name="Normal 3 17 2" xfId="6262"/>
    <cellStyle name="Normal 3 17 2 2" xfId="6263"/>
    <cellStyle name="Normal 3 17 3" xfId="6264"/>
    <cellStyle name="Normal 3 18" xfId="6265"/>
    <cellStyle name="Normal 3 18 2" xfId="6266"/>
    <cellStyle name="Normal 3 18 2 2" xfId="6267"/>
    <cellStyle name="Normal 3 18 3" xfId="6268"/>
    <cellStyle name="Normal 3 19" xfId="6269"/>
    <cellStyle name="Normal 3 19 2" xfId="6270"/>
    <cellStyle name="Normal 3 19 2 2" xfId="6271"/>
    <cellStyle name="Normal 3 19 3" xfId="6272"/>
    <cellStyle name="Normal 3 2" xfId="6273"/>
    <cellStyle name="Normal 3 2 10" xfId="6274"/>
    <cellStyle name="Normal 3 2 10 2" xfId="6275"/>
    <cellStyle name="Normal 3 2 10 2 2" xfId="6276"/>
    <cellStyle name="Normal 3 2 10 3" xfId="6277"/>
    <cellStyle name="Normal 3 2 10 3 2" xfId="6278"/>
    <cellStyle name="Normal 3 2 10 4" xfId="6279"/>
    <cellStyle name="Normal 3 2 11" xfId="6280"/>
    <cellStyle name="Normal 3 2 11 2" xfId="6281"/>
    <cellStyle name="Normal 3 2 11 2 2" xfId="6282"/>
    <cellStyle name="Normal 3 2 11 3" xfId="6283"/>
    <cellStyle name="Normal 3 2 11 3 2" xfId="6284"/>
    <cellStyle name="Normal 3 2 11 4" xfId="6285"/>
    <cellStyle name="Normal 3 2 12" xfId="6286"/>
    <cellStyle name="Normal 3 2 12 2" xfId="6287"/>
    <cellStyle name="Normal 3 2 12 2 2" xfId="6288"/>
    <cellStyle name="Normal 3 2 12 3" xfId="6289"/>
    <cellStyle name="Normal 3 2 12 3 2" xfId="6290"/>
    <cellStyle name="Normal 3 2 12 4" xfId="6291"/>
    <cellStyle name="Normal 3 2 13" xfId="6292"/>
    <cellStyle name="Normal 3 2 13 2" xfId="6293"/>
    <cellStyle name="Normal 3 2 13 2 2" xfId="6294"/>
    <cellStyle name="Normal 3 2 13 3" xfId="6295"/>
    <cellStyle name="Normal 3 2 14" xfId="6296"/>
    <cellStyle name="Normal 3 2 14 2" xfId="6297"/>
    <cellStyle name="Normal 3 2 14 2 2" xfId="6298"/>
    <cellStyle name="Normal 3 2 14 3" xfId="6299"/>
    <cellStyle name="Normal 3 2 15" xfId="6300"/>
    <cellStyle name="Normal 3 2 15 2" xfId="6301"/>
    <cellStyle name="Normal 3 2 15 2 2" xfId="6302"/>
    <cellStyle name="Normal 3 2 15 3" xfId="6303"/>
    <cellStyle name="Normal 3 2 16" xfId="6304"/>
    <cellStyle name="Normal 3 2 16 2" xfId="6305"/>
    <cellStyle name="Normal 3 2 16 2 2" xfId="6306"/>
    <cellStyle name="Normal 3 2 16 3" xfId="6307"/>
    <cellStyle name="Normal 3 2 17" xfId="6308"/>
    <cellStyle name="Normal 3 2 17 2" xfId="6309"/>
    <cellStyle name="Normal 3 2 17 2 2" xfId="6310"/>
    <cellStyle name="Normal 3 2 17 3" xfId="6311"/>
    <cellStyle name="Normal 3 2 18" xfId="6312"/>
    <cellStyle name="Normal 3 2 18 2" xfId="6313"/>
    <cellStyle name="Normal 3 2 19" xfId="6314"/>
    <cellStyle name="Normal 3 2 19 2" xfId="6315"/>
    <cellStyle name="Normal 3 2 2" xfId="6316"/>
    <cellStyle name="Normal 3 2 2 10" xfId="6317"/>
    <cellStyle name="Normal 3 2 2 10 2" xfId="6318"/>
    <cellStyle name="Normal 3 2 2 11" xfId="6319"/>
    <cellStyle name="Normal 3 2 2 11 2" xfId="6320"/>
    <cellStyle name="Normal 3 2 2 12" xfId="6321"/>
    <cellStyle name="Normal 3 2 2 12 2" xfId="6322"/>
    <cellStyle name="Normal 3 2 2 13" xfId="6323"/>
    <cellStyle name="Normal 3 2 2 13 2" xfId="6324"/>
    <cellStyle name="Normal 3 2 2 14" xfId="6325"/>
    <cellStyle name="Normal 3 2 2 14 2" xfId="6326"/>
    <cellStyle name="Normal 3 2 2 15" xfId="6327"/>
    <cellStyle name="Normal 3 2 2 15 2" xfId="6328"/>
    <cellStyle name="Normal 3 2 2 16" xfId="6329"/>
    <cellStyle name="Normal 3 2 2 16 2" xfId="6330"/>
    <cellStyle name="Normal 3 2 2 17" xfId="6331"/>
    <cellStyle name="Normal 3 2 2 17 2" xfId="6332"/>
    <cellStyle name="Normal 3 2 2 18" xfId="6333"/>
    <cellStyle name="Normal 3 2 2 18 2" xfId="6334"/>
    <cellStyle name="Normal 3 2 2 2" xfId="6335"/>
    <cellStyle name="Normal 3 2 2 2 10" xfId="6336"/>
    <cellStyle name="Normal 3 2 2 2 10 2" xfId="6337"/>
    <cellStyle name="Normal 3 2 2 2 10 2 2" xfId="6338"/>
    <cellStyle name="Normal 3 2 2 2 10 3" xfId="6339"/>
    <cellStyle name="Normal 3 2 2 2 11" xfId="6340"/>
    <cellStyle name="Normal 3 2 2 2 11 2" xfId="6341"/>
    <cellStyle name="Normal 3 2 2 2 11 2 2" xfId="6342"/>
    <cellStyle name="Normal 3 2 2 2 11 3" xfId="6343"/>
    <cellStyle name="Normal 3 2 2 2 12" xfId="6344"/>
    <cellStyle name="Normal 3 2 2 2 12 2" xfId="6345"/>
    <cellStyle name="Normal 3 2 2 2 12 2 2" xfId="6346"/>
    <cellStyle name="Normal 3 2 2 2 12 3" xfId="6347"/>
    <cellStyle name="Normal 3 2 2 2 13" xfId="6348"/>
    <cellStyle name="Normal 3 2 2 2 13 2" xfId="6349"/>
    <cellStyle name="Normal 3 2 2 2 13 2 2" xfId="6350"/>
    <cellStyle name="Normal 3 2 2 2 13 3" xfId="6351"/>
    <cellStyle name="Normal 3 2 2 2 14" xfId="6352"/>
    <cellStyle name="Normal 3 2 2 2 14 2" xfId="6353"/>
    <cellStyle name="Normal 3 2 2 2 14 2 2" xfId="6354"/>
    <cellStyle name="Normal 3 2 2 2 14 3" xfId="6355"/>
    <cellStyle name="Normal 3 2 2 2 15" xfId="6356"/>
    <cellStyle name="Normal 3 2 2 2 15 2" xfId="6357"/>
    <cellStyle name="Normal 3 2 2 2 15 2 2" xfId="6358"/>
    <cellStyle name="Normal 3 2 2 2 15 3" xfId="6359"/>
    <cellStyle name="Normal 3 2 2 2 16" xfId="6360"/>
    <cellStyle name="Normal 3 2 2 2 16 2" xfId="6361"/>
    <cellStyle name="Normal 3 2 2 2 17" xfId="6362"/>
    <cellStyle name="Normal 3 2 2 2 17 2" xfId="6363"/>
    <cellStyle name="Normal 3 2 2 2 18" xfId="6364"/>
    <cellStyle name="Normal 3 2 2 2 2" xfId="6365"/>
    <cellStyle name="Normal 3 2 2 2 2 2" xfId="6366"/>
    <cellStyle name="Normal 3 2 2 2 2 2 2" xfId="6367"/>
    <cellStyle name="Normal 3 2 2 2 2 2 2 2" xfId="6368"/>
    <cellStyle name="Normal 3 2 2 2 2 2 2 2 2" xfId="6369"/>
    <cellStyle name="Normal 3 2 2 2 2 2 2 3" xfId="6370"/>
    <cellStyle name="Normal 3 2 2 2 2 2 3" xfId="6371"/>
    <cellStyle name="Normal 3 2 2 2 2 2 3 2" xfId="6372"/>
    <cellStyle name="Normal 3 2 2 2 2 2 3 2 2" xfId="6373"/>
    <cellStyle name="Normal 3 2 2 2 2 2 3 3" xfId="6374"/>
    <cellStyle name="Normal 3 2 2 2 2 2 4" xfId="6375"/>
    <cellStyle name="Normal 3 2 2 2 2 2 4 2" xfId="6376"/>
    <cellStyle name="Normal 3 2 2 2 2 2 4 2 2" xfId="6377"/>
    <cellStyle name="Normal 3 2 2 2 2 2 4 3" xfId="6378"/>
    <cellStyle name="Normal 3 2 2 2 2 2 5" xfId="6379"/>
    <cellStyle name="Normal 3 2 2 2 2 2 5 2" xfId="6380"/>
    <cellStyle name="Normal 3 2 2 2 2 2 5 2 2" xfId="6381"/>
    <cellStyle name="Normal 3 2 2 2 2 2 5 3" xfId="6382"/>
    <cellStyle name="Normal 3 2 2 2 2 2 6" xfId="6383"/>
    <cellStyle name="Normal 3 2 2 2 2 3" xfId="6384"/>
    <cellStyle name="Normal 3 2 2 2 2 3 2" xfId="6385"/>
    <cellStyle name="Normal 3 2 2 2 2 4" xfId="6386"/>
    <cellStyle name="Normal 3 2 2 2 2 4 2" xfId="6387"/>
    <cellStyle name="Normal 3 2 2 2 2 5" xfId="6388"/>
    <cellStyle name="Normal 3 2 2 2 2 5 2" xfId="6389"/>
    <cellStyle name="Normal 3 2 2 2 2 6" xfId="6390"/>
    <cellStyle name="Normal 3 2 2 2 2 6 2" xfId="6391"/>
    <cellStyle name="Normal 3 2 2 2 2 7" xfId="6392"/>
    <cellStyle name="Normal 3 2 2 2 3" xfId="6393"/>
    <cellStyle name="Normal 3 2 2 2 3 2" xfId="6394"/>
    <cellStyle name="Normal 3 2 2 2 3 2 2" xfId="6395"/>
    <cellStyle name="Normal 3 2 2 2 3 3" xfId="6396"/>
    <cellStyle name="Normal 3 2 2 2 4" xfId="6397"/>
    <cellStyle name="Normal 3 2 2 2 4 2" xfId="6398"/>
    <cellStyle name="Normal 3 2 2 2 4 2 2" xfId="6399"/>
    <cellStyle name="Normal 3 2 2 2 4 3" xfId="6400"/>
    <cellStyle name="Normal 3 2 2 2 5" xfId="6401"/>
    <cellStyle name="Normal 3 2 2 2 5 2" xfId="6402"/>
    <cellStyle name="Normal 3 2 2 2 5 2 2" xfId="6403"/>
    <cellStyle name="Normal 3 2 2 2 5 3" xfId="6404"/>
    <cellStyle name="Normal 3 2 2 2 6" xfId="6405"/>
    <cellStyle name="Normal 3 2 2 2 6 2" xfId="6406"/>
    <cellStyle name="Normal 3 2 2 2 6 2 2" xfId="6407"/>
    <cellStyle name="Normal 3 2 2 2 6 3" xfId="6408"/>
    <cellStyle name="Normal 3 2 2 2 7" xfId="6409"/>
    <cellStyle name="Normal 3 2 2 2 7 2" xfId="6410"/>
    <cellStyle name="Normal 3 2 2 2 7 2 2" xfId="6411"/>
    <cellStyle name="Normal 3 2 2 2 7 3" xfId="6412"/>
    <cellStyle name="Normal 3 2 2 2 8" xfId="6413"/>
    <cellStyle name="Normal 3 2 2 2 8 2" xfId="6414"/>
    <cellStyle name="Normal 3 2 2 2 8 2 2" xfId="6415"/>
    <cellStyle name="Normal 3 2 2 2 8 3" xfId="6416"/>
    <cellStyle name="Normal 3 2 2 2 9" xfId="6417"/>
    <cellStyle name="Normal 3 2 2 2 9 2" xfId="6418"/>
    <cellStyle name="Normal 3 2 2 2 9 2 2" xfId="6419"/>
    <cellStyle name="Normal 3 2 2 2 9 3" xfId="6420"/>
    <cellStyle name="Normal 3 2 2 3" xfId="6421"/>
    <cellStyle name="Normal 3 2 2 3 2" xfId="6422"/>
    <cellStyle name="Normal 3 2 2 3 2 2" xfId="6423"/>
    <cellStyle name="Normal 3 2 2 3 3" xfId="6424"/>
    <cellStyle name="Normal 3 2 2 3 3 2" xfId="6425"/>
    <cellStyle name="Normal 3 2 2 3 4" xfId="6426"/>
    <cellStyle name="Normal 3 2 2 4" xfId="6427"/>
    <cellStyle name="Normal 3 2 2 4 2" xfId="6428"/>
    <cellStyle name="Normal 3 2 2 4 2 2" xfId="6429"/>
    <cellStyle name="Normal 3 2 2 4 3" xfId="6430"/>
    <cellStyle name="Normal 3 2 2 5" xfId="6431"/>
    <cellStyle name="Normal 3 2 2 5 2" xfId="6432"/>
    <cellStyle name="Normal 3 2 2 6" xfId="6433"/>
    <cellStyle name="Normal 3 2 2 6 2" xfId="6434"/>
    <cellStyle name="Normal 3 2 2 7" xfId="6435"/>
    <cellStyle name="Normal 3 2 2 7 2" xfId="6436"/>
    <cellStyle name="Normal 3 2 2 8" xfId="6437"/>
    <cellStyle name="Normal 3 2 2 8 2" xfId="6438"/>
    <cellStyle name="Normal 3 2 2 9" xfId="6439"/>
    <cellStyle name="Normal 3 2 2 9 2" xfId="6440"/>
    <cellStyle name="Normal 3 2 20" xfId="6441"/>
    <cellStyle name="Normal 3 2 20 2" xfId="6442"/>
    <cellStyle name="Normal 3 2 20 3" xfId="6443"/>
    <cellStyle name="Normal 3 2 21" xfId="6444"/>
    <cellStyle name="Normal 3 2 21 2" xfId="6445"/>
    <cellStyle name="Normal 3 2 3" xfId="6446"/>
    <cellStyle name="Normal 3 2 3 2" xfId="6447"/>
    <cellStyle name="Normal 3 2 3 2 2" xfId="6448"/>
    <cellStyle name="Normal 3 2 3 3" xfId="6449"/>
    <cellStyle name="Normal 3 2 3 4" xfId="6450"/>
    <cellStyle name="Normal 3 2 4" xfId="6451"/>
    <cellStyle name="Normal 3 2 4 2" xfId="6452"/>
    <cellStyle name="Normal 3 2 4 2 2" xfId="6453"/>
    <cellStyle name="Normal 3 2 4 3" xfId="6454"/>
    <cellStyle name="Normal 3 2 5" xfId="6455"/>
    <cellStyle name="Normal 3 2 5 2" xfId="6456"/>
    <cellStyle name="Normal 3 2 5 2 2" xfId="6457"/>
    <cellStyle name="Normal 3 2 5 3" xfId="6458"/>
    <cellStyle name="Normal 3 2 6" xfId="6459"/>
    <cellStyle name="Normal 3 2 6 2" xfId="6460"/>
    <cellStyle name="Normal 3 2 6 2 2" xfId="6461"/>
    <cellStyle name="Normal 3 2 6 3" xfId="6462"/>
    <cellStyle name="Normal 3 2 7" xfId="6463"/>
    <cellStyle name="Normal 3 2 7 2" xfId="6464"/>
    <cellStyle name="Normal 3 2 7 2 2" xfId="6465"/>
    <cellStyle name="Normal 3 2 7 3" xfId="6466"/>
    <cellStyle name="Normal 3 2 8" xfId="6467"/>
    <cellStyle name="Normal 3 2 8 2" xfId="6468"/>
    <cellStyle name="Normal 3 2 8 2 2" xfId="6469"/>
    <cellStyle name="Normal 3 2 8 3" xfId="6470"/>
    <cellStyle name="Normal 3 2 9" xfId="6471"/>
    <cellStyle name="Normal 3 2 9 2" xfId="6472"/>
    <cellStyle name="Normal 3 2 9 2 2" xfId="6473"/>
    <cellStyle name="Normal 3 2 9 3" xfId="6474"/>
    <cellStyle name="Normal 3 2_Avera Rebuttal Analyses" xfId="6475"/>
    <cellStyle name="Normal 3 20" xfId="6476"/>
    <cellStyle name="Normal 3 20 2" xfId="6477"/>
    <cellStyle name="Normal 3 20 2 2" xfId="6478"/>
    <cellStyle name="Normal 3 20 3" xfId="6479"/>
    <cellStyle name="Normal 3 20 3 2" xfId="6480"/>
    <cellStyle name="Normal 3 20 4" xfId="6481"/>
    <cellStyle name="Normal 3 21" xfId="6482"/>
    <cellStyle name="Normal 3 21 2" xfId="6483"/>
    <cellStyle name="Normal 3 22" xfId="6484"/>
    <cellStyle name="Normal 3 22 2" xfId="6485"/>
    <cellStyle name="Normal 3 23" xfId="6486"/>
    <cellStyle name="Normal 3 24" xfId="6487"/>
    <cellStyle name="Normal 3 25" xfId="6488"/>
    <cellStyle name="Normal 3 26" xfId="6489"/>
    <cellStyle name="Normal 3 27" xfId="6490"/>
    <cellStyle name="Normal 3 28" xfId="6491"/>
    <cellStyle name="Normal 3 29" xfId="6492"/>
    <cellStyle name="Normal 3 3" xfId="6493"/>
    <cellStyle name="Normal 3 3 2" xfId="6494"/>
    <cellStyle name="Normal 3 3 2 2" xfId="6495"/>
    <cellStyle name="Normal 3 3 2 2 2" xfId="6496"/>
    <cellStyle name="Normal 3 3 2 2 2 2" xfId="6497"/>
    <cellStyle name="Normal 3 3 2 2 2 2 2" xfId="6498"/>
    <cellStyle name="Normal 3 3 2 2 2 3" xfId="6499"/>
    <cellStyle name="Normal 3 3 2 2 3" xfId="6500"/>
    <cellStyle name="Normal 3 3 2 2 3 2" xfId="6501"/>
    <cellStyle name="Normal 3 3 2 2 4" xfId="6502"/>
    <cellStyle name="Normal 3 3 2 2 4 2" xfId="6503"/>
    <cellStyle name="Normal 3 3 2 2 5" xfId="6504"/>
    <cellStyle name="Normal 3 3 2 2 5 2" xfId="6505"/>
    <cellStyle name="Normal 3 3 2 2 6" xfId="6506"/>
    <cellStyle name="Normal 3 3 2 2 6 2" xfId="6507"/>
    <cellStyle name="Normal 3 3 2 2 7" xfId="6508"/>
    <cellStyle name="Normal 3 3 2 3" xfId="6509"/>
    <cellStyle name="Normal 3 3 2 3 2" xfId="6510"/>
    <cellStyle name="Normal 3 3 2 3 2 2" xfId="6511"/>
    <cellStyle name="Normal 3 3 2 3 3" xfId="6512"/>
    <cellStyle name="Normal 3 3 2 4" xfId="6513"/>
    <cellStyle name="Normal 3 3 2 4 2" xfId="6514"/>
    <cellStyle name="Normal 3 3 2 4 2 2" xfId="6515"/>
    <cellStyle name="Normal 3 3 2 4 3" xfId="6516"/>
    <cellStyle name="Normal 3 3 2 5" xfId="6517"/>
    <cellStyle name="Normal 3 3 2 5 2" xfId="6518"/>
    <cellStyle name="Normal 3 3 2 5 2 2" xfId="6519"/>
    <cellStyle name="Normal 3 3 2 5 3" xfId="6520"/>
    <cellStyle name="Normal 3 3 2 6" xfId="6521"/>
    <cellStyle name="Normal 3 3 2 6 2" xfId="6522"/>
    <cellStyle name="Normal 3 3 2 7" xfId="6523"/>
    <cellStyle name="Normal 3 3 3" xfId="6524"/>
    <cellStyle name="Normal 3 3 3 2" xfId="6525"/>
    <cellStyle name="Normal 3 3 3 2 2" xfId="6526"/>
    <cellStyle name="Normal 3 3 3 3" xfId="6527"/>
    <cellStyle name="Normal 3 3 3 3 2" xfId="6528"/>
    <cellStyle name="Normal 3 3 3 4" xfId="6529"/>
    <cellStyle name="Normal 3 3 3 4 2" xfId="6530"/>
    <cellStyle name="Normal 3 3 3 5" xfId="6531"/>
    <cellStyle name="Normal 3 3 4" xfId="6532"/>
    <cellStyle name="Normal 3 3 4 2" xfId="6533"/>
    <cellStyle name="Normal 3 3 4 2 2" xfId="6534"/>
    <cellStyle name="Normal 3 3 4 3" xfId="6535"/>
    <cellStyle name="Normal 3 3 5" xfId="6536"/>
    <cellStyle name="Normal 3 3 5 2" xfId="6537"/>
    <cellStyle name="Normal 3 3 6" xfId="6538"/>
    <cellStyle name="Normal 3 3 6 2" xfId="6539"/>
    <cellStyle name="Normal 3 3 7" xfId="6540"/>
    <cellStyle name="Normal 3 3 7 2" xfId="6541"/>
    <cellStyle name="Normal 3 3 8" xfId="6542"/>
    <cellStyle name="Normal 3 30" xfId="6543"/>
    <cellStyle name="Normal 3 31" xfId="6544"/>
    <cellStyle name="Normal 3 32" xfId="6545"/>
    <cellStyle name="Normal 3 33" xfId="6546"/>
    <cellStyle name="Normal 3 34" xfId="6547"/>
    <cellStyle name="Normal 3 35" xfId="6548"/>
    <cellStyle name="Normal 3 36" xfId="6549"/>
    <cellStyle name="Normal 3 37" xfId="6550"/>
    <cellStyle name="Normal 3 38" xfId="6551"/>
    <cellStyle name="Normal 3 39" xfId="6552"/>
    <cellStyle name="Normal 3 4" xfId="6553"/>
    <cellStyle name="Normal 3 4 10" xfId="6554"/>
    <cellStyle name="Normal 3 4 11" xfId="6555"/>
    <cellStyle name="Normal 3 4 2" xfId="6556"/>
    <cellStyle name="Normal 3 4 2 2" xfId="6557"/>
    <cellStyle name="Normal 3 4 3" xfId="6558"/>
    <cellStyle name="Normal 3 4 3 2" xfId="6559"/>
    <cellStyle name="Normal 3 4 3 2 2" xfId="6560"/>
    <cellStyle name="Normal 3 4 4" xfId="6561"/>
    <cellStyle name="Normal 3 4 5" xfId="6562"/>
    <cellStyle name="Normal 3 4 6" xfId="6563"/>
    <cellStyle name="Normal 3 4 7" xfId="6564"/>
    <cellStyle name="Normal 3 4 8" xfId="6565"/>
    <cellStyle name="Normal 3 4 9" xfId="6566"/>
    <cellStyle name="Normal 3 40" xfId="6567"/>
    <cellStyle name="Normal 3 41" xfId="6568"/>
    <cellStyle name="Normal 3 42" xfId="6569"/>
    <cellStyle name="Normal 3 43" xfId="6570"/>
    <cellStyle name="Normal 3 43 2" xfId="6571"/>
    <cellStyle name="Normal 3 43 2 2" xfId="6572"/>
    <cellStyle name="Normal 3 43 3" xfId="6573"/>
    <cellStyle name="Normal 3 44" xfId="6574"/>
    <cellStyle name="Normal 3 44 2" xfId="6575"/>
    <cellStyle name="Normal 3 44 2 2" xfId="6576"/>
    <cellStyle name="Normal 3 44 3" xfId="6577"/>
    <cellStyle name="Normal 3 45" xfId="6578"/>
    <cellStyle name="Normal 3 46" xfId="6579"/>
    <cellStyle name="Normal 3 47" xfId="6580"/>
    <cellStyle name="Normal 3 48" xfId="6581"/>
    <cellStyle name="Normal 3 49" xfId="6582"/>
    <cellStyle name="Normal 3 5" xfId="6583"/>
    <cellStyle name="Normal 3 5 10" xfId="6584"/>
    <cellStyle name="Normal 3 5 10 2" xfId="6585"/>
    <cellStyle name="Normal 3 5 11" xfId="6586"/>
    <cellStyle name="Normal 3 5 11 2" xfId="6587"/>
    <cellStyle name="Normal 3 5 12" xfId="6588"/>
    <cellStyle name="Normal 3 5 12 2" xfId="6589"/>
    <cellStyle name="Normal 3 5 13" xfId="6590"/>
    <cellStyle name="Normal 3 5 13 2" xfId="6591"/>
    <cellStyle name="Normal 3 5 14" xfId="6592"/>
    <cellStyle name="Normal 3 5 14 2" xfId="6593"/>
    <cellStyle name="Normal 3 5 15" xfId="6594"/>
    <cellStyle name="Normal 3 5 15 2" xfId="6595"/>
    <cellStyle name="Normal 3 5 16" xfId="6596"/>
    <cellStyle name="Normal 3 5 16 2" xfId="6597"/>
    <cellStyle name="Normal 3 5 17" xfId="6598"/>
    <cellStyle name="Normal 3 5 17 2" xfId="6599"/>
    <cellStyle name="Normal 3 5 18" xfId="6600"/>
    <cellStyle name="Normal 3 5 2" xfId="6601"/>
    <cellStyle name="Normal 3 5 2 2" xfId="6602"/>
    <cellStyle name="Normal 3 5 2 2 2" xfId="6603"/>
    <cellStyle name="Normal 3 5 2 2 2 2" xfId="6604"/>
    <cellStyle name="Normal 3 5 2 2 2 2 2" xfId="6605"/>
    <cellStyle name="Normal 3 5 2 2 2 3" xfId="6606"/>
    <cellStyle name="Normal 3 5 2 2 3" xfId="6607"/>
    <cellStyle name="Normal 3 5 2 2 3 2" xfId="6608"/>
    <cellStyle name="Normal 3 5 2 2 4" xfId="6609"/>
    <cellStyle name="Normal 3 5 2 2 4 2" xfId="6610"/>
    <cellStyle name="Normal 3 5 2 2 5" xfId="6611"/>
    <cellStyle name="Normal 3 5 2 2 5 2" xfId="6612"/>
    <cellStyle name="Normal 3 5 2 2 6" xfId="6613"/>
    <cellStyle name="Normal 3 5 2 3" xfId="6614"/>
    <cellStyle name="Normal 3 5 2 3 2" xfId="6615"/>
    <cellStyle name="Normal 3 5 2 4" xfId="6616"/>
    <cellStyle name="Normal 3 5 2 4 2" xfId="6617"/>
    <cellStyle name="Normal 3 5 2 5" xfId="6618"/>
    <cellStyle name="Normal 3 5 2 5 2" xfId="6619"/>
    <cellStyle name="Normal 3 5 2 6" xfId="6620"/>
    <cellStyle name="Normal 3 5 3" xfId="6621"/>
    <cellStyle name="Normal 3 5 3 2" xfId="6622"/>
    <cellStyle name="Normal 3 5 3 2 2" xfId="6623"/>
    <cellStyle name="Normal 3 5 3 3" xfId="6624"/>
    <cellStyle name="Normal 3 5 3 3 2" xfId="6625"/>
    <cellStyle name="Normal 3 5 3 4" xfId="6626"/>
    <cellStyle name="Normal 3 5 4" xfId="6627"/>
    <cellStyle name="Normal 3 5 4 2" xfId="6628"/>
    <cellStyle name="Normal 3 5 4 2 2" xfId="6629"/>
    <cellStyle name="Normal 3 5 4 3" xfId="6630"/>
    <cellStyle name="Normal 3 5 5" xfId="6631"/>
    <cellStyle name="Normal 3 5 5 2" xfId="6632"/>
    <cellStyle name="Normal 3 5 6" xfId="6633"/>
    <cellStyle name="Normal 3 5 6 2" xfId="6634"/>
    <cellStyle name="Normal 3 5 7" xfId="6635"/>
    <cellStyle name="Normal 3 5 7 2" xfId="6636"/>
    <cellStyle name="Normal 3 5 8" xfId="6637"/>
    <cellStyle name="Normal 3 5 8 2" xfId="6638"/>
    <cellStyle name="Normal 3 5 9" xfId="6639"/>
    <cellStyle name="Normal 3 5 9 2" xfId="6640"/>
    <cellStyle name="Normal 3 50" xfId="6641"/>
    <cellStyle name="Normal 3 50 2" xfId="6642"/>
    <cellStyle name="Normal 3 51" xfId="6643"/>
    <cellStyle name="Normal 3 52" xfId="6644"/>
    <cellStyle name="Normal 3 52 2" xfId="6645"/>
    <cellStyle name="Normal 3 53" xfId="6646"/>
    <cellStyle name="Normal 3 53 2" xfId="6647"/>
    <cellStyle name="Normal 3 54" xfId="6648"/>
    <cellStyle name="Normal 3 54 2" xfId="6649"/>
    <cellStyle name="Normal 3 55" xfId="6650"/>
    <cellStyle name="Normal 3 55 2" xfId="6651"/>
    <cellStyle name="Normal 3 56" xfId="6652"/>
    <cellStyle name="Normal 3 56 2" xfId="6653"/>
    <cellStyle name="Normal 3 57" xfId="6654"/>
    <cellStyle name="Normal 3 57 2" xfId="6655"/>
    <cellStyle name="Normal 3 58" xfId="6656"/>
    <cellStyle name="Normal 3 59" xfId="6657"/>
    <cellStyle name="Normal 3 6" xfId="6658"/>
    <cellStyle name="Normal 3 6 2" xfId="6659"/>
    <cellStyle name="Normal 3 6 2 2" xfId="6660"/>
    <cellStyle name="Normal 3 6 3" xfId="6661"/>
    <cellStyle name="Normal 3 6 3 2" xfId="6662"/>
    <cellStyle name="Normal 3 6 4" xfId="6663"/>
    <cellStyle name="Normal 3 6 4 2" xfId="6664"/>
    <cellStyle name="Normal 3 6 5" xfId="6665"/>
    <cellStyle name="Normal 3 60" xfId="6666"/>
    <cellStyle name="Normal 3 61" xfId="6667"/>
    <cellStyle name="Normal 3 62" xfId="6668"/>
    <cellStyle name="Normal 3 63" xfId="6669"/>
    <cellStyle name="Normal 3 64" xfId="6670"/>
    <cellStyle name="Normal 3 65" xfId="6671"/>
    <cellStyle name="Normal 3 66" xfId="6672"/>
    <cellStyle name="Normal 3 67" xfId="6673"/>
    <cellStyle name="Normal 3 68" xfId="6674"/>
    <cellStyle name="Normal 3 69" xfId="6675"/>
    <cellStyle name="Normal 3 7" xfId="6676"/>
    <cellStyle name="Normal 3 7 2" xfId="6677"/>
    <cellStyle name="Normal 3 70" xfId="6678"/>
    <cellStyle name="Normal 3 71" xfId="6679"/>
    <cellStyle name="Normal 3 71 2" xfId="6680"/>
    <cellStyle name="Normal 3 72" xfId="6681"/>
    <cellStyle name="Normal 3 72 2" xfId="6682"/>
    <cellStyle name="Normal 3 73" xfId="6683"/>
    <cellStyle name="Normal 3 73 2" xfId="6684"/>
    <cellStyle name="Normal 3 74" xfId="6685"/>
    <cellStyle name="Normal 3 74 2" xfId="6686"/>
    <cellStyle name="Normal 3 75" xfId="6687"/>
    <cellStyle name="Normal 3 76" xfId="6688"/>
    <cellStyle name="Normal 3 77" xfId="6689"/>
    <cellStyle name="Normal 3 78" xfId="6690"/>
    <cellStyle name="Normal 3 79" xfId="6691"/>
    <cellStyle name="Normal 3 8" xfId="6692"/>
    <cellStyle name="Normal 3 8 2" xfId="6693"/>
    <cellStyle name="Normal 3 8 2 2" xfId="6694"/>
    <cellStyle name="Normal 3 8 3" xfId="6695"/>
    <cellStyle name="Normal 3 8 3 2" xfId="6696"/>
    <cellStyle name="Normal 3 8 4" xfId="6697"/>
    <cellStyle name="Normal 3 8 4 2" xfId="6698"/>
    <cellStyle name="Normal 3 8 5" xfId="6699"/>
    <cellStyle name="Normal 3 80" xfId="6700"/>
    <cellStyle name="Normal 3 81" xfId="6701"/>
    <cellStyle name="Normal 3 82" xfId="6702"/>
    <cellStyle name="Normal 3 83" xfId="6703"/>
    <cellStyle name="Normal 3 84" xfId="6704"/>
    <cellStyle name="Normal 3 85" xfId="6705"/>
    <cellStyle name="Normal 3 86" xfId="6706"/>
    <cellStyle name="Normal 3 87" xfId="6707"/>
    <cellStyle name="Normal 3 88" xfId="6708"/>
    <cellStyle name="Normal 3 89" xfId="6709"/>
    <cellStyle name="Normal 3 9" xfId="6710"/>
    <cellStyle name="Normal 3 9 2" xfId="6711"/>
    <cellStyle name="Normal 3 9 2 2" xfId="6712"/>
    <cellStyle name="Normal 3 9 3" xfId="6713"/>
    <cellStyle name="Normal 3 9 3 2" xfId="6714"/>
    <cellStyle name="Normal 3 9 4" xfId="6715"/>
    <cellStyle name="Normal 3 9 4 2" xfId="6716"/>
    <cellStyle name="Normal 3 9 5" xfId="6717"/>
    <cellStyle name="Normal 3 90" xfId="6718"/>
    <cellStyle name="Normal 3 91" xfId="6719"/>
    <cellStyle name="Normal 3 92" xfId="6720"/>
    <cellStyle name="Normal 3 93" xfId="6721"/>
    <cellStyle name="Normal 3 94" xfId="6722"/>
    <cellStyle name="Normal 3 95" xfId="6723"/>
    <cellStyle name="Normal 3 96" xfId="6724"/>
    <cellStyle name="Normal 3 97" xfId="6725"/>
    <cellStyle name="Normal 3 97 2" xfId="6726"/>
    <cellStyle name="Normal 3 98" xfId="6727"/>
    <cellStyle name="Normal 3 98 2" xfId="6728"/>
    <cellStyle name="Normal 3 99" xfId="6729"/>
    <cellStyle name="Normal 3_Atmos Rebuttal Analyses" xfId="6730"/>
    <cellStyle name="Normal 30" xfId="6731"/>
    <cellStyle name="Normal 30 2" xfId="6732"/>
    <cellStyle name="Normal 30 3" xfId="6733"/>
    <cellStyle name="Normal 30 4" xfId="6734"/>
    <cellStyle name="Normal 30 5" xfId="6735"/>
    <cellStyle name="Normal 30 6" xfId="6736"/>
    <cellStyle name="Normal 30 7" xfId="6737"/>
    <cellStyle name="Normal 31" xfId="6738"/>
    <cellStyle name="Normal 31 2" xfId="6739"/>
    <cellStyle name="Normal 31 2 2" xfId="6740"/>
    <cellStyle name="Normal 31 3" xfId="6741"/>
    <cellStyle name="Normal 31 3 2" xfId="6742"/>
    <cellStyle name="Normal 31 4" xfId="6743"/>
    <cellStyle name="Normal 31 5" xfId="6744"/>
    <cellStyle name="Normal 31 6" xfId="6745"/>
    <cellStyle name="Normal 31 7" xfId="6746"/>
    <cellStyle name="Normal 32" xfId="6747"/>
    <cellStyle name="Normal 32 2" xfId="6748"/>
    <cellStyle name="Normal 32 2 2" xfId="6749"/>
    <cellStyle name="Normal 32 3" xfId="6750"/>
    <cellStyle name="Normal 32 4" xfId="6751"/>
    <cellStyle name="Normal 32 5" xfId="6752"/>
    <cellStyle name="Normal 32 6" xfId="6753"/>
    <cellStyle name="Normal 32 7" xfId="6754"/>
    <cellStyle name="Normal 33" xfId="6755"/>
    <cellStyle name="Normal 33 2" xfId="6756"/>
    <cellStyle name="Normal 33 3" xfId="6757"/>
    <cellStyle name="Normal 33 4" xfId="6758"/>
    <cellStyle name="Normal 33 5" xfId="6759"/>
    <cellStyle name="Normal 33 6" xfId="6760"/>
    <cellStyle name="Normal 33 7" xfId="6761"/>
    <cellStyle name="Normal 34" xfId="6762"/>
    <cellStyle name="Normal 34 2" xfId="6763"/>
    <cellStyle name="Normal 35" xfId="6764"/>
    <cellStyle name="Normal 35 2" xfId="6765"/>
    <cellStyle name="Normal 36" xfId="6766"/>
    <cellStyle name="Normal 36 2" xfId="6767"/>
    <cellStyle name="Normal 36 3" xfId="6768"/>
    <cellStyle name="Normal 36 4" xfId="6769"/>
    <cellStyle name="Normal 36 5" xfId="6770"/>
    <cellStyle name="Normal 36 6" xfId="6771"/>
    <cellStyle name="Normal 36 7" xfId="6772"/>
    <cellStyle name="Normal 37" xfId="6773"/>
    <cellStyle name="Normal 37 2" xfId="6774"/>
    <cellStyle name="Normal 37 3" xfId="6775"/>
    <cellStyle name="Normal 37 4" xfId="6776"/>
    <cellStyle name="Normal 37 5" xfId="6777"/>
    <cellStyle name="Normal 37 6" xfId="6778"/>
    <cellStyle name="Normal 37 7" xfId="6779"/>
    <cellStyle name="Normal 38" xfId="6780"/>
    <cellStyle name="Normal 38 2" xfId="6781"/>
    <cellStyle name="Normal 38 3" xfId="6782"/>
    <cellStyle name="Normal 38 4" xfId="6783"/>
    <cellStyle name="Normal 38 5" xfId="6784"/>
    <cellStyle name="Normal 38 6" xfId="6785"/>
    <cellStyle name="Normal 38 7" xfId="6786"/>
    <cellStyle name="Normal 39" xfId="6787"/>
    <cellStyle name="Normal 39 2" xfId="6788"/>
    <cellStyle name="Normal 39 3" xfId="6789"/>
    <cellStyle name="Normal 39 4" xfId="6790"/>
    <cellStyle name="Normal 39 5" xfId="6791"/>
    <cellStyle name="Normal 39 6" xfId="6792"/>
    <cellStyle name="Normal 39 7" xfId="6793"/>
    <cellStyle name="Normal 4" xfId="6794"/>
    <cellStyle name="Normal 4 10" xfId="6795"/>
    <cellStyle name="Normal 4 10 2" xfId="6796"/>
    <cellStyle name="Normal 4 10 2 2" xfId="6797"/>
    <cellStyle name="Normal 4 10 3" xfId="6798"/>
    <cellStyle name="Normal 4 10 3 2" xfId="6799"/>
    <cellStyle name="Normal 4 10 4" xfId="6800"/>
    <cellStyle name="Normal 4 100" xfId="6801"/>
    <cellStyle name="Normal 4 101" xfId="6802"/>
    <cellStyle name="Normal 4 101 2" xfId="6803"/>
    <cellStyle name="Normal 4 102" xfId="6804"/>
    <cellStyle name="Normal 4 102 2" xfId="6805"/>
    <cellStyle name="Normal 4 103" xfId="6806"/>
    <cellStyle name="Normal 4 103 2" xfId="6807"/>
    <cellStyle name="Normal 4 104" xfId="6808"/>
    <cellStyle name="Normal 4 104 2" xfId="6809"/>
    <cellStyle name="Normal 4 105" xfId="6810"/>
    <cellStyle name="Normal 4 105 2" xfId="6811"/>
    <cellStyle name="Normal 4 106" xfId="6812"/>
    <cellStyle name="Normal 4 106 2" xfId="6813"/>
    <cellStyle name="Normal 4 107" xfId="6814"/>
    <cellStyle name="Normal 4 108" xfId="6815"/>
    <cellStyle name="Normal 4 109" xfId="6816"/>
    <cellStyle name="Normal 4 11" xfId="6817"/>
    <cellStyle name="Normal 4 11 2" xfId="6818"/>
    <cellStyle name="Normal 4 11 2 2" xfId="6819"/>
    <cellStyle name="Normal 4 11 3" xfId="6820"/>
    <cellStyle name="Normal 4 11 3 2" xfId="6821"/>
    <cellStyle name="Normal 4 11 4" xfId="6822"/>
    <cellStyle name="Normal 4 110" xfId="6823"/>
    <cellStyle name="Normal 4 111" xfId="6824"/>
    <cellStyle name="Normal 4 111 2" xfId="6825"/>
    <cellStyle name="Normal 4 112" xfId="6826"/>
    <cellStyle name="Normal 4 113" xfId="6827"/>
    <cellStyle name="Normal 4 114" xfId="6828"/>
    <cellStyle name="Normal 4 115" xfId="6829"/>
    <cellStyle name="Normal 4 116" xfId="6830"/>
    <cellStyle name="Normal 4 117" xfId="6831"/>
    <cellStyle name="Normal 4 118" xfId="6832"/>
    <cellStyle name="Normal 4 119" xfId="6833"/>
    <cellStyle name="Normal 4 12" xfId="6834"/>
    <cellStyle name="Normal 4 12 2" xfId="6835"/>
    <cellStyle name="Normal 4 120" xfId="6836"/>
    <cellStyle name="Normal 4 120 2" xfId="6837"/>
    <cellStyle name="Normal 4 121" xfId="6838"/>
    <cellStyle name="Normal 4 121 2" xfId="6839"/>
    <cellStyle name="Normal 4 122" xfId="6840"/>
    <cellStyle name="Normal 4 122 2" xfId="6841"/>
    <cellStyle name="Normal 4 123" xfId="6842"/>
    <cellStyle name="Normal 4 123 2" xfId="6843"/>
    <cellStyle name="Normal 4 124" xfId="6844"/>
    <cellStyle name="Normal 4 125" xfId="6845"/>
    <cellStyle name="Normal 4 126" xfId="6846"/>
    <cellStyle name="Normal 4 127" xfId="6847"/>
    <cellStyle name="Normal 4 128" xfId="6848"/>
    <cellStyle name="Normal 4 129" xfId="6849"/>
    <cellStyle name="Normal 4 13" xfId="6850"/>
    <cellStyle name="Normal 4 130" xfId="6851"/>
    <cellStyle name="Normal 4 131" xfId="6852"/>
    <cellStyle name="Normal 4 132" xfId="6853"/>
    <cellStyle name="Normal 4 133" xfId="6854"/>
    <cellStyle name="Normal 4 134" xfId="6855"/>
    <cellStyle name="Normal 4 135" xfId="6856"/>
    <cellStyle name="Normal 4 136" xfId="6857"/>
    <cellStyle name="Normal 4 137" xfId="6858"/>
    <cellStyle name="Normal 4 138" xfId="6859"/>
    <cellStyle name="Normal 4 139" xfId="6860"/>
    <cellStyle name="Normal 4 14" xfId="6861"/>
    <cellStyle name="Normal 4 140" xfId="6862"/>
    <cellStyle name="Normal 4 141" xfId="6863"/>
    <cellStyle name="Normal 4 142" xfId="6864"/>
    <cellStyle name="Normal 4 143" xfId="6865"/>
    <cellStyle name="Normal 4 144" xfId="6866"/>
    <cellStyle name="Normal 4 145" xfId="6867"/>
    <cellStyle name="Normal 4 146" xfId="6868"/>
    <cellStyle name="Normal 4 146 2" xfId="6869"/>
    <cellStyle name="Normal 4 147" xfId="6870"/>
    <cellStyle name="Normal 4 147 2" xfId="6871"/>
    <cellStyle name="Normal 4 148" xfId="6872"/>
    <cellStyle name="Normal 4 149" xfId="6873"/>
    <cellStyle name="Normal 4 15" xfId="6874"/>
    <cellStyle name="Normal 4 150" xfId="6875"/>
    <cellStyle name="Normal 4 151" xfId="6876"/>
    <cellStyle name="Normal 4 152" xfId="6877"/>
    <cellStyle name="Normal 4 153" xfId="6878"/>
    <cellStyle name="Normal 4 153 2" xfId="6879"/>
    <cellStyle name="Normal 4 154" xfId="6880"/>
    <cellStyle name="Normal 4 155" xfId="6881"/>
    <cellStyle name="Normal 4 155 2" xfId="6882"/>
    <cellStyle name="Normal 4 156" xfId="6883"/>
    <cellStyle name="Normal 4 156 2" xfId="6884"/>
    <cellStyle name="Normal 4 157" xfId="6885"/>
    <cellStyle name="Normal 4 16" xfId="6886"/>
    <cellStyle name="Normal 4 17" xfId="6887"/>
    <cellStyle name="Normal 4 18" xfId="6888"/>
    <cellStyle name="Normal 4 19" xfId="6889"/>
    <cellStyle name="Normal 4 2" xfId="6890"/>
    <cellStyle name="Normal 4 2 10" xfId="6891"/>
    <cellStyle name="Normal 4 2 10 2" xfId="6892"/>
    <cellStyle name="Normal 4 2 11" xfId="6893"/>
    <cellStyle name="Normal 4 2 11 2" xfId="6894"/>
    <cellStyle name="Normal 4 2 12" xfId="6895"/>
    <cellStyle name="Normal 4 2 12 2" xfId="6896"/>
    <cellStyle name="Normal 4 2 13" xfId="6897"/>
    <cellStyle name="Normal 4 2 13 2" xfId="6898"/>
    <cellStyle name="Normal 4 2 14" xfId="6899"/>
    <cellStyle name="Normal 4 2 14 2" xfId="6900"/>
    <cellStyle name="Normal 4 2 15" xfId="6901"/>
    <cellStyle name="Normal 4 2 15 2" xfId="6902"/>
    <cellStyle name="Normal 4 2 16" xfId="6903"/>
    <cellStyle name="Normal 4 2 16 2" xfId="6904"/>
    <cellStyle name="Normal 4 2 17" xfId="6905"/>
    <cellStyle name="Normal 4 2 17 2" xfId="6906"/>
    <cellStyle name="Normal 4 2 18" xfId="6907"/>
    <cellStyle name="Normal 4 2 18 2" xfId="6908"/>
    <cellStyle name="Normal 4 2 19" xfId="6909"/>
    <cellStyle name="Normal 4 2 2" xfId="6910"/>
    <cellStyle name="Normal 4 2 2 10" xfId="6911"/>
    <cellStyle name="Normal 4 2 2 10 2" xfId="6912"/>
    <cellStyle name="Normal 4 2 2 11" xfId="6913"/>
    <cellStyle name="Normal 4 2 2 2" xfId="6914"/>
    <cellStyle name="Normal 4 2 2 2 2" xfId="6915"/>
    <cellStyle name="Normal 4 2 2 2 2 2" xfId="6916"/>
    <cellStyle name="Normal 4 2 2 2 3" xfId="6917"/>
    <cellStyle name="Normal 4 2 2 3" xfId="6918"/>
    <cellStyle name="Normal 4 2 2 3 2" xfId="6919"/>
    <cellStyle name="Normal 4 2 2 4" xfId="6920"/>
    <cellStyle name="Normal 4 2 2 4 2" xfId="6921"/>
    <cellStyle name="Normal 4 2 2 5" xfId="6922"/>
    <cellStyle name="Normal 4 2 2 5 2" xfId="6923"/>
    <cellStyle name="Normal 4 2 2 6" xfId="6924"/>
    <cellStyle name="Normal 4 2 2 6 2" xfId="6925"/>
    <cellStyle name="Normal 4 2 2 7" xfId="6926"/>
    <cellStyle name="Normal 4 2 2 7 2" xfId="6927"/>
    <cellStyle name="Normal 4 2 2 8" xfId="6928"/>
    <cellStyle name="Normal 4 2 2 8 2" xfId="6929"/>
    <cellStyle name="Normal 4 2 2 9" xfId="6930"/>
    <cellStyle name="Normal 4 2 2 9 2" xfId="6931"/>
    <cellStyle name="Normal 4 2 3" xfId="6932"/>
    <cellStyle name="Normal 4 2 3 2" xfId="6933"/>
    <cellStyle name="Normal 4 2 4" xfId="6934"/>
    <cellStyle name="Normal 4 2 4 2" xfId="6935"/>
    <cellStyle name="Normal 4 2 4 2 2" xfId="6936"/>
    <cellStyle name="Normal 4 2 4 3" xfId="6937"/>
    <cellStyle name="Normal 4 2 5" xfId="6938"/>
    <cellStyle name="Normal 4 2 5 2" xfId="6939"/>
    <cellStyle name="Normal 4 2 5 2 2" xfId="6940"/>
    <cellStyle name="Normal 4 2 5 3" xfId="6941"/>
    <cellStyle name="Normal 4 2 6" xfId="6942"/>
    <cellStyle name="Normal 4 2 6 2" xfId="6943"/>
    <cellStyle name="Normal 4 2 6 2 2" xfId="6944"/>
    <cellStyle name="Normal 4 2 6 3" xfId="6945"/>
    <cellStyle name="Normal 4 2 7" xfId="6946"/>
    <cellStyle name="Normal 4 2 7 2" xfId="6947"/>
    <cellStyle name="Normal 4 2 7 2 2" xfId="6948"/>
    <cellStyle name="Normal 4 2 7 3" xfId="6949"/>
    <cellStyle name="Normal 4 2 8" xfId="6950"/>
    <cellStyle name="Normal 4 2 8 2" xfId="6951"/>
    <cellStyle name="Normal 4 2 8 2 2" xfId="6952"/>
    <cellStyle name="Normal 4 2 8 3" xfId="6953"/>
    <cellStyle name="Normal 4 2 9" xfId="6954"/>
    <cellStyle name="Normal 4 2 9 2" xfId="6955"/>
    <cellStyle name="Normal 4 2 9 2 2" xfId="6956"/>
    <cellStyle name="Normal 4 2 9 3" xfId="6957"/>
    <cellStyle name="Normal 4 20" xfId="6958"/>
    <cellStyle name="Normal 4 21" xfId="6959"/>
    <cellStyle name="Normal 4 22" xfId="6960"/>
    <cellStyle name="Normal 4 23" xfId="6961"/>
    <cellStyle name="Normal 4 24" xfId="6962"/>
    <cellStyle name="Normal 4 25" xfId="6963"/>
    <cellStyle name="Normal 4 26" xfId="6964"/>
    <cellStyle name="Normal 4 27" xfId="6965"/>
    <cellStyle name="Normal 4 28" xfId="6966"/>
    <cellStyle name="Normal 4 29" xfId="6967"/>
    <cellStyle name="Normal 4 3" xfId="6968"/>
    <cellStyle name="Normal 4 3 10" xfId="6969"/>
    <cellStyle name="Normal 4 3 11" xfId="6970"/>
    <cellStyle name="Normal 4 3 2" xfId="6971"/>
    <cellStyle name="Normal 4 3 2 2" xfId="6972"/>
    <cellStyle name="Normal 4 3 3" xfId="6973"/>
    <cellStyle name="Normal 4 3 3 2" xfId="6974"/>
    <cellStyle name="Normal 4 3 3 2 2" xfId="6975"/>
    <cellStyle name="Normal 4 3 4" xfId="6976"/>
    <cellStyle name="Normal 4 3 5" xfId="6977"/>
    <cellStyle name="Normal 4 3 6" xfId="6978"/>
    <cellStyle name="Normal 4 3 7" xfId="6979"/>
    <cellStyle name="Normal 4 3 8" xfId="6980"/>
    <cellStyle name="Normal 4 3 9" xfId="6981"/>
    <cellStyle name="Normal 4 30" xfId="6982"/>
    <cellStyle name="Normal 4 31" xfId="6983"/>
    <cellStyle name="Normal 4 32" xfId="6984"/>
    <cellStyle name="Normal 4 33" xfId="6985"/>
    <cellStyle name="Normal 4 34" xfId="6986"/>
    <cellStyle name="Normal 4 35" xfId="6987"/>
    <cellStyle name="Normal 4 36" xfId="6988"/>
    <cellStyle name="Normal 4 37" xfId="6989"/>
    <cellStyle name="Normal 4 38" xfId="6990"/>
    <cellStyle name="Normal 4 39" xfId="6991"/>
    <cellStyle name="Normal 4 4" xfId="6992"/>
    <cellStyle name="Normal 4 4 2" xfId="6993"/>
    <cellStyle name="Normal 4 4 2 2" xfId="6994"/>
    <cellStyle name="Normal 4 4 2 2 2" xfId="6995"/>
    <cellStyle name="Normal 4 4 2 3" xfId="6996"/>
    <cellStyle name="Normal 4 4 2 3 2" xfId="6997"/>
    <cellStyle name="Normal 4 4 2 4" xfId="6998"/>
    <cellStyle name="Normal 4 4 2 4 2" xfId="6999"/>
    <cellStyle name="Normal 4 4 2 5" xfId="7000"/>
    <cellStyle name="Normal 4 4 2 5 2" xfId="7001"/>
    <cellStyle name="Normal 4 4 2 6" xfId="7002"/>
    <cellStyle name="Normal 4 4 3" xfId="7003"/>
    <cellStyle name="Normal 4 4 3 2" xfId="7004"/>
    <cellStyle name="Normal 4 4 4" xfId="7005"/>
    <cellStyle name="Normal 4 4 4 2" xfId="7006"/>
    <cellStyle name="Normal 4 4 4 2 2" xfId="7007"/>
    <cellStyle name="Normal 4 4 4 3" xfId="7008"/>
    <cellStyle name="Normal 4 4 5" xfId="7009"/>
    <cellStyle name="Normal 4 4 5 2" xfId="7010"/>
    <cellStyle name="Normal 4 4 6" xfId="7011"/>
    <cellStyle name="Normal 4 4 6 2" xfId="7012"/>
    <cellStyle name="Normal 4 4 7" xfId="7013"/>
    <cellStyle name="Normal 4 40" xfId="7014"/>
    <cellStyle name="Normal 4 41" xfId="7015"/>
    <cellStyle name="Normal 4 42" xfId="7016"/>
    <cellStyle name="Normal 4 43" xfId="7017"/>
    <cellStyle name="Normal 4 44" xfId="7018"/>
    <cellStyle name="Normal 4 45" xfId="7019"/>
    <cellStyle name="Normal 4 46" xfId="7020"/>
    <cellStyle name="Normal 4 47" xfId="7021"/>
    <cellStyle name="Normal 4 48" xfId="7022"/>
    <cellStyle name="Normal 4 49" xfId="7023"/>
    <cellStyle name="Normal 4 5" xfId="7024"/>
    <cellStyle name="Normal 4 5 2" xfId="7025"/>
    <cellStyle name="Normal 4 5 2 2" xfId="7026"/>
    <cellStyle name="Normal 4 5 3" xfId="7027"/>
    <cellStyle name="Normal 4 5 3 2" xfId="7028"/>
    <cellStyle name="Normal 4 5 4" xfId="7029"/>
    <cellStyle name="Normal 4 5 4 2" xfId="7030"/>
    <cellStyle name="Normal 4 5 5" xfId="7031"/>
    <cellStyle name="Normal 4 50" xfId="7032"/>
    <cellStyle name="Normal 4 51" xfId="7033"/>
    <cellStyle name="Normal 4 52" xfId="7034"/>
    <cellStyle name="Normal 4 53" xfId="7035"/>
    <cellStyle name="Normal 4 54" xfId="7036"/>
    <cellStyle name="Normal 4 55" xfId="7037"/>
    <cellStyle name="Normal 4 56" xfId="7038"/>
    <cellStyle name="Normal 4 57" xfId="7039"/>
    <cellStyle name="Normal 4 58" xfId="7040"/>
    <cellStyle name="Normal 4 59" xfId="7041"/>
    <cellStyle name="Normal 4 6" xfId="7042"/>
    <cellStyle name="Normal 4 6 2" xfId="7043"/>
    <cellStyle name="Normal 4 6 2 2" xfId="7044"/>
    <cellStyle name="Normal 4 6 3" xfId="7045"/>
    <cellStyle name="Normal 4 6 3 2" xfId="7046"/>
    <cellStyle name="Normal 4 6 4" xfId="7047"/>
    <cellStyle name="Normal 4 6 4 2" xfId="7048"/>
    <cellStyle name="Normal 4 6 5" xfId="7049"/>
    <cellStyle name="Normal 4 60" xfId="7050"/>
    <cellStyle name="Normal 4 61" xfId="7051"/>
    <cellStyle name="Normal 4 62" xfId="7052"/>
    <cellStyle name="Normal 4 63" xfId="7053"/>
    <cellStyle name="Normal 4 64" xfId="7054"/>
    <cellStyle name="Normal 4 65" xfId="7055"/>
    <cellStyle name="Normal 4 66" xfId="7056"/>
    <cellStyle name="Normal 4 67" xfId="7057"/>
    <cellStyle name="Normal 4 68" xfId="7058"/>
    <cellStyle name="Normal 4 69" xfId="7059"/>
    <cellStyle name="Normal 4 7" xfId="7060"/>
    <cellStyle name="Normal 4 7 2" xfId="7061"/>
    <cellStyle name="Normal 4 7 2 2" xfId="7062"/>
    <cellStyle name="Normal 4 7 3" xfId="7063"/>
    <cellStyle name="Normal 4 7 3 2" xfId="7064"/>
    <cellStyle name="Normal 4 7 4" xfId="7065"/>
    <cellStyle name="Normal 4 7 4 2" xfId="7066"/>
    <cellStyle name="Normal 4 7 5" xfId="7067"/>
    <cellStyle name="Normal 4 70" xfId="7068"/>
    <cellStyle name="Normal 4 71" xfId="7069"/>
    <cellStyle name="Normal 4 72" xfId="7070"/>
    <cellStyle name="Normal 4 73" xfId="7071"/>
    <cellStyle name="Normal 4 74" xfId="7072"/>
    <cellStyle name="Normal 4 75" xfId="7073"/>
    <cellStyle name="Normal 4 76" xfId="7074"/>
    <cellStyle name="Normal 4 77" xfId="7075"/>
    <cellStyle name="Normal 4 77 2" xfId="7076"/>
    <cellStyle name="Normal 4 78" xfId="7077"/>
    <cellStyle name="Normal 4 79" xfId="7078"/>
    <cellStyle name="Normal 4 8" xfId="7079"/>
    <cellStyle name="Normal 4 8 2" xfId="7080"/>
    <cellStyle name="Normal 4 8 2 2" xfId="7081"/>
    <cellStyle name="Normal 4 8 3" xfId="7082"/>
    <cellStyle name="Normal 4 8 3 2" xfId="7083"/>
    <cellStyle name="Normal 4 8 4" xfId="7084"/>
    <cellStyle name="Normal 4 8 4 2" xfId="7085"/>
    <cellStyle name="Normal 4 8 5" xfId="7086"/>
    <cellStyle name="Normal 4 80" xfId="7087"/>
    <cellStyle name="Normal 4 81" xfId="7088"/>
    <cellStyle name="Normal 4 82" xfId="7089"/>
    <cellStyle name="Normal 4 83" xfId="7090"/>
    <cellStyle name="Normal 4 84" xfId="7091"/>
    <cellStyle name="Normal 4 85" xfId="7092"/>
    <cellStyle name="Normal 4 86" xfId="7093"/>
    <cellStyle name="Normal 4 87" xfId="7094"/>
    <cellStyle name="Normal 4 88" xfId="7095"/>
    <cellStyle name="Normal 4 89" xfId="7096"/>
    <cellStyle name="Normal 4 9" xfId="7097"/>
    <cellStyle name="Normal 4 9 2" xfId="7098"/>
    <cellStyle name="Normal 4 9 2 2" xfId="7099"/>
    <cellStyle name="Normal 4 9 3" xfId="7100"/>
    <cellStyle name="Normal 4 9 3 2" xfId="7101"/>
    <cellStyle name="Normal 4 9 4" xfId="7102"/>
    <cellStyle name="Normal 4 90" xfId="7103"/>
    <cellStyle name="Normal 4 91" xfId="7104"/>
    <cellStyle name="Normal 4 92" xfId="7105"/>
    <cellStyle name="Normal 4 92 2" xfId="7106"/>
    <cellStyle name="Normal 4 93" xfId="7107"/>
    <cellStyle name="Normal 4 93 2" xfId="7108"/>
    <cellStyle name="Normal 4 94" xfId="7109"/>
    <cellStyle name="Normal 4 94 2" xfId="7110"/>
    <cellStyle name="Normal 4 95" xfId="7111"/>
    <cellStyle name="Normal 4 95 2" xfId="7112"/>
    <cellStyle name="Normal 4 96" xfId="7113"/>
    <cellStyle name="Normal 4 97" xfId="7114"/>
    <cellStyle name="Normal 4 98" xfId="7115"/>
    <cellStyle name="Normal 4 99" xfId="7116"/>
    <cellStyle name="Normal 4 99 2" xfId="7117"/>
    <cellStyle name="Normal 4_Exhibits MPG-5 thru 18, 22" xfId="7118"/>
    <cellStyle name="Normal 40" xfId="7119"/>
    <cellStyle name="Normal 40 2" xfId="7120"/>
    <cellStyle name="Normal 40 3" xfId="7121"/>
    <cellStyle name="Normal 40 4" xfId="7122"/>
    <cellStyle name="Normal 40 5" xfId="7123"/>
    <cellStyle name="Normal 40 6" xfId="7124"/>
    <cellStyle name="Normal 40 7" xfId="7125"/>
    <cellStyle name="Normal 41" xfId="7126"/>
    <cellStyle name="Normal 41 2" xfId="7127"/>
    <cellStyle name="Normal 41 3" xfId="7128"/>
    <cellStyle name="Normal 41 4" xfId="7129"/>
    <cellStyle name="Normal 41 5" xfId="7130"/>
    <cellStyle name="Normal 41 6" xfId="7131"/>
    <cellStyle name="Normal 41 7" xfId="7132"/>
    <cellStyle name="Normal 42" xfId="7133"/>
    <cellStyle name="Normal 42 2" xfId="7134"/>
    <cellStyle name="Normal 42 2 2" xfId="7135"/>
    <cellStyle name="Normal 42 3" xfId="7136"/>
    <cellStyle name="Normal 42 4" xfId="7137"/>
    <cellStyle name="Normal 42 5" xfId="7138"/>
    <cellStyle name="Normal 42 6" xfId="7139"/>
    <cellStyle name="Normal 42 7" xfId="7140"/>
    <cellStyle name="Normal 43" xfId="7141"/>
    <cellStyle name="Normal 43 2" xfId="7142"/>
    <cellStyle name="Normal 43 2 2" xfId="7143"/>
    <cellStyle name="Normal 43 3" xfId="7144"/>
    <cellStyle name="Normal 43 4" xfId="7145"/>
    <cellStyle name="Normal 43 5" xfId="7146"/>
    <cellStyle name="Normal 43 6" xfId="7147"/>
    <cellStyle name="Normal 43 7" xfId="7148"/>
    <cellStyle name="Normal 44" xfId="7149"/>
    <cellStyle name="Normal 44 2" xfId="7150"/>
    <cellStyle name="Normal 44 3" xfId="7151"/>
    <cellStyle name="Normal 44 4" xfId="7152"/>
    <cellStyle name="Normal 44 5" xfId="7153"/>
    <cellStyle name="Normal 44 6" xfId="7154"/>
    <cellStyle name="Normal 44 7" xfId="7155"/>
    <cellStyle name="Normal 45" xfId="7156"/>
    <cellStyle name="Normal 45 2" xfId="7157"/>
    <cellStyle name="Normal 45 3" xfId="7158"/>
    <cellStyle name="Normal 45 4" xfId="7159"/>
    <cellStyle name="Normal 45 5" xfId="7160"/>
    <cellStyle name="Normal 45 6" xfId="7161"/>
    <cellStyle name="Normal 45 7" xfId="7162"/>
    <cellStyle name="Normal 46" xfId="7163"/>
    <cellStyle name="Normal 46 2" xfId="7164"/>
    <cellStyle name="Normal 46 3" xfId="7165"/>
    <cellStyle name="Normal 46 4" xfId="7166"/>
    <cellStyle name="Normal 46 5" xfId="7167"/>
    <cellStyle name="Normal 46 6" xfId="7168"/>
    <cellStyle name="Normal 46 7" xfId="7169"/>
    <cellStyle name="Normal 47" xfId="7170"/>
    <cellStyle name="Normal 47 2" xfId="7171"/>
    <cellStyle name="Normal 47 3" xfId="7172"/>
    <cellStyle name="Normal 47 4" xfId="7173"/>
    <cellStyle name="Normal 47 5" xfId="7174"/>
    <cellStyle name="Normal 47 6" xfId="7175"/>
    <cellStyle name="Normal 47 7" xfId="7176"/>
    <cellStyle name="Normal 48" xfId="7177"/>
    <cellStyle name="Normal 48 2" xfId="7178"/>
    <cellStyle name="Normal 48 3" xfId="7179"/>
    <cellStyle name="Normal 48 4" xfId="7180"/>
    <cellStyle name="Normal 48 5" xfId="7181"/>
    <cellStyle name="Normal 48 6" xfId="7182"/>
    <cellStyle name="Normal 48 7" xfId="7183"/>
    <cellStyle name="Normal 49" xfId="7184"/>
    <cellStyle name="Normal 49 2" xfId="7185"/>
    <cellStyle name="Normal 49 3" xfId="7186"/>
    <cellStyle name="Normal 49 4" xfId="7187"/>
    <cellStyle name="Normal 49 5" xfId="7188"/>
    <cellStyle name="Normal 49 6" xfId="7189"/>
    <cellStyle name="Normal 49 7" xfId="7190"/>
    <cellStyle name="Normal 5" xfId="7191"/>
    <cellStyle name="Normal 5 10" xfId="7192"/>
    <cellStyle name="Normal 5 10 2" xfId="7193"/>
    <cellStyle name="Normal 5 10 2 2" xfId="7194"/>
    <cellStyle name="Normal 5 10 3" xfId="7195"/>
    <cellStyle name="Normal 5 10 3 2" xfId="7196"/>
    <cellStyle name="Normal 5 10 4" xfId="7197"/>
    <cellStyle name="Normal 5 100" xfId="7198"/>
    <cellStyle name="Normal 5 100 2" xfId="7199"/>
    <cellStyle name="Normal 5 100 2 2" xfId="7200"/>
    <cellStyle name="Normal 5 100 3" xfId="7201"/>
    <cellStyle name="Normal 5 101" xfId="7202"/>
    <cellStyle name="Normal 5 102" xfId="7203"/>
    <cellStyle name="Normal 5 103" xfId="7204"/>
    <cellStyle name="Normal 5 104" xfId="7205"/>
    <cellStyle name="Normal 5 105" xfId="7206"/>
    <cellStyle name="Normal 5 106" xfId="7207"/>
    <cellStyle name="Normal 5 107" xfId="7208"/>
    <cellStyle name="Normal 5 107 2" xfId="7209"/>
    <cellStyle name="Normal 5 107 2 2" xfId="7210"/>
    <cellStyle name="Normal 5 107 3" xfId="7211"/>
    <cellStyle name="Normal 5 108" xfId="7212"/>
    <cellStyle name="Normal 5 108 2" xfId="7213"/>
    <cellStyle name="Normal 5 108 2 2" xfId="7214"/>
    <cellStyle name="Normal 5 108 3" xfId="7215"/>
    <cellStyle name="Normal 5 109" xfId="7216"/>
    <cellStyle name="Normal 5 109 2" xfId="7217"/>
    <cellStyle name="Normal 5 109 2 2" xfId="7218"/>
    <cellStyle name="Normal 5 109 3" xfId="7219"/>
    <cellStyle name="Normal 5 11" xfId="7220"/>
    <cellStyle name="Normal 5 11 2" xfId="7221"/>
    <cellStyle name="Normal 5 11 2 2" xfId="7222"/>
    <cellStyle name="Normal 5 11 3" xfId="7223"/>
    <cellStyle name="Normal 5 11 3 2" xfId="7224"/>
    <cellStyle name="Normal 5 110" xfId="7225"/>
    <cellStyle name="Normal 5 110 2" xfId="7226"/>
    <cellStyle name="Normal 5 110 2 2" xfId="7227"/>
    <cellStyle name="Normal 5 110 3" xfId="7228"/>
    <cellStyle name="Normal 5 111" xfId="7229"/>
    <cellStyle name="Normal 5 111 2" xfId="7230"/>
    <cellStyle name="Normal 5 111 2 2" xfId="7231"/>
    <cellStyle name="Normal 5 111 3" xfId="7232"/>
    <cellStyle name="Normal 5 112" xfId="7233"/>
    <cellStyle name="Normal 5 112 2" xfId="7234"/>
    <cellStyle name="Normal 5 112 2 2" xfId="7235"/>
    <cellStyle name="Normal 5 112 3" xfId="7236"/>
    <cellStyle name="Normal 5 113" xfId="7237"/>
    <cellStyle name="Normal 5 113 2" xfId="7238"/>
    <cellStyle name="Normal 5 113 2 2" xfId="7239"/>
    <cellStyle name="Normal 5 113 3" xfId="7240"/>
    <cellStyle name="Normal 5 114" xfId="7241"/>
    <cellStyle name="Normal 5 114 2" xfId="7242"/>
    <cellStyle name="Normal 5 114 2 2" xfId="7243"/>
    <cellStyle name="Normal 5 114 3" xfId="7244"/>
    <cellStyle name="Normal 5 115" xfId="7245"/>
    <cellStyle name="Normal 5 115 2" xfId="7246"/>
    <cellStyle name="Normal 5 115 2 2" xfId="7247"/>
    <cellStyle name="Normal 5 115 3" xfId="7248"/>
    <cellStyle name="Normal 5 116" xfId="7249"/>
    <cellStyle name="Normal 5 116 2" xfId="7250"/>
    <cellStyle name="Normal 5 116 2 2" xfId="7251"/>
    <cellStyle name="Normal 5 116 3" xfId="7252"/>
    <cellStyle name="Normal 5 117" xfId="7253"/>
    <cellStyle name="Normal 5 117 2" xfId="7254"/>
    <cellStyle name="Normal 5 117 2 2" xfId="7255"/>
    <cellStyle name="Normal 5 117 3" xfId="7256"/>
    <cellStyle name="Normal 5 118" xfId="7257"/>
    <cellStyle name="Normal 5 118 2" xfId="7258"/>
    <cellStyle name="Normal 5 118 2 2" xfId="7259"/>
    <cellStyle name="Normal 5 118 3" xfId="7260"/>
    <cellStyle name="Normal 5 119" xfId="7261"/>
    <cellStyle name="Normal 5 12" xfId="7262"/>
    <cellStyle name="Normal 5 12 2" xfId="7263"/>
    <cellStyle name="Normal 5 12 2 2" xfId="7264"/>
    <cellStyle name="Normal 5 12 3" xfId="7265"/>
    <cellStyle name="Normal 5 12 3 2" xfId="7266"/>
    <cellStyle name="Normal 5 12 4" xfId="7267"/>
    <cellStyle name="Normal 5 120" xfId="7268"/>
    <cellStyle name="Normal 5 121" xfId="7269"/>
    <cellStyle name="Normal 5 122" xfId="7270"/>
    <cellStyle name="Normal 5 123" xfId="7271"/>
    <cellStyle name="Normal 5 123 2" xfId="7272"/>
    <cellStyle name="Normal 5 124" xfId="7273"/>
    <cellStyle name="Normal 5 124 2" xfId="7274"/>
    <cellStyle name="Normal 5 125" xfId="7275"/>
    <cellStyle name="Normal 5 125 2" xfId="7276"/>
    <cellStyle name="Normal 5 126" xfId="7277"/>
    <cellStyle name="Normal 5 126 2" xfId="7278"/>
    <cellStyle name="Normal 5 127" xfId="7279"/>
    <cellStyle name="Normal 5 127 2" xfId="7280"/>
    <cellStyle name="Normal 5 128" xfId="7281"/>
    <cellStyle name="Normal 5 128 2" xfId="7282"/>
    <cellStyle name="Normal 5 129" xfId="7283"/>
    <cellStyle name="Normal 5 129 2" xfId="7284"/>
    <cellStyle name="Normal 5 13" xfId="7285"/>
    <cellStyle name="Normal 5 13 2" xfId="7286"/>
    <cellStyle name="Normal 5 13 2 2" xfId="7287"/>
    <cellStyle name="Normal 5 13 3" xfId="7288"/>
    <cellStyle name="Normal 5 13 3 2" xfId="7289"/>
    <cellStyle name="Normal 5 13 4" xfId="7290"/>
    <cellStyle name="Normal 5 130" xfId="7291"/>
    <cellStyle name="Normal 5 130 2" xfId="7292"/>
    <cellStyle name="Normal 5 131" xfId="7293"/>
    <cellStyle name="Normal 5 131 2" xfId="7294"/>
    <cellStyle name="Normal 5 132" xfId="7295"/>
    <cellStyle name="Normal 5 132 2" xfId="7296"/>
    <cellStyle name="Normal 5 133" xfId="7297"/>
    <cellStyle name="Normal 5 133 2" xfId="7298"/>
    <cellStyle name="Normal 5 134" xfId="7299"/>
    <cellStyle name="Normal 5 134 2" xfId="7300"/>
    <cellStyle name="Normal 5 135" xfId="7301"/>
    <cellStyle name="Normal 5 135 2" xfId="7302"/>
    <cellStyle name="Normal 5 136" xfId="7303"/>
    <cellStyle name="Normal 5 136 2" xfId="7304"/>
    <cellStyle name="Normal 5 137" xfId="7305"/>
    <cellStyle name="Normal 5 137 2" xfId="7306"/>
    <cellStyle name="Normal 5 138" xfId="7307"/>
    <cellStyle name="Normal 5 138 2" xfId="7308"/>
    <cellStyle name="Normal 5 139" xfId="7309"/>
    <cellStyle name="Normal 5 139 2" xfId="7310"/>
    <cellStyle name="Normal 5 14" xfId="7311"/>
    <cellStyle name="Normal 5 14 2" xfId="7312"/>
    <cellStyle name="Normal 5 14 2 2" xfId="7313"/>
    <cellStyle name="Normal 5 14 3" xfId="7314"/>
    <cellStyle name="Normal 5 14 3 2" xfId="7315"/>
    <cellStyle name="Normal 5 14 4" xfId="7316"/>
    <cellStyle name="Normal 5 140" xfId="7317"/>
    <cellStyle name="Normal 5 140 2" xfId="7318"/>
    <cellStyle name="Normal 5 141" xfId="7319"/>
    <cellStyle name="Normal 5 141 2" xfId="7320"/>
    <cellStyle name="Normal 5 142" xfId="7321"/>
    <cellStyle name="Normal 5 142 2" xfId="7322"/>
    <cellStyle name="Normal 5 143" xfId="7323"/>
    <cellStyle name="Normal 5 143 2" xfId="7324"/>
    <cellStyle name="Normal 5 144" xfId="7325"/>
    <cellStyle name="Normal 5 144 2" xfId="7326"/>
    <cellStyle name="Normal 5 145" xfId="7327"/>
    <cellStyle name="Normal 5 146" xfId="7328"/>
    <cellStyle name="Normal 5 147" xfId="7329"/>
    <cellStyle name="Normal 5 147 2" xfId="7330"/>
    <cellStyle name="Normal 5 148" xfId="7331"/>
    <cellStyle name="Normal 5 148 2" xfId="7332"/>
    <cellStyle name="Normal 5 149" xfId="7333"/>
    <cellStyle name="Normal 5 149 2" xfId="7334"/>
    <cellStyle name="Normal 5 15" xfId="7335"/>
    <cellStyle name="Normal 5 15 2" xfId="7336"/>
    <cellStyle name="Normal 5 15 2 2" xfId="7337"/>
    <cellStyle name="Normal 5 15 3" xfId="7338"/>
    <cellStyle name="Normal 5 15 3 2" xfId="7339"/>
    <cellStyle name="Normal 5 15 4" xfId="7340"/>
    <cellStyle name="Normal 5 150" xfId="7341"/>
    <cellStyle name="Normal 5 150 2" xfId="7342"/>
    <cellStyle name="Normal 5 151" xfId="7343"/>
    <cellStyle name="Normal 5 151 2" xfId="7344"/>
    <cellStyle name="Normal 5 152" xfId="7345"/>
    <cellStyle name="Normal 5 152 2" xfId="7346"/>
    <cellStyle name="Normal 5 153" xfId="7347"/>
    <cellStyle name="Normal 5 154" xfId="7348"/>
    <cellStyle name="Normal 5 154 2" xfId="7349"/>
    <cellStyle name="Normal 5 155" xfId="7350"/>
    <cellStyle name="Normal 5 155 2" xfId="7351"/>
    <cellStyle name="Normal 5 156" xfId="7352"/>
    <cellStyle name="Normal 5 16" xfId="7353"/>
    <cellStyle name="Normal 5 16 2" xfId="7354"/>
    <cellStyle name="Normal 5 16 2 2" xfId="7355"/>
    <cellStyle name="Normal 5 16 3" xfId="7356"/>
    <cellStyle name="Normal 5 16 3 2" xfId="7357"/>
    <cellStyle name="Normal 5 16 4" xfId="7358"/>
    <cellStyle name="Normal 5 17" xfId="7359"/>
    <cellStyle name="Normal 5 17 2" xfId="7360"/>
    <cellStyle name="Normal 5 17 2 2" xfId="7361"/>
    <cellStyle name="Normal 5 17 3" xfId="7362"/>
    <cellStyle name="Normal 5 17 3 2" xfId="7363"/>
    <cellStyle name="Normal 5 17 4" xfId="7364"/>
    <cellStyle name="Normal 5 18" xfId="7365"/>
    <cellStyle name="Normal 5 18 2" xfId="7366"/>
    <cellStyle name="Normal 5 18 2 2" xfId="7367"/>
    <cellStyle name="Normal 5 18 3" xfId="7368"/>
    <cellStyle name="Normal 5 18 3 2" xfId="7369"/>
    <cellStyle name="Normal 5 18 4" xfId="7370"/>
    <cellStyle name="Normal 5 19" xfId="7371"/>
    <cellStyle name="Normal 5 19 2" xfId="7372"/>
    <cellStyle name="Normal 5 19 2 2" xfId="7373"/>
    <cellStyle name="Normal 5 19 3" xfId="7374"/>
    <cellStyle name="Normal 5 19 3 2" xfId="7375"/>
    <cellStyle name="Normal 5 19 4" xfId="7376"/>
    <cellStyle name="Normal 5 2" xfId="7377"/>
    <cellStyle name="Normal 5 2 2" xfId="7378"/>
    <cellStyle name="Normal 5 2 2 2" xfId="7379"/>
    <cellStyle name="Normal 5 2 2 2 2" xfId="7380"/>
    <cellStyle name="Normal 5 2 2 3" xfId="7381"/>
    <cellStyle name="Normal 5 2 3" xfId="7382"/>
    <cellStyle name="Normal 5 2 3 2" xfId="7383"/>
    <cellStyle name="Normal 5 2 4" xfId="7384"/>
    <cellStyle name="Normal 5 2 4 2" xfId="7385"/>
    <cellStyle name="Normal 5 2 5" xfId="7386"/>
    <cellStyle name="Normal 5 20" xfId="7387"/>
    <cellStyle name="Normal 5 20 2" xfId="7388"/>
    <cellStyle name="Normal 5 20 2 2" xfId="7389"/>
    <cellStyle name="Normal 5 20 3" xfId="7390"/>
    <cellStyle name="Normal 5 20 3 2" xfId="7391"/>
    <cellStyle name="Normal 5 20 4" xfId="7392"/>
    <cellStyle name="Normal 5 21" xfId="7393"/>
    <cellStyle name="Normal 5 21 2" xfId="7394"/>
    <cellStyle name="Normal 5 21 2 2" xfId="7395"/>
    <cellStyle name="Normal 5 21 3" xfId="7396"/>
    <cellStyle name="Normal 5 21 3 2" xfId="7397"/>
    <cellStyle name="Normal 5 21 4" xfId="7398"/>
    <cellStyle name="Normal 5 22" xfId="7399"/>
    <cellStyle name="Normal 5 22 2" xfId="7400"/>
    <cellStyle name="Normal 5 22 2 2" xfId="7401"/>
    <cellStyle name="Normal 5 22 3" xfId="7402"/>
    <cellStyle name="Normal 5 22 3 2" xfId="7403"/>
    <cellStyle name="Normal 5 22 4" xfId="7404"/>
    <cellStyle name="Normal 5 23" xfId="7405"/>
    <cellStyle name="Normal 5 23 2" xfId="7406"/>
    <cellStyle name="Normal 5 23 2 2" xfId="7407"/>
    <cellStyle name="Normal 5 23 3" xfId="7408"/>
    <cellStyle name="Normal 5 23 3 2" xfId="7409"/>
    <cellStyle name="Normal 5 23 4" xfId="7410"/>
    <cellStyle name="Normal 5 24" xfId="7411"/>
    <cellStyle name="Normal 5 24 2" xfId="7412"/>
    <cellStyle name="Normal 5 24 2 2" xfId="7413"/>
    <cellStyle name="Normal 5 24 3" xfId="7414"/>
    <cellStyle name="Normal 5 24 3 2" xfId="7415"/>
    <cellStyle name="Normal 5 24 4" xfId="7416"/>
    <cellStyle name="Normal 5 25" xfId="7417"/>
    <cellStyle name="Normal 5 25 2" xfId="7418"/>
    <cellStyle name="Normal 5 25 2 2" xfId="7419"/>
    <cellStyle name="Normal 5 25 3" xfId="7420"/>
    <cellStyle name="Normal 5 25 3 2" xfId="7421"/>
    <cellStyle name="Normal 5 25 4" xfId="7422"/>
    <cellStyle name="Normal 5 26" xfId="7423"/>
    <cellStyle name="Normal 5 26 2" xfId="7424"/>
    <cellStyle name="Normal 5 26 2 2" xfId="7425"/>
    <cellStyle name="Normal 5 26 3" xfId="7426"/>
    <cellStyle name="Normal 5 26 3 2" xfId="7427"/>
    <cellStyle name="Normal 5 26 4" xfId="7428"/>
    <cellStyle name="Normal 5 27" xfId="7429"/>
    <cellStyle name="Normal 5 27 2" xfId="7430"/>
    <cellStyle name="Normal 5 27 2 2" xfId="7431"/>
    <cellStyle name="Normal 5 27 3" xfId="7432"/>
    <cellStyle name="Normal 5 27 3 2" xfId="7433"/>
    <cellStyle name="Normal 5 27 4" xfId="7434"/>
    <cellStyle name="Normal 5 28" xfId="7435"/>
    <cellStyle name="Normal 5 28 2" xfId="7436"/>
    <cellStyle name="Normal 5 28 2 2" xfId="7437"/>
    <cellStyle name="Normal 5 28 3" xfId="7438"/>
    <cellStyle name="Normal 5 28 3 2" xfId="7439"/>
    <cellStyle name="Normal 5 28 4" xfId="7440"/>
    <cellStyle name="Normal 5 29" xfId="7441"/>
    <cellStyle name="Normal 5 29 2" xfId="7442"/>
    <cellStyle name="Normal 5 29 2 2" xfId="7443"/>
    <cellStyle name="Normal 5 29 3" xfId="7444"/>
    <cellStyle name="Normal 5 29 3 2" xfId="7445"/>
    <cellStyle name="Normal 5 29 4" xfId="7446"/>
    <cellStyle name="Normal 5 3" xfId="7447"/>
    <cellStyle name="Normal 5 3 10" xfId="7448"/>
    <cellStyle name="Normal 5 3 10 2" xfId="7449"/>
    <cellStyle name="Normal 5 3 2" xfId="7450"/>
    <cellStyle name="Normal 5 3 2 2" xfId="7451"/>
    <cellStyle name="Normal 5 3 2 2 2" xfId="7452"/>
    <cellStyle name="Normal 5 3 2 2 3" xfId="7453"/>
    <cellStyle name="Normal 5 3 2 2 3 2" xfId="7454"/>
    <cellStyle name="Normal 5 3 2 3" xfId="7455"/>
    <cellStyle name="Normal 5 3 2 3 2" xfId="7456"/>
    <cellStyle name="Normal 5 3 2 4" xfId="7457"/>
    <cellStyle name="Normal 5 3 2 4 2" xfId="7458"/>
    <cellStyle name="Normal 5 3 2 5" xfId="7459"/>
    <cellStyle name="Normal 5 3 2 5 2" xfId="7460"/>
    <cellStyle name="Normal 5 3 2 6" xfId="7461"/>
    <cellStyle name="Normal 5 3 2 6 2" xfId="7462"/>
    <cellStyle name="Normal 5 3 2 7" xfId="7463"/>
    <cellStyle name="Normal 5 3 2 7 2" xfId="7464"/>
    <cellStyle name="Normal 5 3 3" xfId="7465"/>
    <cellStyle name="Normal 5 3 3 2" xfId="7466"/>
    <cellStyle name="Normal 5 3 3 2 2" xfId="7467"/>
    <cellStyle name="Normal 5 3 3 3" xfId="7468"/>
    <cellStyle name="Normal 5 3 3 3 2" xfId="7469"/>
    <cellStyle name="Normal 5 3 3 4" xfId="7470"/>
    <cellStyle name="Normal 5 3 4" xfId="7471"/>
    <cellStyle name="Normal 5 3 4 2" xfId="7472"/>
    <cellStyle name="Normal 5 3 4 2 2" xfId="7473"/>
    <cellStyle name="Normal 5 3 4 3" xfId="7474"/>
    <cellStyle name="Normal 5 3 4 3 2" xfId="7475"/>
    <cellStyle name="Normal 5 3 4 4" xfId="7476"/>
    <cellStyle name="Normal 5 3 5" xfId="7477"/>
    <cellStyle name="Normal 5 3 5 2" xfId="7478"/>
    <cellStyle name="Normal 5 3 5 2 2" xfId="7479"/>
    <cellStyle name="Normal 5 3 5 3" xfId="7480"/>
    <cellStyle name="Normal 5 3 5 3 2" xfId="7481"/>
    <cellStyle name="Normal 5 3 5 4" xfId="7482"/>
    <cellStyle name="Normal 5 3 6" xfId="7483"/>
    <cellStyle name="Normal 5 3 6 2" xfId="7484"/>
    <cellStyle name="Normal 5 3 6 2 2" xfId="7485"/>
    <cellStyle name="Normal 5 3 7" xfId="7486"/>
    <cellStyle name="Normal 5 3 7 2" xfId="7487"/>
    <cellStyle name="Normal 5 3 8" xfId="7488"/>
    <cellStyle name="Normal 5 3 8 2" xfId="7489"/>
    <cellStyle name="Normal 5 3 9" xfId="7490"/>
    <cellStyle name="Normal 5 3 9 2" xfId="7491"/>
    <cellStyle name="Normal 5 30" xfId="7492"/>
    <cellStyle name="Normal 5 30 2" xfId="7493"/>
    <cellStyle name="Normal 5 30 2 2" xfId="7494"/>
    <cellStyle name="Normal 5 30 3" xfId="7495"/>
    <cellStyle name="Normal 5 30 3 2" xfId="7496"/>
    <cellStyle name="Normal 5 30 4" xfId="7497"/>
    <cellStyle name="Normal 5 31" xfId="7498"/>
    <cellStyle name="Normal 5 31 2" xfId="7499"/>
    <cellStyle name="Normal 5 31 2 2" xfId="7500"/>
    <cellStyle name="Normal 5 31 3" xfId="7501"/>
    <cellStyle name="Normal 5 31 3 2" xfId="7502"/>
    <cellStyle name="Normal 5 31 4" xfId="7503"/>
    <cellStyle name="Normal 5 32" xfId="7504"/>
    <cellStyle name="Normal 5 32 2" xfId="7505"/>
    <cellStyle name="Normal 5 32 2 2" xfId="7506"/>
    <cellStyle name="Normal 5 32 3" xfId="7507"/>
    <cellStyle name="Normal 5 32 3 2" xfId="7508"/>
    <cellStyle name="Normal 5 32 4" xfId="7509"/>
    <cellStyle name="Normal 5 33" xfId="7510"/>
    <cellStyle name="Normal 5 33 2" xfId="7511"/>
    <cellStyle name="Normal 5 33 2 2" xfId="7512"/>
    <cellStyle name="Normal 5 33 3" xfId="7513"/>
    <cellStyle name="Normal 5 33 3 2" xfId="7514"/>
    <cellStyle name="Normal 5 33 4" xfId="7515"/>
    <cellStyle name="Normal 5 34" xfId="7516"/>
    <cellStyle name="Normal 5 34 2" xfId="7517"/>
    <cellStyle name="Normal 5 34 2 2" xfId="7518"/>
    <cellStyle name="Normal 5 34 3" xfId="7519"/>
    <cellStyle name="Normal 5 34 3 2" xfId="7520"/>
    <cellStyle name="Normal 5 34 4" xfId="7521"/>
    <cellStyle name="Normal 5 35" xfId="7522"/>
    <cellStyle name="Normal 5 35 2" xfId="7523"/>
    <cellStyle name="Normal 5 35 2 2" xfId="7524"/>
    <cellStyle name="Normal 5 35 3" xfId="7525"/>
    <cellStyle name="Normal 5 35 3 2" xfId="7526"/>
    <cellStyle name="Normal 5 35 4" xfId="7527"/>
    <cellStyle name="Normal 5 36" xfId="7528"/>
    <cellStyle name="Normal 5 36 2" xfId="7529"/>
    <cellStyle name="Normal 5 36 2 2" xfId="7530"/>
    <cellStyle name="Normal 5 36 3" xfId="7531"/>
    <cellStyle name="Normal 5 36 3 2" xfId="7532"/>
    <cellStyle name="Normal 5 36 4" xfId="7533"/>
    <cellStyle name="Normal 5 37" xfId="7534"/>
    <cellStyle name="Normal 5 37 2" xfId="7535"/>
    <cellStyle name="Normal 5 37 2 2" xfId="7536"/>
    <cellStyle name="Normal 5 37 3" xfId="7537"/>
    <cellStyle name="Normal 5 37 3 2" xfId="7538"/>
    <cellStyle name="Normal 5 37 4" xfId="7539"/>
    <cellStyle name="Normal 5 38" xfId="7540"/>
    <cellStyle name="Normal 5 38 2" xfId="7541"/>
    <cellStyle name="Normal 5 38 2 2" xfId="7542"/>
    <cellStyle name="Normal 5 38 3" xfId="7543"/>
    <cellStyle name="Normal 5 38 3 2" xfId="7544"/>
    <cellStyle name="Normal 5 38 4" xfId="7545"/>
    <cellStyle name="Normal 5 39" xfId="7546"/>
    <cellStyle name="Normal 5 39 2" xfId="7547"/>
    <cellStyle name="Normal 5 39 2 2" xfId="7548"/>
    <cellStyle name="Normal 5 39 3" xfId="7549"/>
    <cellStyle name="Normal 5 39 3 2" xfId="7550"/>
    <cellStyle name="Normal 5 39 4" xfId="7551"/>
    <cellStyle name="Normal 5 4" xfId="7552"/>
    <cellStyle name="Normal 5 4 2" xfId="7553"/>
    <cellStyle name="Normal 5 4 3" xfId="7554"/>
    <cellStyle name="Normal 5 4 3 2" xfId="7555"/>
    <cellStyle name="Normal 5 4 4" xfId="7556"/>
    <cellStyle name="Normal 5 4 4 2" xfId="7557"/>
    <cellStyle name="Normal 5 40" xfId="7558"/>
    <cellStyle name="Normal 5 40 2" xfId="7559"/>
    <cellStyle name="Normal 5 40 2 2" xfId="7560"/>
    <cellStyle name="Normal 5 40 3" xfId="7561"/>
    <cellStyle name="Normal 5 40 3 2" xfId="7562"/>
    <cellStyle name="Normal 5 40 4" xfId="7563"/>
    <cellStyle name="Normal 5 41" xfId="7564"/>
    <cellStyle name="Normal 5 41 2" xfId="7565"/>
    <cellStyle name="Normal 5 41 2 2" xfId="7566"/>
    <cellStyle name="Normal 5 41 3" xfId="7567"/>
    <cellStyle name="Normal 5 41 3 2" xfId="7568"/>
    <cellStyle name="Normal 5 41 4" xfId="7569"/>
    <cellStyle name="Normal 5 42" xfId="7570"/>
    <cellStyle name="Normal 5 42 2" xfId="7571"/>
    <cellStyle name="Normal 5 42 2 2" xfId="7572"/>
    <cellStyle name="Normal 5 42 3" xfId="7573"/>
    <cellStyle name="Normal 5 42 3 2" xfId="7574"/>
    <cellStyle name="Normal 5 42 4" xfId="7575"/>
    <cellStyle name="Normal 5 43" xfId="7576"/>
    <cellStyle name="Normal 5 43 2" xfId="7577"/>
    <cellStyle name="Normal 5 43 2 2" xfId="7578"/>
    <cellStyle name="Normal 5 43 3" xfId="7579"/>
    <cellStyle name="Normal 5 43 3 2" xfId="7580"/>
    <cellStyle name="Normal 5 43 4" xfId="7581"/>
    <cellStyle name="Normal 5 44" xfId="7582"/>
    <cellStyle name="Normal 5 44 2" xfId="7583"/>
    <cellStyle name="Normal 5 44 2 2" xfId="7584"/>
    <cellStyle name="Normal 5 44 3" xfId="7585"/>
    <cellStyle name="Normal 5 44 3 2" xfId="7586"/>
    <cellStyle name="Normal 5 44 4" xfId="7587"/>
    <cellStyle name="Normal 5 45" xfId="7588"/>
    <cellStyle name="Normal 5 45 2" xfId="7589"/>
    <cellStyle name="Normal 5 45 2 2" xfId="7590"/>
    <cellStyle name="Normal 5 45 3" xfId="7591"/>
    <cellStyle name="Normal 5 45 3 2" xfId="7592"/>
    <cellStyle name="Normal 5 45 4" xfId="7593"/>
    <cellStyle name="Normal 5 46" xfId="7594"/>
    <cellStyle name="Normal 5 46 2" xfId="7595"/>
    <cellStyle name="Normal 5 46 2 2" xfId="7596"/>
    <cellStyle name="Normal 5 46 3" xfId="7597"/>
    <cellStyle name="Normal 5 46 3 2" xfId="7598"/>
    <cellStyle name="Normal 5 46 4" xfId="7599"/>
    <cellStyle name="Normal 5 47" xfId="7600"/>
    <cellStyle name="Normal 5 47 2" xfId="7601"/>
    <cellStyle name="Normal 5 47 2 2" xfId="7602"/>
    <cellStyle name="Normal 5 47 3" xfId="7603"/>
    <cellStyle name="Normal 5 47 3 2" xfId="7604"/>
    <cellStyle name="Normal 5 47 4" xfId="7605"/>
    <cellStyle name="Normal 5 48" xfId="7606"/>
    <cellStyle name="Normal 5 48 2" xfId="7607"/>
    <cellStyle name="Normal 5 48 2 2" xfId="7608"/>
    <cellStyle name="Normal 5 48 3" xfId="7609"/>
    <cellStyle name="Normal 5 48 3 2" xfId="7610"/>
    <cellStyle name="Normal 5 48 4" xfId="7611"/>
    <cellStyle name="Normal 5 49" xfId="7612"/>
    <cellStyle name="Normal 5 49 2" xfId="7613"/>
    <cellStyle name="Normal 5 49 2 2" xfId="7614"/>
    <cellStyle name="Normal 5 49 3" xfId="7615"/>
    <cellStyle name="Normal 5 49 3 2" xfId="7616"/>
    <cellStyle name="Normal 5 49 4" xfId="7617"/>
    <cellStyle name="Normal 5 5" xfId="7618"/>
    <cellStyle name="Normal 5 5 2" xfId="7619"/>
    <cellStyle name="Normal 5 5 3" xfId="7620"/>
    <cellStyle name="Normal 5 5 3 2" xfId="7621"/>
    <cellStyle name="Normal 5 5 4" xfId="7622"/>
    <cellStyle name="Normal 5 5 4 2" xfId="7623"/>
    <cellStyle name="Normal 5 50" xfId="7624"/>
    <cellStyle name="Normal 5 50 2" xfId="7625"/>
    <cellStyle name="Normal 5 50 2 2" xfId="7626"/>
    <cellStyle name="Normal 5 50 3" xfId="7627"/>
    <cellStyle name="Normal 5 50 3 2" xfId="7628"/>
    <cellStyle name="Normal 5 50 4" xfId="7629"/>
    <cellStyle name="Normal 5 51" xfId="7630"/>
    <cellStyle name="Normal 5 51 2" xfId="7631"/>
    <cellStyle name="Normal 5 51 2 2" xfId="7632"/>
    <cellStyle name="Normal 5 51 3" xfId="7633"/>
    <cellStyle name="Normal 5 51 3 2" xfId="7634"/>
    <cellStyle name="Normal 5 51 4" xfId="7635"/>
    <cellStyle name="Normal 5 52" xfId="7636"/>
    <cellStyle name="Normal 5 52 2" xfId="7637"/>
    <cellStyle name="Normal 5 52 2 2" xfId="7638"/>
    <cellStyle name="Normal 5 52 3" xfId="7639"/>
    <cellStyle name="Normal 5 52 3 2" xfId="7640"/>
    <cellStyle name="Normal 5 52 4" xfId="7641"/>
    <cellStyle name="Normal 5 53" xfId="7642"/>
    <cellStyle name="Normal 5 53 2" xfId="7643"/>
    <cellStyle name="Normal 5 53 2 2" xfId="7644"/>
    <cellStyle name="Normal 5 53 3" xfId="7645"/>
    <cellStyle name="Normal 5 53 3 2" xfId="7646"/>
    <cellStyle name="Normal 5 53 4" xfId="7647"/>
    <cellStyle name="Normal 5 54" xfId="7648"/>
    <cellStyle name="Normal 5 54 2" xfId="7649"/>
    <cellStyle name="Normal 5 54 2 2" xfId="7650"/>
    <cellStyle name="Normal 5 54 3" xfId="7651"/>
    <cellStyle name="Normal 5 54 3 2" xfId="7652"/>
    <cellStyle name="Normal 5 54 4" xfId="7653"/>
    <cellStyle name="Normal 5 55" xfId="7654"/>
    <cellStyle name="Normal 5 55 2" xfId="7655"/>
    <cellStyle name="Normal 5 55 2 2" xfId="7656"/>
    <cellStyle name="Normal 5 55 3" xfId="7657"/>
    <cellStyle name="Normal 5 55 3 2" xfId="7658"/>
    <cellStyle name="Normal 5 55 4" xfId="7659"/>
    <cellStyle name="Normal 5 56" xfId="7660"/>
    <cellStyle name="Normal 5 56 2" xfId="7661"/>
    <cellStyle name="Normal 5 56 2 2" xfId="7662"/>
    <cellStyle name="Normal 5 56 3" xfId="7663"/>
    <cellStyle name="Normal 5 56 3 2" xfId="7664"/>
    <cellStyle name="Normal 5 56 4" xfId="7665"/>
    <cellStyle name="Normal 5 57" xfId="7666"/>
    <cellStyle name="Normal 5 57 2" xfId="7667"/>
    <cellStyle name="Normal 5 57 2 2" xfId="7668"/>
    <cellStyle name="Normal 5 57 3" xfId="7669"/>
    <cellStyle name="Normal 5 57 3 2" xfId="7670"/>
    <cellStyle name="Normal 5 57 4" xfId="7671"/>
    <cellStyle name="Normal 5 58" xfId="7672"/>
    <cellStyle name="Normal 5 58 2" xfId="7673"/>
    <cellStyle name="Normal 5 58 2 2" xfId="7674"/>
    <cellStyle name="Normal 5 58 3" xfId="7675"/>
    <cellStyle name="Normal 5 58 3 2" xfId="7676"/>
    <cellStyle name="Normal 5 58 4" xfId="7677"/>
    <cellStyle name="Normal 5 59" xfId="7678"/>
    <cellStyle name="Normal 5 59 2" xfId="7679"/>
    <cellStyle name="Normal 5 59 2 2" xfId="7680"/>
    <cellStyle name="Normal 5 59 3" xfId="7681"/>
    <cellStyle name="Normal 5 59 3 2" xfId="7682"/>
    <cellStyle name="Normal 5 59 4" xfId="7683"/>
    <cellStyle name="Normal 5 6" xfId="7684"/>
    <cellStyle name="Normal 5 6 2" xfId="7685"/>
    <cellStyle name="Normal 5 6 3" xfId="7686"/>
    <cellStyle name="Normal 5 6 3 2" xfId="7687"/>
    <cellStyle name="Normal 5 6 4" xfId="7688"/>
    <cellStyle name="Normal 5 6 4 2" xfId="7689"/>
    <cellStyle name="Normal 5 60" xfId="7690"/>
    <cellStyle name="Normal 5 60 2" xfId="7691"/>
    <cellStyle name="Normal 5 60 2 2" xfId="7692"/>
    <cellStyle name="Normal 5 60 3" xfId="7693"/>
    <cellStyle name="Normal 5 60 3 2" xfId="7694"/>
    <cellStyle name="Normal 5 60 4" xfId="7695"/>
    <cellStyle name="Normal 5 61" xfId="7696"/>
    <cellStyle name="Normal 5 61 2" xfId="7697"/>
    <cellStyle name="Normal 5 61 2 2" xfId="7698"/>
    <cellStyle name="Normal 5 61 3" xfId="7699"/>
    <cellStyle name="Normal 5 61 3 2" xfId="7700"/>
    <cellStyle name="Normal 5 61 4" xfId="7701"/>
    <cellStyle name="Normal 5 62" xfId="7702"/>
    <cellStyle name="Normal 5 62 2" xfId="7703"/>
    <cellStyle name="Normal 5 62 2 2" xfId="7704"/>
    <cellStyle name="Normal 5 62 3" xfId="7705"/>
    <cellStyle name="Normal 5 63" xfId="7706"/>
    <cellStyle name="Normal 5 63 2" xfId="7707"/>
    <cellStyle name="Normal 5 63 2 2" xfId="7708"/>
    <cellStyle name="Normal 5 63 3" xfId="7709"/>
    <cellStyle name="Normal 5 64" xfId="7710"/>
    <cellStyle name="Normal 5 64 2" xfId="7711"/>
    <cellStyle name="Normal 5 64 2 2" xfId="7712"/>
    <cellStyle name="Normal 5 64 3" xfId="7713"/>
    <cellStyle name="Normal 5 65" xfId="7714"/>
    <cellStyle name="Normal 5 65 2" xfId="7715"/>
    <cellStyle name="Normal 5 65 2 2" xfId="7716"/>
    <cellStyle name="Normal 5 65 3" xfId="7717"/>
    <cellStyle name="Normal 5 66" xfId="7718"/>
    <cellStyle name="Normal 5 66 2" xfId="7719"/>
    <cellStyle name="Normal 5 66 2 2" xfId="7720"/>
    <cellStyle name="Normal 5 66 3" xfId="7721"/>
    <cellStyle name="Normal 5 67" xfId="7722"/>
    <cellStyle name="Normal 5 67 2" xfId="7723"/>
    <cellStyle name="Normal 5 67 2 2" xfId="7724"/>
    <cellStyle name="Normal 5 67 3" xfId="7725"/>
    <cellStyle name="Normal 5 68" xfId="7726"/>
    <cellStyle name="Normal 5 68 2" xfId="7727"/>
    <cellStyle name="Normal 5 68 2 2" xfId="7728"/>
    <cellStyle name="Normal 5 68 3" xfId="7729"/>
    <cellStyle name="Normal 5 69" xfId="7730"/>
    <cellStyle name="Normal 5 69 2" xfId="7731"/>
    <cellStyle name="Normal 5 69 2 2" xfId="7732"/>
    <cellStyle name="Normal 5 69 3" xfId="7733"/>
    <cellStyle name="Normal 5 7" xfId="7734"/>
    <cellStyle name="Normal 5 7 2" xfId="7735"/>
    <cellStyle name="Normal 5 7 3" xfId="7736"/>
    <cellStyle name="Normal 5 7 3 2" xfId="7737"/>
    <cellStyle name="Normal 5 7 4" xfId="7738"/>
    <cellStyle name="Normal 5 7 4 2" xfId="7739"/>
    <cellStyle name="Normal 5 70" xfId="7740"/>
    <cellStyle name="Normal 5 70 2" xfId="7741"/>
    <cellStyle name="Normal 5 70 2 2" xfId="7742"/>
    <cellStyle name="Normal 5 70 3" xfId="7743"/>
    <cellStyle name="Normal 5 71" xfId="7744"/>
    <cellStyle name="Normal 5 71 2" xfId="7745"/>
    <cellStyle name="Normal 5 71 2 2" xfId="7746"/>
    <cellStyle name="Normal 5 71 3" xfId="7747"/>
    <cellStyle name="Normal 5 72" xfId="7748"/>
    <cellStyle name="Normal 5 72 2" xfId="7749"/>
    <cellStyle name="Normal 5 72 2 2" xfId="7750"/>
    <cellStyle name="Normal 5 72 3" xfId="7751"/>
    <cellStyle name="Normal 5 73" xfId="7752"/>
    <cellStyle name="Normal 5 73 2" xfId="7753"/>
    <cellStyle name="Normal 5 73 2 2" xfId="7754"/>
    <cellStyle name="Normal 5 73 3" xfId="7755"/>
    <cellStyle name="Normal 5 74" xfId="7756"/>
    <cellStyle name="Normal 5 74 2" xfId="7757"/>
    <cellStyle name="Normal 5 74 2 2" xfId="7758"/>
    <cellStyle name="Normal 5 74 3" xfId="7759"/>
    <cellStyle name="Normal 5 75" xfId="7760"/>
    <cellStyle name="Normal 5 75 2" xfId="7761"/>
    <cellStyle name="Normal 5 75 2 2" xfId="7762"/>
    <cellStyle name="Normal 5 75 3" xfId="7763"/>
    <cellStyle name="Normal 5 76" xfId="7764"/>
    <cellStyle name="Normal 5 76 2" xfId="7765"/>
    <cellStyle name="Normal 5 76 2 2" xfId="7766"/>
    <cellStyle name="Normal 5 76 3" xfId="7767"/>
    <cellStyle name="Normal 5 77" xfId="7768"/>
    <cellStyle name="Normal 5 77 2" xfId="7769"/>
    <cellStyle name="Normal 5 77 2 2" xfId="7770"/>
    <cellStyle name="Normal 5 77 3" xfId="7771"/>
    <cellStyle name="Normal 5 78" xfId="7772"/>
    <cellStyle name="Normal 5 78 2" xfId="7773"/>
    <cellStyle name="Normal 5 78 2 2" xfId="7774"/>
    <cellStyle name="Normal 5 78 3" xfId="7775"/>
    <cellStyle name="Normal 5 79" xfId="7776"/>
    <cellStyle name="Normal 5 79 2" xfId="7777"/>
    <cellStyle name="Normal 5 79 2 2" xfId="7778"/>
    <cellStyle name="Normal 5 79 3" xfId="7779"/>
    <cellStyle name="Normal 5 8" xfId="7780"/>
    <cellStyle name="Normal 5 8 2" xfId="7781"/>
    <cellStyle name="Normal 5 8 2 2" xfId="7782"/>
    <cellStyle name="Normal 5 8 3" xfId="7783"/>
    <cellStyle name="Normal 5 8 3 2" xfId="7784"/>
    <cellStyle name="Normal 5 8 4" xfId="7785"/>
    <cellStyle name="Normal 5 80" xfId="7786"/>
    <cellStyle name="Normal 5 80 2" xfId="7787"/>
    <cellStyle name="Normal 5 80 2 2" xfId="7788"/>
    <cellStyle name="Normal 5 80 3" xfId="7789"/>
    <cellStyle name="Normal 5 81" xfId="7790"/>
    <cellStyle name="Normal 5 81 2" xfId="7791"/>
    <cellStyle name="Normal 5 81 2 2" xfId="7792"/>
    <cellStyle name="Normal 5 81 3" xfId="7793"/>
    <cellStyle name="Normal 5 82" xfId="7794"/>
    <cellStyle name="Normal 5 82 2" xfId="7795"/>
    <cellStyle name="Normal 5 82 2 2" xfId="7796"/>
    <cellStyle name="Normal 5 82 3" xfId="7797"/>
    <cellStyle name="Normal 5 83" xfId="7798"/>
    <cellStyle name="Normal 5 83 2" xfId="7799"/>
    <cellStyle name="Normal 5 83 2 2" xfId="7800"/>
    <cellStyle name="Normal 5 83 3" xfId="7801"/>
    <cellStyle name="Normal 5 84" xfId="7802"/>
    <cellStyle name="Normal 5 84 2" xfId="7803"/>
    <cellStyle name="Normal 5 84 2 2" xfId="7804"/>
    <cellStyle name="Normal 5 84 3" xfId="7805"/>
    <cellStyle name="Normal 5 85" xfId="7806"/>
    <cellStyle name="Normal 5 85 2" xfId="7807"/>
    <cellStyle name="Normal 5 85 2 2" xfId="7808"/>
    <cellStyle name="Normal 5 85 3" xfId="7809"/>
    <cellStyle name="Normal 5 86" xfId="7810"/>
    <cellStyle name="Normal 5 86 2" xfId="7811"/>
    <cellStyle name="Normal 5 86 2 2" xfId="7812"/>
    <cellStyle name="Normal 5 86 3" xfId="7813"/>
    <cellStyle name="Normal 5 87" xfId="7814"/>
    <cellStyle name="Normal 5 87 2" xfId="7815"/>
    <cellStyle name="Normal 5 87 2 2" xfId="7816"/>
    <cellStyle name="Normal 5 87 3" xfId="7817"/>
    <cellStyle name="Normal 5 88" xfId="7818"/>
    <cellStyle name="Normal 5 88 2" xfId="7819"/>
    <cellStyle name="Normal 5 88 2 2" xfId="7820"/>
    <cellStyle name="Normal 5 88 3" xfId="7821"/>
    <cellStyle name="Normal 5 89" xfId="7822"/>
    <cellStyle name="Normal 5 89 2" xfId="7823"/>
    <cellStyle name="Normal 5 89 2 2" xfId="7824"/>
    <cellStyle name="Normal 5 89 3" xfId="7825"/>
    <cellStyle name="Normal 5 9" xfId="7826"/>
    <cellStyle name="Normal 5 9 2" xfId="7827"/>
    <cellStyle name="Normal 5 9 2 2" xfId="7828"/>
    <cellStyle name="Normal 5 9 3" xfId="7829"/>
    <cellStyle name="Normal 5 9 3 2" xfId="7830"/>
    <cellStyle name="Normal 5 9 4" xfId="7831"/>
    <cellStyle name="Normal 5 90" xfId="7832"/>
    <cellStyle name="Normal 5 90 2" xfId="7833"/>
    <cellStyle name="Normal 5 90 2 2" xfId="7834"/>
    <cellStyle name="Normal 5 90 3" xfId="7835"/>
    <cellStyle name="Normal 5 91" xfId="7836"/>
    <cellStyle name="Normal 5 91 2" xfId="7837"/>
    <cellStyle name="Normal 5 91 2 2" xfId="7838"/>
    <cellStyle name="Normal 5 91 3" xfId="7839"/>
    <cellStyle name="Normal 5 92" xfId="7840"/>
    <cellStyle name="Normal 5 92 2" xfId="7841"/>
    <cellStyle name="Normal 5 92 2 2" xfId="7842"/>
    <cellStyle name="Normal 5 92 3" xfId="7843"/>
    <cellStyle name="Normal 5 93" xfId="7844"/>
    <cellStyle name="Normal 5 93 2" xfId="7845"/>
    <cellStyle name="Normal 5 93 2 2" xfId="7846"/>
    <cellStyle name="Normal 5 93 3" xfId="7847"/>
    <cellStyle name="Normal 5 94" xfId="7848"/>
    <cellStyle name="Normal 5 94 2" xfId="7849"/>
    <cellStyle name="Normal 5 95" xfId="7850"/>
    <cellStyle name="Normal 5 95 2" xfId="7851"/>
    <cellStyle name="Normal 5 95 2 2" xfId="7852"/>
    <cellStyle name="Normal 5 95 3" xfId="7853"/>
    <cellStyle name="Normal 5 96" xfId="7854"/>
    <cellStyle name="Normal 5 96 2" xfId="7855"/>
    <cellStyle name="Normal 5 96 2 2" xfId="7856"/>
    <cellStyle name="Normal 5 96 3" xfId="7857"/>
    <cellStyle name="Normal 5 97" xfId="7858"/>
    <cellStyle name="Normal 5 97 2" xfId="7859"/>
    <cellStyle name="Normal 5 97 2 2" xfId="7860"/>
    <cellStyle name="Normal 5 97 3" xfId="7861"/>
    <cellStyle name="Normal 5 98" xfId="7862"/>
    <cellStyle name="Normal 5 98 2" xfId="7863"/>
    <cellStyle name="Normal 5 98 2 2" xfId="7864"/>
    <cellStyle name="Normal 5 98 3" xfId="7865"/>
    <cellStyle name="Normal 5 99" xfId="7866"/>
    <cellStyle name="Normal 5_Atmos Rebuttal Analyses" xfId="7867"/>
    <cellStyle name="Normal 50" xfId="7868"/>
    <cellStyle name="Normal 50 2" xfId="7869"/>
    <cellStyle name="Normal 50 3" xfId="7870"/>
    <cellStyle name="Normal 50 4" xfId="7871"/>
    <cellStyle name="Normal 50 5" xfId="7872"/>
    <cellStyle name="Normal 50 6" xfId="7873"/>
    <cellStyle name="Normal 50 7" xfId="7874"/>
    <cellStyle name="Normal 51" xfId="7875"/>
    <cellStyle name="Normal 51 2" xfId="7876"/>
    <cellStyle name="Normal 51 3" xfId="7877"/>
    <cellStyle name="Normal 51 4" xfId="7878"/>
    <cellStyle name="Normal 51 5" xfId="7879"/>
    <cellStyle name="Normal 51 6" xfId="7880"/>
    <cellStyle name="Normal 51 7" xfId="7881"/>
    <cellStyle name="Normal 52" xfId="7882"/>
    <cellStyle name="Normal 52 2" xfId="7883"/>
    <cellStyle name="Normal 52 3" xfId="7884"/>
    <cellStyle name="Normal 52 4" xfId="7885"/>
    <cellStyle name="Normal 52 5" xfId="7886"/>
    <cellStyle name="Normal 52 6" xfId="7887"/>
    <cellStyle name="Normal 52 7" xfId="7888"/>
    <cellStyle name="Normal 53" xfId="7889"/>
    <cellStyle name="Normal 53 2" xfId="7890"/>
    <cellStyle name="Normal 53 3" xfId="7891"/>
    <cellStyle name="Normal 53 4" xfId="7892"/>
    <cellStyle name="Normal 53 5" xfId="7893"/>
    <cellStyle name="Normal 53 6" xfId="7894"/>
    <cellStyle name="Normal 53 7" xfId="7895"/>
    <cellStyle name="Normal 54" xfId="7896"/>
    <cellStyle name="Normal 54 2" xfId="7897"/>
    <cellStyle name="Normal 54 3" xfId="7898"/>
    <cellStyle name="Normal 54 4" xfId="7899"/>
    <cellStyle name="Normal 54 5" xfId="7900"/>
    <cellStyle name="Normal 54 6" xfId="7901"/>
    <cellStyle name="Normal 54 7" xfId="7902"/>
    <cellStyle name="Normal 55" xfId="7903"/>
    <cellStyle name="Normal 55 2" xfId="7904"/>
    <cellStyle name="Normal 55 3" xfId="7905"/>
    <cellStyle name="Normal 55 4" xfId="7906"/>
    <cellStyle name="Normal 55 5" xfId="7907"/>
    <cellStyle name="Normal 55 6" xfId="7908"/>
    <cellStyle name="Normal 55 7" xfId="7909"/>
    <cellStyle name="Normal 56" xfId="7910"/>
    <cellStyle name="Normal 56 2" xfId="7911"/>
    <cellStyle name="Normal 56 3" xfId="7912"/>
    <cellStyle name="Normal 56 4" xfId="7913"/>
    <cellStyle name="Normal 56 5" xfId="7914"/>
    <cellStyle name="Normal 56 6" xfId="7915"/>
    <cellStyle name="Normal 56 7" xfId="7916"/>
    <cellStyle name="Normal 57" xfId="7917"/>
    <cellStyle name="Normal 57 2" xfId="7918"/>
    <cellStyle name="Normal 57 3" xfId="7919"/>
    <cellStyle name="Normal 57 4" xfId="7920"/>
    <cellStyle name="Normal 57 5" xfId="7921"/>
    <cellStyle name="Normal 57 6" xfId="7922"/>
    <cellStyle name="Normal 57 7" xfId="7923"/>
    <cellStyle name="Normal 58" xfId="7924"/>
    <cellStyle name="Normal 58 2" xfId="7925"/>
    <cellStyle name="Normal 58 3" xfId="7926"/>
    <cellStyle name="Normal 58 4" xfId="7927"/>
    <cellStyle name="Normal 58 5" xfId="7928"/>
    <cellStyle name="Normal 58 6" xfId="7929"/>
    <cellStyle name="Normal 58 7" xfId="7930"/>
    <cellStyle name="Normal 59" xfId="7931"/>
    <cellStyle name="Normal 59 2" xfId="7932"/>
    <cellStyle name="Normal 59 3" xfId="7933"/>
    <cellStyle name="Normal 59 4" xfId="7934"/>
    <cellStyle name="Normal 59 5" xfId="7935"/>
    <cellStyle name="Normal 59 6" xfId="7936"/>
    <cellStyle name="Normal 59 7" xfId="7937"/>
    <cellStyle name="Normal 6" xfId="7938"/>
    <cellStyle name="Normal 6 10" xfId="7939"/>
    <cellStyle name="Normal 6 10 2" xfId="7940"/>
    <cellStyle name="Normal 6 11" xfId="7941"/>
    <cellStyle name="Normal 6 11 2" xfId="7942"/>
    <cellStyle name="Normal 6 12" xfId="7943"/>
    <cellStyle name="Normal 6 12 2" xfId="7944"/>
    <cellStyle name="Normal 6 13" xfId="7945"/>
    <cellStyle name="Normal 6 13 2" xfId="7946"/>
    <cellStyle name="Normal 6 2" xfId="7947"/>
    <cellStyle name="Normal 6 2 10" xfId="7948"/>
    <cellStyle name="Normal 6 2 10 2" xfId="7949"/>
    <cellStyle name="Normal 6 2 2" xfId="7950"/>
    <cellStyle name="Normal 6 2 2 10" xfId="7951"/>
    <cellStyle name="Normal 6 2 2 2" xfId="7952"/>
    <cellStyle name="Normal 6 2 2 2 2" xfId="7953"/>
    <cellStyle name="Normal 6 2 2 2 2 2" xfId="7954"/>
    <cellStyle name="Normal 6 2 2 2 2 2 2" xfId="7955"/>
    <cellStyle name="Normal 6 2 2 2 2 3" xfId="7956"/>
    <cellStyle name="Normal 6 2 2 2 3" xfId="7957"/>
    <cellStyle name="Normal 6 2 2 2 3 2" xfId="7958"/>
    <cellStyle name="Normal 6 2 2 2 4" xfId="7959"/>
    <cellStyle name="Normal 6 2 2 3" xfId="7960"/>
    <cellStyle name="Normal 6 2 2 3 2" xfId="7961"/>
    <cellStyle name="Normal 6 2 2 3 2 2" xfId="7962"/>
    <cellStyle name="Normal 6 2 2 3 3" xfId="7963"/>
    <cellStyle name="Normal 6 2 2 4" xfId="7964"/>
    <cellStyle name="Normal 6 2 2 4 2" xfId="7965"/>
    <cellStyle name="Normal 6 2 2 4 2 2" xfId="7966"/>
    <cellStyle name="Normal 6 2 2 4 3" xfId="7967"/>
    <cellStyle name="Normal 6 2 2 5" xfId="7968"/>
    <cellStyle name="Normal 6 2 2 5 2" xfId="7969"/>
    <cellStyle name="Normal 6 2 2 5 2 2" xfId="7970"/>
    <cellStyle name="Normal 6 2 2 5 3" xfId="7971"/>
    <cellStyle name="Normal 6 2 2 6" xfId="7972"/>
    <cellStyle name="Normal 6 2 2 6 2" xfId="7973"/>
    <cellStyle name="Normal 6 2 2 6 2 2" xfId="7974"/>
    <cellStyle name="Normal 6 2 2 6 3" xfId="7975"/>
    <cellStyle name="Normal 6 2 2 7" xfId="7976"/>
    <cellStyle name="Normal 6 2 2 7 2" xfId="7977"/>
    <cellStyle name="Normal 6 2 2 7 2 2" xfId="7978"/>
    <cellStyle name="Normal 6 2 2 7 3" xfId="7979"/>
    <cellStyle name="Normal 6 2 2 8" xfId="7980"/>
    <cellStyle name="Normal 6 2 2 8 2" xfId="7981"/>
    <cellStyle name="Normal 6 2 2 8 2 2" xfId="7982"/>
    <cellStyle name="Normal 6 2 2 8 3" xfId="7983"/>
    <cellStyle name="Normal 6 2 2 9" xfId="7984"/>
    <cellStyle name="Normal 6 2 2 9 2" xfId="7985"/>
    <cellStyle name="Normal 6 2 2 9 2 2" xfId="7986"/>
    <cellStyle name="Normal 6 2 2 9 3" xfId="7987"/>
    <cellStyle name="Normal 6 2 3" xfId="7988"/>
    <cellStyle name="Normal 6 2 3 2" xfId="7989"/>
    <cellStyle name="Normal 6 2 4" xfId="7990"/>
    <cellStyle name="Normal 6 2 4 2" xfId="7991"/>
    <cellStyle name="Normal 6 2 5" xfId="7992"/>
    <cellStyle name="Normal 6 2 6" xfId="7993"/>
    <cellStyle name="Normal 6 2 7" xfId="7994"/>
    <cellStyle name="Normal 6 2 8" xfId="7995"/>
    <cellStyle name="Normal 6 2 9" xfId="7996"/>
    <cellStyle name="Normal 6 3" xfId="7997"/>
    <cellStyle name="Normal 6 3 2" xfId="7998"/>
    <cellStyle name="Normal 6 3 2 2" xfId="7999"/>
    <cellStyle name="Normal 6 3 2 2 2" xfId="8000"/>
    <cellStyle name="Normal 6 3 2 3" xfId="8001"/>
    <cellStyle name="Normal 6 3 3" xfId="8002"/>
    <cellStyle name="Normal 6 3 3 2" xfId="8003"/>
    <cellStyle name="Normal 6 3 4" xfId="8004"/>
    <cellStyle name="Normal 6 4" xfId="8005"/>
    <cellStyle name="Normal 6 4 2" xfId="8006"/>
    <cellStyle name="Normal 6 5" xfId="8007"/>
    <cellStyle name="Normal 6 5 2" xfId="8008"/>
    <cellStyle name="Normal 6 6" xfId="8009"/>
    <cellStyle name="Normal 6 6 2" xfId="8010"/>
    <cellStyle name="Normal 6 7" xfId="8011"/>
    <cellStyle name="Normal 6 7 2" xfId="8012"/>
    <cellStyle name="Normal 6 8" xfId="8013"/>
    <cellStyle name="Normal 6 8 2" xfId="8014"/>
    <cellStyle name="Normal 6 9" xfId="8015"/>
    <cellStyle name="Normal 6 9 2" xfId="8016"/>
    <cellStyle name="Normal 6_Atmos Rebuttal Analyses" xfId="8017"/>
    <cellStyle name="Normal 60" xfId="8018"/>
    <cellStyle name="Normal 60 2" xfId="8019"/>
    <cellStyle name="Normal 60 3" xfId="8020"/>
    <cellStyle name="Normal 60 4" xfId="8021"/>
    <cellStyle name="Normal 60 5" xfId="8022"/>
    <cellStyle name="Normal 60 6" xfId="8023"/>
    <cellStyle name="Normal 60 7" xfId="8024"/>
    <cellStyle name="Normal 61" xfId="8025"/>
    <cellStyle name="Normal 61 2" xfId="8026"/>
    <cellStyle name="Normal 61 3" xfId="8027"/>
    <cellStyle name="Normal 61 4" xfId="8028"/>
    <cellStyle name="Normal 61 5" xfId="8029"/>
    <cellStyle name="Normal 61 6" xfId="8030"/>
    <cellStyle name="Normal 61 7" xfId="8031"/>
    <cellStyle name="Normal 62" xfId="8032"/>
    <cellStyle name="Normal 62 2" xfId="8033"/>
    <cellStyle name="Normal 62 3" xfId="8034"/>
    <cellStyle name="Normal 62 4" xfId="8035"/>
    <cellStyle name="Normal 62 5" xfId="8036"/>
    <cellStyle name="Normal 62 6" xfId="8037"/>
    <cellStyle name="Normal 62 7" xfId="8038"/>
    <cellStyle name="Normal 63" xfId="8039"/>
    <cellStyle name="Normal 63 2" xfId="8040"/>
    <cellStyle name="Normal 64" xfId="8041"/>
    <cellStyle name="Normal 64 2" xfId="8042"/>
    <cellStyle name="Normal 65" xfId="8043"/>
    <cellStyle name="Normal 65 2" xfId="8044"/>
    <cellStyle name="Normal 65 3" xfId="8045"/>
    <cellStyle name="Normal 65 4" xfId="8046"/>
    <cellStyle name="Normal 66" xfId="8047"/>
    <cellStyle name="Normal 66 2" xfId="8048"/>
    <cellStyle name="Normal 66 2 2" xfId="8049"/>
    <cellStyle name="Normal 66 3" xfId="8050"/>
    <cellStyle name="Normal 66 4" xfId="8051"/>
    <cellStyle name="Normal 67" xfId="8052"/>
    <cellStyle name="Normal 67 2" xfId="8053"/>
    <cellStyle name="Normal 67 2 2" xfId="8054"/>
    <cellStyle name="Normal 67 3" xfId="8055"/>
    <cellStyle name="Normal 67 4" xfId="8056"/>
    <cellStyle name="Normal 68" xfId="8057"/>
    <cellStyle name="Normal 68 2" xfId="8058"/>
    <cellStyle name="Normal 68 3" xfId="8059"/>
    <cellStyle name="Normal 68 4" xfId="8060"/>
    <cellStyle name="Normal 69" xfId="8061"/>
    <cellStyle name="Normal 69 2" xfId="8062"/>
    <cellStyle name="Normal 7" xfId="8063"/>
    <cellStyle name="Normal 7 10" xfId="8064"/>
    <cellStyle name="Normal 7 11" xfId="8065"/>
    <cellStyle name="Normal 7 12" xfId="8066"/>
    <cellStyle name="Normal 7 13" xfId="8067"/>
    <cellStyle name="Normal 7 14" xfId="8068"/>
    <cellStyle name="Normal 7 15" xfId="8069"/>
    <cellStyle name="Normal 7 16" xfId="8070"/>
    <cellStyle name="Normal 7 17" xfId="8071"/>
    <cellStyle name="Normal 7 18" xfId="8072"/>
    <cellStyle name="Normal 7 19" xfId="8073"/>
    <cellStyle name="Normal 7 2" xfId="8074"/>
    <cellStyle name="Normal 7 2 2" xfId="8075"/>
    <cellStyle name="Normal 7 2 2 2" xfId="8076"/>
    <cellStyle name="Normal 7 2 2 2 2" xfId="8077"/>
    <cellStyle name="Normal 7 2 2 2 2 2" xfId="8078"/>
    <cellStyle name="Normal 7 2 2 2 3" xfId="8079"/>
    <cellStyle name="Normal 7 2 2 3" xfId="8080"/>
    <cellStyle name="Normal 7 2 2 3 2" xfId="8081"/>
    <cellStyle name="Normal 7 2 2 4" xfId="8082"/>
    <cellStyle name="Normal 7 2 2 4 2" xfId="8083"/>
    <cellStyle name="Normal 7 2 2 5" xfId="8084"/>
    <cellStyle name="Normal 7 2 2 5 2" xfId="8085"/>
    <cellStyle name="Normal 7 2 2 6" xfId="8086"/>
    <cellStyle name="Normal 7 2 3" xfId="8087"/>
    <cellStyle name="Normal 7 2 3 2" xfId="8088"/>
    <cellStyle name="Normal 7 2 4" xfId="8089"/>
    <cellStyle name="Normal 7 2 4 2" xfId="8090"/>
    <cellStyle name="Normal 7 2 5" xfId="8091"/>
    <cellStyle name="Normal 7 2 5 2" xfId="8092"/>
    <cellStyle name="Normal 7 2 6" xfId="8093"/>
    <cellStyle name="Normal 7 2 6 2" xfId="8094"/>
    <cellStyle name="Normal 7 2 7" xfId="8095"/>
    <cellStyle name="Normal 7 2 7 2" xfId="8096"/>
    <cellStyle name="Normal 7 2 8" xfId="8097"/>
    <cellStyle name="Normal 7 2 9" xfId="8098"/>
    <cellStyle name="Normal 7 20" xfId="8099"/>
    <cellStyle name="Normal 7 21" xfId="8100"/>
    <cellStyle name="Normal 7 22" xfId="8101"/>
    <cellStyle name="Normal 7 23" xfId="8102"/>
    <cellStyle name="Normal 7 24" xfId="8103"/>
    <cellStyle name="Normal 7 25" xfId="8104"/>
    <cellStyle name="Normal 7 26" xfId="8105"/>
    <cellStyle name="Normal 7 27" xfId="8106"/>
    <cellStyle name="Normal 7 28" xfId="8107"/>
    <cellStyle name="Normal 7 29" xfId="8108"/>
    <cellStyle name="Normal 7 3" xfId="8109"/>
    <cellStyle name="Normal 7 3 2" xfId="8110"/>
    <cellStyle name="Normal 7 3 2 2" xfId="8111"/>
    <cellStyle name="Normal 7 3 3" xfId="8112"/>
    <cellStyle name="Normal 7 30" xfId="8113"/>
    <cellStyle name="Normal 7 31" xfId="8114"/>
    <cellStyle name="Normal 7 32" xfId="8115"/>
    <cellStyle name="Normal 7 33" xfId="8116"/>
    <cellStyle name="Normal 7 34" xfId="8117"/>
    <cellStyle name="Normal 7 35" xfId="8118"/>
    <cellStyle name="Normal 7 36" xfId="8119"/>
    <cellStyle name="Normal 7 37" xfId="8120"/>
    <cellStyle name="Normal 7 38" xfId="8121"/>
    <cellStyle name="Normal 7 39" xfId="8122"/>
    <cellStyle name="Normal 7 39 2" xfId="8123"/>
    <cellStyle name="Normal 7 4" xfId="8124"/>
    <cellStyle name="Normal 7 4 2" xfId="8125"/>
    <cellStyle name="Normal 7 40" xfId="8126"/>
    <cellStyle name="Normal 7 40 2" xfId="8127"/>
    <cellStyle name="Normal 7 41" xfId="8128"/>
    <cellStyle name="Normal 7 42" xfId="8129"/>
    <cellStyle name="Normal 7 43" xfId="8130"/>
    <cellStyle name="Normal 7 44" xfId="8131"/>
    <cellStyle name="Normal 7 45" xfId="8132"/>
    <cellStyle name="Normal 7 46" xfId="8133"/>
    <cellStyle name="Normal 7 47" xfId="8134"/>
    <cellStyle name="Normal 7 48" xfId="8135"/>
    <cellStyle name="Normal 7 49" xfId="8136"/>
    <cellStyle name="Normal 7 5" xfId="8137"/>
    <cellStyle name="Normal 7 5 2" xfId="8138"/>
    <cellStyle name="Normal 7 50" xfId="8139"/>
    <cellStyle name="Normal 7 51" xfId="8140"/>
    <cellStyle name="Normal 7 52" xfId="8141"/>
    <cellStyle name="Normal 7 53" xfId="8142"/>
    <cellStyle name="Normal 7 54" xfId="8143"/>
    <cellStyle name="Normal 7 55" xfId="8144"/>
    <cellStyle name="Normal 7 56" xfId="8145"/>
    <cellStyle name="Normal 7 57" xfId="8146"/>
    <cellStyle name="Normal 7 58" xfId="8147"/>
    <cellStyle name="Normal 7 59" xfId="8148"/>
    <cellStyle name="Normal 7 6" xfId="8149"/>
    <cellStyle name="Normal 7 6 2" xfId="8150"/>
    <cellStyle name="Normal 7 60" xfId="8151"/>
    <cellStyle name="Normal 7 61" xfId="8152"/>
    <cellStyle name="Normal 7 62" xfId="8153"/>
    <cellStyle name="Normal 7 63" xfId="8154"/>
    <cellStyle name="Normal 7 64" xfId="8155"/>
    <cellStyle name="Normal 7 65" xfId="8156"/>
    <cellStyle name="Normal 7 66" xfId="8157"/>
    <cellStyle name="Normal 7 67" xfId="8158"/>
    <cellStyle name="Normal 7 68" xfId="8159"/>
    <cellStyle name="Normal 7 69" xfId="8160"/>
    <cellStyle name="Normal 7 7" xfId="8161"/>
    <cellStyle name="Normal 7 7 2" xfId="8162"/>
    <cellStyle name="Normal 7 70" xfId="8163"/>
    <cellStyle name="Normal 7 71" xfId="8164"/>
    <cellStyle name="Normal 7 72" xfId="8165"/>
    <cellStyle name="Normal 7 73" xfId="8166"/>
    <cellStyle name="Normal 7 74" xfId="8167"/>
    <cellStyle name="Normal 7 75" xfId="8168"/>
    <cellStyle name="Normal 7 76" xfId="8169"/>
    <cellStyle name="Normal 7 77" xfId="8170"/>
    <cellStyle name="Normal 7 78" xfId="8171"/>
    <cellStyle name="Normal 7 79" xfId="8172"/>
    <cellStyle name="Normal 7 8" xfId="8173"/>
    <cellStyle name="Normal 7 8 2" xfId="8174"/>
    <cellStyle name="Normal 7 80" xfId="8175"/>
    <cellStyle name="Normal 7 81" xfId="8176"/>
    <cellStyle name="Normal 7 82" xfId="8177"/>
    <cellStyle name="Normal 7 83" xfId="8178"/>
    <cellStyle name="Normal 7 84" xfId="8179"/>
    <cellStyle name="Normal 7 85" xfId="8180"/>
    <cellStyle name="Normal 7 86" xfId="8181"/>
    <cellStyle name="Normal 7 87" xfId="8182"/>
    <cellStyle name="Normal 7 88" xfId="8183"/>
    <cellStyle name="Normal 7 89" xfId="8184"/>
    <cellStyle name="Normal 7 9" xfId="8185"/>
    <cellStyle name="Normal 7 9 2" xfId="8186"/>
    <cellStyle name="Normal 7 9 2 2" xfId="8187"/>
    <cellStyle name="Normal 7 9 3" xfId="8188"/>
    <cellStyle name="Normal 7 9 3 2" xfId="8189"/>
    <cellStyle name="Normal 7 9 4" xfId="8190"/>
    <cellStyle name="Normal 7 90" xfId="8191"/>
    <cellStyle name="Normal 7 91" xfId="8192"/>
    <cellStyle name="Normal 7 92" xfId="8193"/>
    <cellStyle name="Normal 7 92 2" xfId="8194"/>
    <cellStyle name="Normal 7 93" xfId="8195"/>
    <cellStyle name="Normal 7 94" xfId="11282"/>
    <cellStyle name="Normal 7_Avera Rebuttal Analyses" xfId="8196"/>
    <cellStyle name="Normal 70" xfId="8197"/>
    <cellStyle name="Normal 70 2" xfId="8198"/>
    <cellStyle name="Normal 71" xfId="8199"/>
    <cellStyle name="Normal 71 2" xfId="8200"/>
    <cellStyle name="Normal 71 3" xfId="8201"/>
    <cellStyle name="Normal 71 4" xfId="8202"/>
    <cellStyle name="Normal 72" xfId="8203"/>
    <cellStyle name="Normal 72 2" xfId="8204"/>
    <cellStyle name="Normal 72 3" xfId="8205"/>
    <cellStyle name="Normal 72 4" xfId="8206"/>
    <cellStyle name="Normal 73" xfId="8207"/>
    <cellStyle name="Normal 73 2" xfId="8208"/>
    <cellStyle name="Normal 73 3" xfId="8209"/>
    <cellStyle name="Normal 73 4" xfId="8210"/>
    <cellStyle name="Normal 74" xfId="8211"/>
    <cellStyle name="Normal 74 2" xfId="8212"/>
    <cellStyle name="Normal 74 3" xfId="8213"/>
    <cellStyle name="Normal 74 4" xfId="8214"/>
    <cellStyle name="Normal 75" xfId="8215"/>
    <cellStyle name="Normal 75 2" xfId="8216"/>
    <cellStyle name="Normal 75 3" xfId="8217"/>
    <cellStyle name="Normal 75 4" xfId="8218"/>
    <cellStyle name="Normal 76" xfId="8219"/>
    <cellStyle name="Normal 76 2" xfId="8220"/>
    <cellStyle name="Normal 76 3" xfId="8221"/>
    <cellStyle name="Normal 77" xfId="8222"/>
    <cellStyle name="Normal 77 2" xfId="8223"/>
    <cellStyle name="Normal 78" xfId="8224"/>
    <cellStyle name="Normal 78 2" xfId="8225"/>
    <cellStyle name="Normal 79" xfId="8226"/>
    <cellStyle name="Normal 79 2" xfId="8227"/>
    <cellStyle name="Normal 8" xfId="8228"/>
    <cellStyle name="Normal 8 10" xfId="8229"/>
    <cellStyle name="Normal 8 11" xfId="8230"/>
    <cellStyle name="Normal 8 12" xfId="8231"/>
    <cellStyle name="Normal 8 13" xfId="8232"/>
    <cellStyle name="Normal 8 14" xfId="8233"/>
    <cellStyle name="Normal 8 15" xfId="8234"/>
    <cellStyle name="Normal 8 16" xfId="8235"/>
    <cellStyle name="Normal 8 17" xfId="8236"/>
    <cellStyle name="Normal 8 18" xfId="8237"/>
    <cellStyle name="Normal 8 19" xfId="8238"/>
    <cellStyle name="Normal 8 2" xfId="8239"/>
    <cellStyle name="Normal 8 2 2" xfId="8240"/>
    <cellStyle name="Normal 8 2 2 2" xfId="8241"/>
    <cellStyle name="Normal 8 2 2 2 2" xfId="8242"/>
    <cellStyle name="Normal 8 2 2 3" xfId="8243"/>
    <cellStyle name="Normal 8 2 2 3 2" xfId="8244"/>
    <cellStyle name="Normal 8 2 2 4" xfId="8245"/>
    <cellStyle name="Normal 8 2 2 4 2" xfId="8246"/>
    <cellStyle name="Normal 8 2 2 5" xfId="8247"/>
    <cellStyle name="Normal 8 2 2 5 2" xfId="8248"/>
    <cellStyle name="Normal 8 2 2 6" xfId="8249"/>
    <cellStyle name="Normal 8 2 2 6 2" xfId="8250"/>
    <cellStyle name="Normal 8 2 3" xfId="8251"/>
    <cellStyle name="Normal 8 2 3 2" xfId="8252"/>
    <cellStyle name="Normal 8 2 3 2 2" xfId="8253"/>
    <cellStyle name="Normal 8 2 3 3" xfId="8254"/>
    <cellStyle name="Normal 8 2 4" xfId="8255"/>
    <cellStyle name="Normal 8 2 4 2" xfId="8256"/>
    <cellStyle name="Normal 8 2 4 2 2" xfId="8257"/>
    <cellStyle name="Normal 8 2 4 3" xfId="8258"/>
    <cellStyle name="Normal 8 2 5" xfId="8259"/>
    <cellStyle name="Normal 8 2 5 2" xfId="8260"/>
    <cellStyle name="Normal 8 2 5 2 2" xfId="8261"/>
    <cellStyle name="Normal 8 2 5 3" xfId="8262"/>
    <cellStyle name="Normal 8 2 6" xfId="8263"/>
    <cellStyle name="Normal 8 2 7" xfId="8264"/>
    <cellStyle name="Normal 8 20" xfId="8265"/>
    <cellStyle name="Normal 8 21" xfId="8266"/>
    <cellStyle name="Normal 8 22" xfId="8267"/>
    <cellStyle name="Normal 8 23" xfId="8268"/>
    <cellStyle name="Normal 8 24" xfId="8269"/>
    <cellStyle name="Normal 8 25" xfId="8270"/>
    <cellStyle name="Normal 8 26" xfId="8271"/>
    <cellStyle name="Normal 8 27" xfId="8272"/>
    <cellStyle name="Normal 8 28" xfId="8273"/>
    <cellStyle name="Normal 8 29" xfId="8274"/>
    <cellStyle name="Normal 8 3" xfId="8275"/>
    <cellStyle name="Normal 8 3 2" xfId="8276"/>
    <cellStyle name="Normal 8 30" xfId="8277"/>
    <cellStyle name="Normal 8 31" xfId="8278"/>
    <cellStyle name="Normal 8 32" xfId="8279"/>
    <cellStyle name="Normal 8 33" xfId="8280"/>
    <cellStyle name="Normal 8 34" xfId="8281"/>
    <cellStyle name="Normal 8 35" xfId="8282"/>
    <cellStyle name="Normal 8 36" xfId="8283"/>
    <cellStyle name="Normal 8 37" xfId="8284"/>
    <cellStyle name="Normal 8 38" xfId="8285"/>
    <cellStyle name="Normal 8 39" xfId="8286"/>
    <cellStyle name="Normal 8 39 2" xfId="8287"/>
    <cellStyle name="Normal 8 39 2 2" xfId="8288"/>
    <cellStyle name="Normal 8 39 3" xfId="8289"/>
    <cellStyle name="Normal 8 4" xfId="8290"/>
    <cellStyle name="Normal 8 4 2" xfId="8291"/>
    <cellStyle name="Normal 8 40" xfId="8292"/>
    <cellStyle name="Normal 8 40 2" xfId="8293"/>
    <cellStyle name="Normal 8 40 2 2" xfId="8294"/>
    <cellStyle name="Normal 8 40 3" xfId="8295"/>
    <cellStyle name="Normal 8 41" xfId="8296"/>
    <cellStyle name="Normal 8 42" xfId="8297"/>
    <cellStyle name="Normal 8 43" xfId="8298"/>
    <cellStyle name="Normal 8 44" xfId="8299"/>
    <cellStyle name="Normal 8 45" xfId="8300"/>
    <cellStyle name="Normal 8 46" xfId="8301"/>
    <cellStyle name="Normal 8 47" xfId="8302"/>
    <cellStyle name="Normal 8 48" xfId="8303"/>
    <cellStyle name="Normal 8 49" xfId="8304"/>
    <cellStyle name="Normal 8 5" xfId="8305"/>
    <cellStyle name="Normal 8 5 2" xfId="8306"/>
    <cellStyle name="Normal 8 50" xfId="8307"/>
    <cellStyle name="Normal 8 51" xfId="8308"/>
    <cellStyle name="Normal 8 52" xfId="8309"/>
    <cellStyle name="Normal 8 53" xfId="8310"/>
    <cellStyle name="Normal 8 54" xfId="8311"/>
    <cellStyle name="Normal 8 55" xfId="8312"/>
    <cellStyle name="Normal 8 56" xfId="8313"/>
    <cellStyle name="Normal 8 57" xfId="8314"/>
    <cellStyle name="Normal 8 58" xfId="8315"/>
    <cellStyle name="Normal 8 59" xfId="8316"/>
    <cellStyle name="Normal 8 6" xfId="8317"/>
    <cellStyle name="Normal 8 6 2" xfId="8318"/>
    <cellStyle name="Normal 8 60" xfId="8319"/>
    <cellStyle name="Normal 8 61" xfId="8320"/>
    <cellStyle name="Normal 8 62" xfId="8321"/>
    <cellStyle name="Normal 8 63" xfId="8322"/>
    <cellStyle name="Normal 8 64" xfId="8323"/>
    <cellStyle name="Normal 8 65" xfId="8324"/>
    <cellStyle name="Normal 8 66" xfId="8325"/>
    <cellStyle name="Normal 8 67" xfId="8326"/>
    <cellStyle name="Normal 8 68" xfId="8327"/>
    <cellStyle name="Normal 8 69" xfId="8328"/>
    <cellStyle name="Normal 8 7" xfId="8329"/>
    <cellStyle name="Normal 8 7 2" xfId="8330"/>
    <cellStyle name="Normal 8 70" xfId="8331"/>
    <cellStyle name="Normal 8 71" xfId="8332"/>
    <cellStyle name="Normal 8 72" xfId="8333"/>
    <cellStyle name="Normal 8 73" xfId="8334"/>
    <cellStyle name="Normal 8 74" xfId="8335"/>
    <cellStyle name="Normal 8 75" xfId="8336"/>
    <cellStyle name="Normal 8 76" xfId="8337"/>
    <cellStyle name="Normal 8 77" xfId="8338"/>
    <cellStyle name="Normal 8 78" xfId="8339"/>
    <cellStyle name="Normal 8 79" xfId="8340"/>
    <cellStyle name="Normal 8 8" xfId="8341"/>
    <cellStyle name="Normal 8 80" xfId="8342"/>
    <cellStyle name="Normal 8 81" xfId="8343"/>
    <cellStyle name="Normal 8 82" xfId="8344"/>
    <cellStyle name="Normal 8 83" xfId="8345"/>
    <cellStyle name="Normal 8 84" xfId="8346"/>
    <cellStyle name="Normal 8 85" xfId="8347"/>
    <cellStyle name="Normal 8 86" xfId="8348"/>
    <cellStyle name="Normal 8 87" xfId="8349"/>
    <cellStyle name="Normal 8 88" xfId="8350"/>
    <cellStyle name="Normal 8 89" xfId="8351"/>
    <cellStyle name="Normal 8 9" xfId="8352"/>
    <cellStyle name="Normal 8 90" xfId="8353"/>
    <cellStyle name="Normal 8 91" xfId="8354"/>
    <cellStyle name="Normal 8 92" xfId="8355"/>
    <cellStyle name="Normal 8 92 2" xfId="8356"/>
    <cellStyle name="Normal 8 93" xfId="8357"/>
    <cellStyle name="Normal 8_Avera Rebuttal Analyses" xfId="8358"/>
    <cellStyle name="Normal 80" xfId="8359"/>
    <cellStyle name="Normal 80 2" xfId="8360"/>
    <cellStyle name="Normal 81" xfId="8361"/>
    <cellStyle name="Normal 81 2" xfId="8362"/>
    <cellStyle name="Normal 81 2 2" xfId="8363"/>
    <cellStyle name="Normal 81 3" xfId="8364"/>
    <cellStyle name="Normal 82" xfId="8365"/>
    <cellStyle name="Normal 82 2" xfId="8366"/>
    <cellStyle name="Normal 83" xfId="8367"/>
    <cellStyle name="Normal 83 2" xfId="8368"/>
    <cellStyle name="Normal 84" xfId="8369"/>
    <cellStyle name="Normal 84 2" xfId="8370"/>
    <cellStyle name="Normal 85" xfId="8371"/>
    <cellStyle name="Normal 85 2" xfId="8372"/>
    <cellStyle name="Normal 86" xfId="8373"/>
    <cellStyle name="Normal 86 2" xfId="8374"/>
    <cellStyle name="Normal 87" xfId="8375"/>
    <cellStyle name="Normal 87 2" xfId="8376"/>
    <cellStyle name="Normal 87 2 2" xfId="8377"/>
    <cellStyle name="Normal 87 3" xfId="8378"/>
    <cellStyle name="Normal 88" xfId="8379"/>
    <cellStyle name="Normal 88 2" xfId="8380"/>
    <cellStyle name="Normal 89" xfId="8381"/>
    <cellStyle name="Normal 89 2" xfId="8382"/>
    <cellStyle name="Normal 89 2 2" xfId="8383"/>
    <cellStyle name="Normal 9" xfId="8384"/>
    <cellStyle name="Normal 9 10" xfId="8385"/>
    <cellStyle name="Normal 9 11" xfId="8386"/>
    <cellStyle name="Normal 9 12" xfId="8387"/>
    <cellStyle name="Normal 9 13" xfId="8388"/>
    <cellStyle name="Normal 9 14" xfId="8389"/>
    <cellStyle name="Normal 9 15" xfId="8390"/>
    <cellStyle name="Normal 9 16" xfId="8391"/>
    <cellStyle name="Normal 9 17" xfId="8392"/>
    <cellStyle name="Normal 9 18" xfId="8393"/>
    <cellStyle name="Normal 9 19" xfId="8394"/>
    <cellStyle name="Normal 9 2" xfId="8395"/>
    <cellStyle name="Normal 9 2 2" xfId="8396"/>
    <cellStyle name="Normal 9 20" xfId="8397"/>
    <cellStyle name="Normal 9 21" xfId="8398"/>
    <cellStyle name="Normal 9 22" xfId="8399"/>
    <cellStyle name="Normal 9 23" xfId="8400"/>
    <cellStyle name="Normal 9 24" xfId="8401"/>
    <cellStyle name="Normal 9 25" xfId="8402"/>
    <cellStyle name="Normal 9 26" xfId="8403"/>
    <cellStyle name="Normal 9 27" xfId="8404"/>
    <cellStyle name="Normal 9 28" xfId="8405"/>
    <cellStyle name="Normal 9 29" xfId="8406"/>
    <cellStyle name="Normal 9 3" xfId="8407"/>
    <cellStyle name="Normal 9 30" xfId="8408"/>
    <cellStyle name="Normal 9 31" xfId="8409"/>
    <cellStyle name="Normal 9 32" xfId="8410"/>
    <cellStyle name="Normal 9 33" xfId="8411"/>
    <cellStyle name="Normal 9 34" xfId="8412"/>
    <cellStyle name="Normal 9 35" xfId="8413"/>
    <cellStyle name="Normal 9 36" xfId="8414"/>
    <cellStyle name="Normal 9 37" xfId="8415"/>
    <cellStyle name="Normal 9 38" xfId="8416"/>
    <cellStyle name="Normal 9 39" xfId="8417"/>
    <cellStyle name="Normal 9 39 2" xfId="8418"/>
    <cellStyle name="Normal 9 4" xfId="8419"/>
    <cellStyle name="Normal 9 40" xfId="8420"/>
    <cellStyle name="Normal 9 41" xfId="8421"/>
    <cellStyle name="Normal 9 42" xfId="8422"/>
    <cellStyle name="Normal 9 43" xfId="8423"/>
    <cellStyle name="Normal 9 44" xfId="8424"/>
    <cellStyle name="Normal 9 45" xfId="8425"/>
    <cellStyle name="Normal 9 46" xfId="8426"/>
    <cellStyle name="Normal 9 47" xfId="8427"/>
    <cellStyle name="Normal 9 48" xfId="8428"/>
    <cellStyle name="Normal 9 49" xfId="8429"/>
    <cellStyle name="Normal 9 5" xfId="8430"/>
    <cellStyle name="Normal 9 50" xfId="8431"/>
    <cellStyle name="Normal 9 51" xfId="8432"/>
    <cellStyle name="Normal 9 52" xfId="8433"/>
    <cellStyle name="Normal 9 53" xfId="8434"/>
    <cellStyle name="Normal 9 54" xfId="8435"/>
    <cellStyle name="Normal 9 55" xfId="8436"/>
    <cellStyle name="Normal 9 56" xfId="8437"/>
    <cellStyle name="Normal 9 57" xfId="8438"/>
    <cellStyle name="Normal 9 58" xfId="8439"/>
    <cellStyle name="Normal 9 59" xfId="8440"/>
    <cellStyle name="Normal 9 6" xfId="8441"/>
    <cellStyle name="Normal 9 60" xfId="8442"/>
    <cellStyle name="Normal 9 61" xfId="8443"/>
    <cellStyle name="Normal 9 62" xfId="8444"/>
    <cellStyle name="Normal 9 63" xfId="8445"/>
    <cellStyle name="Normal 9 64" xfId="8446"/>
    <cellStyle name="Normal 9 65" xfId="8447"/>
    <cellStyle name="Normal 9 66" xfId="8448"/>
    <cellStyle name="Normal 9 67" xfId="8449"/>
    <cellStyle name="Normal 9 68" xfId="8450"/>
    <cellStyle name="Normal 9 69" xfId="8451"/>
    <cellStyle name="Normal 9 7" xfId="8452"/>
    <cellStyle name="Normal 9 70" xfId="8453"/>
    <cellStyle name="Normal 9 71" xfId="8454"/>
    <cellStyle name="Normal 9 72" xfId="8455"/>
    <cellStyle name="Normal 9 73" xfId="8456"/>
    <cellStyle name="Normal 9 74" xfId="8457"/>
    <cellStyle name="Normal 9 75" xfId="8458"/>
    <cellStyle name="Normal 9 76" xfId="8459"/>
    <cellStyle name="Normal 9 77" xfId="8460"/>
    <cellStyle name="Normal 9 78" xfId="8461"/>
    <cellStyle name="Normal 9 79" xfId="8462"/>
    <cellStyle name="Normal 9 8" xfId="8463"/>
    <cellStyle name="Normal 9 80" xfId="8464"/>
    <cellStyle name="Normal 9 81" xfId="8465"/>
    <cellStyle name="Normal 9 82" xfId="8466"/>
    <cellStyle name="Normal 9 83" xfId="8467"/>
    <cellStyle name="Normal 9 84" xfId="8468"/>
    <cellStyle name="Normal 9 85" xfId="8469"/>
    <cellStyle name="Normal 9 86" xfId="8470"/>
    <cellStyle name="Normal 9 87" xfId="8471"/>
    <cellStyle name="Normal 9 88" xfId="8472"/>
    <cellStyle name="Normal 9 89" xfId="8473"/>
    <cellStyle name="Normal 9 9" xfId="8474"/>
    <cellStyle name="Normal 9 90" xfId="8475"/>
    <cellStyle name="Normal 9 91" xfId="8476"/>
    <cellStyle name="Normal 9_Avera Rebuttal Analyses" xfId="8477"/>
    <cellStyle name="Normal 90" xfId="8478"/>
    <cellStyle name="Normal 90 2" xfId="8479"/>
    <cellStyle name="Normal 90 2 2" xfId="8480"/>
    <cellStyle name="Normal 90 3" xfId="8481"/>
    <cellStyle name="Normal 91" xfId="8482"/>
    <cellStyle name="Normal 91 2" xfId="8483"/>
    <cellStyle name="Normal 91 2 2" xfId="8484"/>
    <cellStyle name="Normal 91 3" xfId="8485"/>
    <cellStyle name="Normal 92" xfId="8486"/>
    <cellStyle name="Normal 92 2" xfId="8487"/>
    <cellStyle name="Normal 93" xfId="8488"/>
    <cellStyle name="Normal 93 2" xfId="8489"/>
    <cellStyle name="Normal 94" xfId="8490"/>
    <cellStyle name="Normal 94 2" xfId="8491"/>
    <cellStyle name="Normal 95" xfId="8492"/>
    <cellStyle name="Normal 95 2" xfId="8493"/>
    <cellStyle name="Normal 95 2 2" xfId="8494"/>
    <cellStyle name="Normal 95 3" xfId="8495"/>
    <cellStyle name="Normal 96" xfId="8496"/>
    <cellStyle name="Normal 96 2" xfId="8497"/>
    <cellStyle name="Normal 97" xfId="8498"/>
    <cellStyle name="Normal 97 2" xfId="8499"/>
    <cellStyle name="Normal 98" xfId="8500"/>
    <cellStyle name="Normal 98 2" xfId="8501"/>
    <cellStyle name="Normal 99" xfId="8502"/>
    <cellStyle name="Normal 99 2" xfId="8503"/>
    <cellStyle name="Normal FICA" xfId="8504"/>
    <cellStyle name="Normal FICA 2" xfId="8505"/>
    <cellStyle name="Normal FUI" xfId="8506"/>
    <cellStyle name="Normal FUI 2" xfId="8507"/>
    <cellStyle name="Normal Other Benefits" xfId="8508"/>
    <cellStyle name="Normal Other Benefits 2" xfId="8509"/>
    <cellStyle name="Note 2" xfId="8510"/>
    <cellStyle name="Note 2 2" xfId="8511"/>
    <cellStyle name="Note 2 2 2" xfId="8512"/>
    <cellStyle name="Note 2 2 2 2" xfId="8513"/>
    <cellStyle name="Note 2 2 3" xfId="8514"/>
    <cellStyle name="Note 2 3" xfId="8515"/>
    <cellStyle name="Note 2 3 2" xfId="8516"/>
    <cellStyle name="Note 2 3 2 2" xfId="8517"/>
    <cellStyle name="Note 2 3 3" xfId="8518"/>
    <cellStyle name="Note 2 4" xfId="8519"/>
    <cellStyle name="Note 2 4 2" xfId="8520"/>
    <cellStyle name="Note 2 4 2 2" xfId="8521"/>
    <cellStyle name="Note 2 4 3" xfId="8522"/>
    <cellStyle name="Note 2 5" xfId="8523"/>
    <cellStyle name="Note 2 5 2" xfId="8524"/>
    <cellStyle name="Note 2 6" xfId="8525"/>
    <cellStyle name="Note 3" xfId="8526"/>
    <cellStyle name="Note 3 2" xfId="8527"/>
    <cellStyle name="Note 3 2 2" xfId="8528"/>
    <cellStyle name="Note 3 3" xfId="8529"/>
    <cellStyle name="Note 3 4" xfId="8530"/>
    <cellStyle name="Note 4" xfId="8531"/>
    <cellStyle name="Note 4 2" xfId="8532"/>
    <cellStyle name="Note 4 2 2" xfId="8533"/>
    <cellStyle name="Note 4 3" xfId="8534"/>
    <cellStyle name="Note 5" xfId="8535"/>
    <cellStyle name="Note 6" xfId="8536"/>
    <cellStyle name="Output 2" xfId="8537"/>
    <cellStyle name="Output 2 2" xfId="8538"/>
    <cellStyle name="Output 3" xfId="8539"/>
    <cellStyle name="Output 3 2" xfId="8540"/>
    <cellStyle name="Output 4" xfId="8541"/>
    <cellStyle name="Output 4 2" xfId="8542"/>
    <cellStyle name="Output 5" xfId="8543"/>
    <cellStyle name="Output 5 2" xfId="8544"/>
    <cellStyle name="Output 6" xfId="8545"/>
    <cellStyle name="Output Amounts" xfId="8546"/>
    <cellStyle name="Output Amounts 2" xfId="8547"/>
    <cellStyle name="Output Column Headings" xfId="8548"/>
    <cellStyle name="Output Column Headings 2" xfId="8549"/>
    <cellStyle name="Output Line Items" xfId="8550"/>
    <cellStyle name="Output Line Items 2" xfId="8551"/>
    <cellStyle name="Output Report Heading" xfId="8552"/>
    <cellStyle name="Output Report Heading 2" xfId="8553"/>
    <cellStyle name="Output Report Title" xfId="8554"/>
    <cellStyle name="Output Report Title 2" xfId="8555"/>
    <cellStyle name="Percent" xfId="1" builtinId="5"/>
    <cellStyle name="Percent 10" xfId="8556"/>
    <cellStyle name="Percent 10 2" xfId="8557"/>
    <cellStyle name="Percent 10 2 2" xfId="8558"/>
    <cellStyle name="Percent 10 3" xfId="8559"/>
    <cellStyle name="Percent 10 4" xfId="11280"/>
    <cellStyle name="Percent 11" xfId="8560"/>
    <cellStyle name="Percent 11 2" xfId="8561"/>
    <cellStyle name="Percent 11 2 2" xfId="8562"/>
    <cellStyle name="Percent 11 3" xfId="8563"/>
    <cellStyle name="Percent 12" xfId="8564"/>
    <cellStyle name="Percent 12 2" xfId="8565"/>
    <cellStyle name="Percent 12 2 2" xfId="8566"/>
    <cellStyle name="Percent 12 3" xfId="8567"/>
    <cellStyle name="Percent 13" xfId="8568"/>
    <cellStyle name="Percent 13 2" xfId="8569"/>
    <cellStyle name="Percent 13 2 2" xfId="8570"/>
    <cellStyle name="Percent 13 3" xfId="8571"/>
    <cellStyle name="Percent 14" xfId="8572"/>
    <cellStyle name="Percent 14 2" xfId="8573"/>
    <cellStyle name="Percent 14 2 2" xfId="8574"/>
    <cellStyle name="Percent 14 3" xfId="8575"/>
    <cellStyle name="Percent 15" xfId="8576"/>
    <cellStyle name="Percent 15 2" xfId="8577"/>
    <cellStyle name="Percent 15 2 2" xfId="8578"/>
    <cellStyle name="Percent 15 3" xfId="8579"/>
    <cellStyle name="Percent 16" xfId="8580"/>
    <cellStyle name="Percent 16 2" xfId="8581"/>
    <cellStyle name="Percent 16 2 2" xfId="8582"/>
    <cellStyle name="Percent 16 3" xfId="8583"/>
    <cellStyle name="Percent 17" xfId="8584"/>
    <cellStyle name="Percent 17 2" xfId="8585"/>
    <cellStyle name="Percent 17 2 2" xfId="8586"/>
    <cellStyle name="Percent 17 3" xfId="8587"/>
    <cellStyle name="Percent 18" xfId="8588"/>
    <cellStyle name="Percent 18 2" xfId="8589"/>
    <cellStyle name="Percent 18 2 2" xfId="8590"/>
    <cellStyle name="Percent 18 3" xfId="8591"/>
    <cellStyle name="Percent 19" xfId="8592"/>
    <cellStyle name="Percent 19 2" xfId="8593"/>
    <cellStyle name="Percent 19 2 2" xfId="8594"/>
    <cellStyle name="Percent 19 3" xfId="8595"/>
    <cellStyle name="Percent 2" xfId="3"/>
    <cellStyle name="Percent 2 10" xfId="8596"/>
    <cellStyle name="Percent 2 10 2" xfId="8597"/>
    <cellStyle name="Percent 2 10 2 2" xfId="8598"/>
    <cellStyle name="Percent 2 10 3" xfId="8599"/>
    <cellStyle name="Percent 2 10 3 2" xfId="8600"/>
    <cellStyle name="Percent 2 10 4" xfId="8601"/>
    <cellStyle name="Percent 2 100" xfId="8602"/>
    <cellStyle name="Percent 2 100 2" xfId="8603"/>
    <cellStyle name="Percent 2 101" xfId="8604"/>
    <cellStyle name="Percent 2 101 2" xfId="8605"/>
    <cellStyle name="Percent 2 102" xfId="8606"/>
    <cellStyle name="Percent 2 102 2" xfId="8607"/>
    <cellStyle name="Percent 2 103" xfId="8608"/>
    <cellStyle name="Percent 2 103 2" xfId="8609"/>
    <cellStyle name="Percent 2 104" xfId="8610"/>
    <cellStyle name="Percent 2 104 2" xfId="8611"/>
    <cellStyle name="Percent 2 105" xfId="8612"/>
    <cellStyle name="Percent 2 105 2" xfId="8613"/>
    <cellStyle name="Percent 2 106" xfId="8614"/>
    <cellStyle name="Percent 2 106 2" xfId="8615"/>
    <cellStyle name="Percent 2 107" xfId="8616"/>
    <cellStyle name="Percent 2 107 2" xfId="8617"/>
    <cellStyle name="Percent 2 108" xfId="8618"/>
    <cellStyle name="Percent 2 108 2" xfId="8619"/>
    <cellStyle name="Percent 2 109" xfId="8620"/>
    <cellStyle name="Percent 2 109 2" xfId="8621"/>
    <cellStyle name="Percent 2 11" xfId="8622"/>
    <cellStyle name="Percent 2 11 2" xfId="8623"/>
    <cellStyle name="Percent 2 11 2 2" xfId="8624"/>
    <cellStyle name="Percent 2 11 3" xfId="8625"/>
    <cellStyle name="Percent 2 11 3 2" xfId="8626"/>
    <cellStyle name="Percent 2 11 4" xfId="8627"/>
    <cellStyle name="Percent 2 110" xfId="8628"/>
    <cellStyle name="Percent 2 110 2" xfId="8629"/>
    <cellStyle name="Percent 2 111" xfId="8630"/>
    <cellStyle name="Percent 2 111 2" xfId="8631"/>
    <cellStyle name="Percent 2 112" xfId="8632"/>
    <cellStyle name="Percent 2 112 2" xfId="8633"/>
    <cellStyle name="Percent 2 113" xfId="8634"/>
    <cellStyle name="Percent 2 113 2" xfId="8635"/>
    <cellStyle name="Percent 2 114" xfId="8636"/>
    <cellStyle name="Percent 2 114 2" xfId="8637"/>
    <cellStyle name="Percent 2 115" xfId="8638"/>
    <cellStyle name="Percent 2 115 2" xfId="8639"/>
    <cellStyle name="Percent 2 116" xfId="8640"/>
    <cellStyle name="Percent 2 116 2" xfId="8641"/>
    <cellStyle name="Percent 2 117" xfId="8642"/>
    <cellStyle name="Percent 2 117 2" xfId="8643"/>
    <cellStyle name="Percent 2 118" xfId="8644"/>
    <cellStyle name="Percent 2 118 2" xfId="8645"/>
    <cellStyle name="Percent 2 119" xfId="8646"/>
    <cellStyle name="Percent 2 119 2" xfId="8647"/>
    <cellStyle name="Percent 2 12" xfId="8648"/>
    <cellStyle name="Percent 2 12 2" xfId="8649"/>
    <cellStyle name="Percent 2 12 2 2" xfId="8650"/>
    <cellStyle name="Percent 2 12 3" xfId="8651"/>
    <cellStyle name="Percent 2 12 3 2" xfId="8652"/>
    <cellStyle name="Percent 2 12 4" xfId="8653"/>
    <cellStyle name="Percent 2 120" xfId="8654"/>
    <cellStyle name="Percent 2 120 2" xfId="8655"/>
    <cellStyle name="Percent 2 121" xfId="8656"/>
    <cellStyle name="Percent 2 121 2" xfId="8657"/>
    <cellStyle name="Percent 2 122" xfId="8658"/>
    <cellStyle name="Percent 2 122 2" xfId="8659"/>
    <cellStyle name="Percent 2 123" xfId="8660"/>
    <cellStyle name="Percent 2 123 2" xfId="8661"/>
    <cellStyle name="Percent 2 124" xfId="8662"/>
    <cellStyle name="Percent 2 124 2" xfId="8663"/>
    <cellStyle name="Percent 2 125" xfId="8664"/>
    <cellStyle name="Percent 2 125 2" xfId="8665"/>
    <cellStyle name="Percent 2 126" xfId="8666"/>
    <cellStyle name="Percent 2 126 2" xfId="8667"/>
    <cellStyle name="Percent 2 127" xfId="8668"/>
    <cellStyle name="Percent 2 127 2" xfId="8669"/>
    <cellStyle name="Percent 2 128" xfId="8670"/>
    <cellStyle name="Percent 2 128 2" xfId="8671"/>
    <cellStyle name="Percent 2 129" xfId="8672"/>
    <cellStyle name="Percent 2 129 2" xfId="8673"/>
    <cellStyle name="Percent 2 13" xfId="8674"/>
    <cellStyle name="Percent 2 13 2" xfId="8675"/>
    <cellStyle name="Percent 2 13 2 2" xfId="8676"/>
    <cellStyle name="Percent 2 13 3" xfId="8677"/>
    <cellStyle name="Percent 2 13 3 2" xfId="8678"/>
    <cellStyle name="Percent 2 13 4" xfId="8679"/>
    <cellStyle name="Percent 2 130" xfId="8680"/>
    <cellStyle name="Percent 2 130 2" xfId="8681"/>
    <cellStyle name="Percent 2 131" xfId="8682"/>
    <cellStyle name="Percent 2 131 2" xfId="8683"/>
    <cellStyle name="Percent 2 132" xfId="8684"/>
    <cellStyle name="Percent 2 132 2" xfId="8685"/>
    <cellStyle name="Percent 2 133" xfId="8686"/>
    <cellStyle name="Percent 2 133 2" xfId="8687"/>
    <cellStyle name="Percent 2 134" xfId="8688"/>
    <cellStyle name="Percent 2 134 2" xfId="8689"/>
    <cellStyle name="Percent 2 135" xfId="8690"/>
    <cellStyle name="Percent 2 135 2" xfId="8691"/>
    <cellStyle name="Percent 2 136" xfId="8692"/>
    <cellStyle name="Percent 2 136 2" xfId="8693"/>
    <cellStyle name="Percent 2 137" xfId="8694"/>
    <cellStyle name="Percent 2 137 2" xfId="8695"/>
    <cellStyle name="Percent 2 138" xfId="8696"/>
    <cellStyle name="Percent 2 138 2" xfId="8697"/>
    <cellStyle name="Percent 2 139" xfId="8698"/>
    <cellStyle name="Percent 2 139 2" xfId="8699"/>
    <cellStyle name="Percent 2 14" xfId="8700"/>
    <cellStyle name="Percent 2 14 2" xfId="8701"/>
    <cellStyle name="Percent 2 14 2 2" xfId="8702"/>
    <cellStyle name="Percent 2 14 3" xfId="8703"/>
    <cellStyle name="Percent 2 14 3 2" xfId="8704"/>
    <cellStyle name="Percent 2 14 4" xfId="8705"/>
    <cellStyle name="Percent 2 140" xfId="8706"/>
    <cellStyle name="Percent 2 140 2" xfId="8707"/>
    <cellStyle name="Percent 2 141" xfId="8708"/>
    <cellStyle name="Percent 2 141 2" xfId="8709"/>
    <cellStyle name="Percent 2 142" xfId="8710"/>
    <cellStyle name="Percent 2 142 2" xfId="8711"/>
    <cellStyle name="Percent 2 143" xfId="8712"/>
    <cellStyle name="Percent 2 143 2" xfId="8713"/>
    <cellStyle name="Percent 2 144" xfId="8714"/>
    <cellStyle name="Percent 2 144 2" xfId="8715"/>
    <cellStyle name="Percent 2 145" xfId="8716"/>
    <cellStyle name="Percent 2 145 2" xfId="8717"/>
    <cellStyle name="Percent 2 146" xfId="8718"/>
    <cellStyle name="Percent 2 146 2" xfId="8719"/>
    <cellStyle name="Percent 2 147" xfId="8720"/>
    <cellStyle name="Percent 2 147 2" xfId="8721"/>
    <cellStyle name="Percent 2 148" xfId="8722"/>
    <cellStyle name="Percent 2 148 2" xfId="8723"/>
    <cellStyle name="Percent 2 149" xfId="8724"/>
    <cellStyle name="Percent 2 149 2" xfId="8725"/>
    <cellStyle name="Percent 2 15" xfId="8726"/>
    <cellStyle name="Percent 2 15 2" xfId="8727"/>
    <cellStyle name="Percent 2 15 2 2" xfId="8728"/>
    <cellStyle name="Percent 2 15 3" xfId="8729"/>
    <cellStyle name="Percent 2 15 3 2" xfId="8730"/>
    <cellStyle name="Percent 2 15 4" xfId="8731"/>
    <cellStyle name="Percent 2 150" xfId="8732"/>
    <cellStyle name="Percent 2 150 2" xfId="8733"/>
    <cellStyle name="Percent 2 151" xfId="8734"/>
    <cellStyle name="Percent 2 151 2" xfId="8735"/>
    <cellStyle name="Percent 2 152" xfId="8736"/>
    <cellStyle name="Percent 2 152 2" xfId="8737"/>
    <cellStyle name="Percent 2 153" xfId="8738"/>
    <cellStyle name="Percent 2 16" xfId="8739"/>
    <cellStyle name="Percent 2 16 2" xfId="8740"/>
    <cellStyle name="Percent 2 16 2 2" xfId="8741"/>
    <cellStyle name="Percent 2 16 3" xfId="8742"/>
    <cellStyle name="Percent 2 16 3 2" xfId="8743"/>
    <cellStyle name="Percent 2 16 4" xfId="8744"/>
    <cellStyle name="Percent 2 17" xfId="8745"/>
    <cellStyle name="Percent 2 17 2" xfId="8746"/>
    <cellStyle name="Percent 2 17 2 2" xfId="8747"/>
    <cellStyle name="Percent 2 17 3" xfId="8748"/>
    <cellStyle name="Percent 2 17 3 2" xfId="8749"/>
    <cellStyle name="Percent 2 17 4" xfId="8750"/>
    <cellStyle name="Percent 2 18" xfId="8751"/>
    <cellStyle name="Percent 2 18 2" xfId="8752"/>
    <cellStyle name="Percent 2 18 2 2" xfId="8753"/>
    <cellStyle name="Percent 2 18 3" xfId="8754"/>
    <cellStyle name="Percent 2 18 3 2" xfId="8755"/>
    <cellStyle name="Percent 2 18 4" xfId="8756"/>
    <cellStyle name="Percent 2 19" xfId="8757"/>
    <cellStyle name="Percent 2 19 2" xfId="8758"/>
    <cellStyle name="Percent 2 19 2 2" xfId="8759"/>
    <cellStyle name="Percent 2 19 3" xfId="8760"/>
    <cellStyle name="Percent 2 19 3 2" xfId="8761"/>
    <cellStyle name="Percent 2 19 4" xfId="8762"/>
    <cellStyle name="Percent 2 2" xfId="8763"/>
    <cellStyle name="Percent 2 2 10" xfId="8764"/>
    <cellStyle name="Percent 2 2 10 2" xfId="8765"/>
    <cellStyle name="Percent 2 2 11" xfId="8766"/>
    <cellStyle name="Percent 2 2 11 2" xfId="8767"/>
    <cellStyle name="Percent 2 2 12" xfId="8768"/>
    <cellStyle name="Percent 2 2 12 2" xfId="8769"/>
    <cellStyle name="Percent 2 2 12 2 2" xfId="8770"/>
    <cellStyle name="Percent 2 2 12 3" xfId="8771"/>
    <cellStyle name="Percent 2 2 12 3 2" xfId="8772"/>
    <cellStyle name="Percent 2 2 12 4" xfId="8773"/>
    <cellStyle name="Percent 2 2 13" xfId="8774"/>
    <cellStyle name="Percent 2 2 13 2" xfId="8775"/>
    <cellStyle name="Percent 2 2 13 2 2" xfId="8776"/>
    <cellStyle name="Percent 2 2 13 3" xfId="8777"/>
    <cellStyle name="Percent 2 2 13 3 2" xfId="8778"/>
    <cellStyle name="Percent 2 2 13 4" xfId="8779"/>
    <cellStyle name="Percent 2 2 14" xfId="8780"/>
    <cellStyle name="Percent 2 2 14 2" xfId="8781"/>
    <cellStyle name="Percent 2 2 14 2 2" xfId="8782"/>
    <cellStyle name="Percent 2 2 14 3" xfId="8783"/>
    <cellStyle name="Percent 2 2 14 3 2" xfId="8784"/>
    <cellStyle name="Percent 2 2 14 4" xfId="8785"/>
    <cellStyle name="Percent 2 2 15" xfId="8786"/>
    <cellStyle name="Percent 2 2 15 2" xfId="8787"/>
    <cellStyle name="Percent 2 2 15 2 2" xfId="8788"/>
    <cellStyle name="Percent 2 2 15 3" xfId="8789"/>
    <cellStyle name="Percent 2 2 15 3 2" xfId="8790"/>
    <cellStyle name="Percent 2 2 15 4" xfId="8791"/>
    <cellStyle name="Percent 2 2 16" xfId="8792"/>
    <cellStyle name="Percent 2 2 16 2" xfId="8793"/>
    <cellStyle name="Percent 2 2 16 2 2" xfId="8794"/>
    <cellStyle name="Percent 2 2 16 3" xfId="8795"/>
    <cellStyle name="Percent 2 2 16 3 2" xfId="8796"/>
    <cellStyle name="Percent 2 2 16 4" xfId="8797"/>
    <cellStyle name="Percent 2 2 17" xfId="8798"/>
    <cellStyle name="Percent 2 2 17 2" xfId="8799"/>
    <cellStyle name="Percent 2 2 17 2 2" xfId="8800"/>
    <cellStyle name="Percent 2 2 17 3" xfId="8801"/>
    <cellStyle name="Percent 2 2 17 3 2" xfId="8802"/>
    <cellStyle name="Percent 2 2 17 4" xfId="8803"/>
    <cellStyle name="Percent 2 2 18" xfId="8804"/>
    <cellStyle name="Percent 2 2 18 2" xfId="8805"/>
    <cellStyle name="Percent 2 2 18 2 2" xfId="8806"/>
    <cellStyle name="Percent 2 2 18 3" xfId="8807"/>
    <cellStyle name="Percent 2 2 19" xfId="8808"/>
    <cellStyle name="Percent 2 2 19 2" xfId="8809"/>
    <cellStyle name="Percent 2 2 19 2 2" xfId="8810"/>
    <cellStyle name="Percent 2 2 19 3" xfId="8811"/>
    <cellStyle name="Percent 2 2 2" xfId="8812"/>
    <cellStyle name="Percent 2 2 2 10" xfId="8813"/>
    <cellStyle name="Percent 2 2 2 10 2" xfId="8814"/>
    <cellStyle name="Percent 2 2 2 10 2 2" xfId="8815"/>
    <cellStyle name="Percent 2 2 2 10 3" xfId="8816"/>
    <cellStyle name="Percent 2 2 2 11" xfId="8817"/>
    <cellStyle name="Percent 2 2 2 11 2" xfId="8818"/>
    <cellStyle name="Percent 2 2 2 12" xfId="8819"/>
    <cellStyle name="Percent 2 2 2 12 2" xfId="8820"/>
    <cellStyle name="Percent 2 2 2 13" xfId="8821"/>
    <cellStyle name="Percent 2 2 2 13 2" xfId="8822"/>
    <cellStyle name="Percent 2 2 2 14" xfId="8823"/>
    <cellStyle name="Percent 2 2 2 14 2" xfId="8824"/>
    <cellStyle name="Percent 2 2 2 15" xfId="8825"/>
    <cellStyle name="Percent 2 2 2 15 2" xfId="8826"/>
    <cellStyle name="Percent 2 2 2 16" xfId="8827"/>
    <cellStyle name="Percent 2 2 2 16 2" xfId="8828"/>
    <cellStyle name="Percent 2 2 2 17" xfId="8829"/>
    <cellStyle name="Percent 2 2 2 17 2" xfId="8830"/>
    <cellStyle name="Percent 2 2 2 18" xfId="8831"/>
    <cellStyle name="Percent 2 2 2 18 2" xfId="8832"/>
    <cellStyle name="Percent 2 2 2 19" xfId="8833"/>
    <cellStyle name="Percent 2 2 2 19 2" xfId="8834"/>
    <cellStyle name="Percent 2 2 2 2" xfId="8835"/>
    <cellStyle name="Percent 2 2 2 2 10" xfId="8836"/>
    <cellStyle name="Percent 2 2 2 2 10 2" xfId="8837"/>
    <cellStyle name="Percent 2 2 2 2 11" xfId="8838"/>
    <cellStyle name="Percent 2 2 2 2 11 2" xfId="8839"/>
    <cellStyle name="Percent 2 2 2 2 11 2 2" xfId="8840"/>
    <cellStyle name="Percent 2 2 2 2 11 3" xfId="8841"/>
    <cellStyle name="Percent 2 2 2 2 12" xfId="8842"/>
    <cellStyle name="Percent 2 2 2 2 12 2" xfId="8843"/>
    <cellStyle name="Percent 2 2 2 2 12 2 2" xfId="8844"/>
    <cellStyle name="Percent 2 2 2 2 12 3" xfId="8845"/>
    <cellStyle name="Percent 2 2 2 2 13" xfId="8846"/>
    <cellStyle name="Percent 2 2 2 2 13 2" xfId="8847"/>
    <cellStyle name="Percent 2 2 2 2 13 2 2" xfId="8848"/>
    <cellStyle name="Percent 2 2 2 2 13 3" xfId="8849"/>
    <cellStyle name="Percent 2 2 2 2 14" xfId="8850"/>
    <cellStyle name="Percent 2 2 2 2 14 2" xfId="8851"/>
    <cellStyle name="Percent 2 2 2 2 14 2 2" xfId="8852"/>
    <cellStyle name="Percent 2 2 2 2 14 3" xfId="8853"/>
    <cellStyle name="Percent 2 2 2 2 15" xfId="8854"/>
    <cellStyle name="Percent 2 2 2 2 15 2" xfId="8855"/>
    <cellStyle name="Percent 2 2 2 2 15 2 2" xfId="8856"/>
    <cellStyle name="Percent 2 2 2 2 15 3" xfId="8857"/>
    <cellStyle name="Percent 2 2 2 2 16" xfId="8858"/>
    <cellStyle name="Percent 2 2 2 2 16 2" xfId="8859"/>
    <cellStyle name="Percent 2 2 2 2 16 2 2" xfId="8860"/>
    <cellStyle name="Percent 2 2 2 2 16 3" xfId="8861"/>
    <cellStyle name="Percent 2 2 2 2 17" xfId="8862"/>
    <cellStyle name="Percent 2 2 2 2 17 2" xfId="8863"/>
    <cellStyle name="Percent 2 2 2 2 17 2 2" xfId="8864"/>
    <cellStyle name="Percent 2 2 2 2 17 3" xfId="8865"/>
    <cellStyle name="Percent 2 2 2 2 18" xfId="8866"/>
    <cellStyle name="Percent 2 2 2 2 18 2" xfId="8867"/>
    <cellStyle name="Percent 2 2 2 2 18 2 2" xfId="8868"/>
    <cellStyle name="Percent 2 2 2 2 18 3" xfId="8869"/>
    <cellStyle name="Percent 2 2 2 2 19" xfId="8870"/>
    <cellStyle name="Percent 2 2 2 2 19 2" xfId="8871"/>
    <cellStyle name="Percent 2 2 2 2 19 2 2" xfId="8872"/>
    <cellStyle name="Percent 2 2 2 2 19 3" xfId="8873"/>
    <cellStyle name="Percent 2 2 2 2 2" xfId="8874"/>
    <cellStyle name="Percent 2 2 2 2 2 10" xfId="8875"/>
    <cellStyle name="Percent 2 2 2 2 2 10 2" xfId="8876"/>
    <cellStyle name="Percent 2 2 2 2 2 11" xfId="8877"/>
    <cellStyle name="Percent 2 2 2 2 2 11 2" xfId="8878"/>
    <cellStyle name="Percent 2 2 2 2 2 12" xfId="8879"/>
    <cellStyle name="Percent 2 2 2 2 2 12 2" xfId="8880"/>
    <cellStyle name="Percent 2 2 2 2 2 13" xfId="8881"/>
    <cellStyle name="Percent 2 2 2 2 2 13 2" xfId="8882"/>
    <cellStyle name="Percent 2 2 2 2 2 14" xfId="8883"/>
    <cellStyle name="Percent 2 2 2 2 2 14 2" xfId="8884"/>
    <cellStyle name="Percent 2 2 2 2 2 15" xfId="8885"/>
    <cellStyle name="Percent 2 2 2 2 2 15 2" xfId="8886"/>
    <cellStyle name="Percent 2 2 2 2 2 16" xfId="8887"/>
    <cellStyle name="Percent 2 2 2 2 2 16 2" xfId="8888"/>
    <cellStyle name="Percent 2 2 2 2 2 17" xfId="8889"/>
    <cellStyle name="Percent 2 2 2 2 2 17 2" xfId="8890"/>
    <cellStyle name="Percent 2 2 2 2 2 18" xfId="8891"/>
    <cellStyle name="Percent 2 2 2 2 2 18 2" xfId="8892"/>
    <cellStyle name="Percent 2 2 2 2 2 19" xfId="8893"/>
    <cellStyle name="Percent 2 2 2 2 2 19 2" xfId="8894"/>
    <cellStyle name="Percent 2 2 2 2 2 2" xfId="8895"/>
    <cellStyle name="Percent 2 2 2 2 2 2 2" xfId="8896"/>
    <cellStyle name="Percent 2 2 2 2 2 20" xfId="8897"/>
    <cellStyle name="Percent 2 2 2 2 2 3" xfId="8898"/>
    <cellStyle name="Percent 2 2 2 2 2 3 2" xfId="8899"/>
    <cellStyle name="Percent 2 2 2 2 2 4" xfId="8900"/>
    <cellStyle name="Percent 2 2 2 2 2 4 2" xfId="8901"/>
    <cellStyle name="Percent 2 2 2 2 2 5" xfId="8902"/>
    <cellStyle name="Percent 2 2 2 2 2 5 2" xfId="8903"/>
    <cellStyle name="Percent 2 2 2 2 2 6" xfId="8904"/>
    <cellStyle name="Percent 2 2 2 2 2 6 2" xfId="8905"/>
    <cellStyle name="Percent 2 2 2 2 2 7" xfId="8906"/>
    <cellStyle name="Percent 2 2 2 2 2 7 2" xfId="8907"/>
    <cellStyle name="Percent 2 2 2 2 2 8" xfId="8908"/>
    <cellStyle name="Percent 2 2 2 2 2 8 2" xfId="8909"/>
    <cellStyle name="Percent 2 2 2 2 2 9" xfId="8910"/>
    <cellStyle name="Percent 2 2 2 2 2 9 2" xfId="8911"/>
    <cellStyle name="Percent 2 2 2 2 20" xfId="8912"/>
    <cellStyle name="Percent 2 2 2 2 20 2" xfId="8913"/>
    <cellStyle name="Percent 2 2 2 2 20 2 2" xfId="8914"/>
    <cellStyle name="Percent 2 2 2 2 20 3" xfId="8915"/>
    <cellStyle name="Percent 2 2 2 2 21" xfId="8916"/>
    <cellStyle name="Percent 2 2 2 2 21 2" xfId="8917"/>
    <cellStyle name="Percent 2 2 2 2 21 2 2" xfId="8918"/>
    <cellStyle name="Percent 2 2 2 2 21 3" xfId="8919"/>
    <cellStyle name="Percent 2 2 2 2 22" xfId="8920"/>
    <cellStyle name="Percent 2 2 2 2 22 2" xfId="8921"/>
    <cellStyle name="Percent 2 2 2 2 22 2 2" xfId="8922"/>
    <cellStyle name="Percent 2 2 2 2 22 3" xfId="8923"/>
    <cellStyle name="Percent 2 2 2 2 23" xfId="8924"/>
    <cellStyle name="Percent 2 2 2 2 23 2" xfId="8925"/>
    <cellStyle name="Percent 2 2 2 2 23 2 2" xfId="8926"/>
    <cellStyle name="Percent 2 2 2 2 23 3" xfId="8927"/>
    <cellStyle name="Percent 2 2 2 2 24" xfId="8928"/>
    <cellStyle name="Percent 2 2 2 2 24 2" xfId="8929"/>
    <cellStyle name="Percent 2 2 2 2 24 2 2" xfId="8930"/>
    <cellStyle name="Percent 2 2 2 2 24 3" xfId="8931"/>
    <cellStyle name="Percent 2 2 2 2 25" xfId="8932"/>
    <cellStyle name="Percent 2 2 2 2 25 2" xfId="8933"/>
    <cellStyle name="Percent 2 2 2 2 25 2 2" xfId="8934"/>
    <cellStyle name="Percent 2 2 2 2 25 3" xfId="8935"/>
    <cellStyle name="Percent 2 2 2 2 26" xfId="8936"/>
    <cellStyle name="Percent 2 2 2 2 26 2" xfId="8937"/>
    <cellStyle name="Percent 2 2 2 2 26 2 2" xfId="8938"/>
    <cellStyle name="Percent 2 2 2 2 26 3" xfId="8939"/>
    <cellStyle name="Percent 2 2 2 2 27" xfId="8940"/>
    <cellStyle name="Percent 2 2 2 2 3" xfId="8941"/>
    <cellStyle name="Percent 2 2 2 2 3 2" xfId="8942"/>
    <cellStyle name="Percent 2 2 2 2 4" xfId="8943"/>
    <cellStyle name="Percent 2 2 2 2 4 2" xfId="8944"/>
    <cellStyle name="Percent 2 2 2 2 5" xfId="8945"/>
    <cellStyle name="Percent 2 2 2 2 5 2" xfId="8946"/>
    <cellStyle name="Percent 2 2 2 2 6" xfId="8947"/>
    <cellStyle name="Percent 2 2 2 2 6 2" xfId="8948"/>
    <cellStyle name="Percent 2 2 2 2 7" xfId="8949"/>
    <cellStyle name="Percent 2 2 2 2 7 2" xfId="8950"/>
    <cellStyle name="Percent 2 2 2 2 8" xfId="8951"/>
    <cellStyle name="Percent 2 2 2 2 8 2" xfId="8952"/>
    <cellStyle name="Percent 2 2 2 2 9" xfId="8953"/>
    <cellStyle name="Percent 2 2 2 2 9 2" xfId="8954"/>
    <cellStyle name="Percent 2 2 2 20" xfId="8955"/>
    <cellStyle name="Percent 2 2 2 20 2" xfId="8956"/>
    <cellStyle name="Percent 2 2 2 21" xfId="8957"/>
    <cellStyle name="Percent 2 2 2 21 2" xfId="8958"/>
    <cellStyle name="Percent 2 2 2 22" xfId="8959"/>
    <cellStyle name="Percent 2 2 2 22 2" xfId="8960"/>
    <cellStyle name="Percent 2 2 2 23" xfId="8961"/>
    <cellStyle name="Percent 2 2 2 23 2" xfId="8962"/>
    <cellStyle name="Percent 2 2 2 24" xfId="8963"/>
    <cellStyle name="Percent 2 2 2 24 2" xfId="8964"/>
    <cellStyle name="Percent 2 2 2 25" xfId="8965"/>
    <cellStyle name="Percent 2 2 2 25 2" xfId="8966"/>
    <cellStyle name="Percent 2 2 2 26" xfId="8967"/>
    <cellStyle name="Percent 2 2 2 26 2" xfId="8968"/>
    <cellStyle name="Percent 2 2 2 27" xfId="8969"/>
    <cellStyle name="Percent 2 2 2 27 2" xfId="8970"/>
    <cellStyle name="Percent 2 2 2 28" xfId="8971"/>
    <cellStyle name="Percent 2 2 2 3" xfId="8972"/>
    <cellStyle name="Percent 2 2 2 3 2" xfId="8973"/>
    <cellStyle name="Percent 2 2 2 3 2 2" xfId="8974"/>
    <cellStyle name="Percent 2 2 2 3 3" xfId="8975"/>
    <cellStyle name="Percent 2 2 2 4" xfId="8976"/>
    <cellStyle name="Percent 2 2 2 4 2" xfId="8977"/>
    <cellStyle name="Percent 2 2 2 4 2 2" xfId="8978"/>
    <cellStyle name="Percent 2 2 2 4 3" xfId="8979"/>
    <cellStyle name="Percent 2 2 2 5" xfId="8980"/>
    <cellStyle name="Percent 2 2 2 5 2" xfId="8981"/>
    <cellStyle name="Percent 2 2 2 5 2 2" xfId="8982"/>
    <cellStyle name="Percent 2 2 2 5 3" xfId="8983"/>
    <cellStyle name="Percent 2 2 2 6" xfId="8984"/>
    <cellStyle name="Percent 2 2 2 6 2" xfId="8985"/>
    <cellStyle name="Percent 2 2 2 6 2 2" xfId="8986"/>
    <cellStyle name="Percent 2 2 2 6 3" xfId="8987"/>
    <cellStyle name="Percent 2 2 2 7" xfId="8988"/>
    <cellStyle name="Percent 2 2 2 7 2" xfId="8989"/>
    <cellStyle name="Percent 2 2 2 7 2 2" xfId="8990"/>
    <cellStyle name="Percent 2 2 2 7 3" xfId="8991"/>
    <cellStyle name="Percent 2 2 2 8" xfId="8992"/>
    <cellStyle name="Percent 2 2 2 8 2" xfId="8993"/>
    <cellStyle name="Percent 2 2 2 8 2 2" xfId="8994"/>
    <cellStyle name="Percent 2 2 2 8 3" xfId="8995"/>
    <cellStyle name="Percent 2 2 2 9" xfId="8996"/>
    <cellStyle name="Percent 2 2 2 9 2" xfId="8997"/>
    <cellStyle name="Percent 2 2 2 9 2 2" xfId="8998"/>
    <cellStyle name="Percent 2 2 2 9 3" xfId="8999"/>
    <cellStyle name="Percent 2 2 20" xfId="9000"/>
    <cellStyle name="Percent 2 2 20 2" xfId="9001"/>
    <cellStyle name="Percent 2 2 20 2 2" xfId="9002"/>
    <cellStyle name="Percent 2 2 20 3" xfId="9003"/>
    <cellStyle name="Percent 2 2 21" xfId="9004"/>
    <cellStyle name="Percent 2 2 21 2" xfId="9005"/>
    <cellStyle name="Percent 2 2 21 2 2" xfId="9006"/>
    <cellStyle name="Percent 2 2 21 3" xfId="9007"/>
    <cellStyle name="Percent 2 2 22" xfId="9008"/>
    <cellStyle name="Percent 2 2 22 2" xfId="9009"/>
    <cellStyle name="Percent 2 2 22 2 2" xfId="9010"/>
    <cellStyle name="Percent 2 2 22 3" xfId="9011"/>
    <cellStyle name="Percent 2 2 23" xfId="9012"/>
    <cellStyle name="Percent 2 2 23 2" xfId="9013"/>
    <cellStyle name="Percent 2 2 23 2 2" xfId="9014"/>
    <cellStyle name="Percent 2 2 23 3" xfId="9015"/>
    <cellStyle name="Percent 2 2 24" xfId="9016"/>
    <cellStyle name="Percent 2 2 24 2" xfId="9017"/>
    <cellStyle name="Percent 2 2 24 2 2" xfId="9018"/>
    <cellStyle name="Percent 2 2 24 3" xfId="9019"/>
    <cellStyle name="Percent 2 2 25" xfId="9020"/>
    <cellStyle name="Percent 2 2 25 2" xfId="9021"/>
    <cellStyle name="Percent 2 2 25 2 2" xfId="9022"/>
    <cellStyle name="Percent 2 2 25 3" xfId="9023"/>
    <cellStyle name="Percent 2 2 26" xfId="9024"/>
    <cellStyle name="Percent 2 2 26 2" xfId="9025"/>
    <cellStyle name="Percent 2 2 26 2 2" xfId="9026"/>
    <cellStyle name="Percent 2 2 26 3" xfId="9027"/>
    <cellStyle name="Percent 2 2 27" xfId="9028"/>
    <cellStyle name="Percent 2 2 27 2" xfId="9029"/>
    <cellStyle name="Percent 2 2 27 2 2" xfId="9030"/>
    <cellStyle name="Percent 2 2 27 3" xfId="9031"/>
    <cellStyle name="Percent 2 2 28" xfId="9032"/>
    <cellStyle name="Percent 2 2 28 2" xfId="9033"/>
    <cellStyle name="Percent 2 2 29" xfId="9034"/>
    <cellStyle name="Percent 2 2 29 2" xfId="9035"/>
    <cellStyle name="Percent 2 2 3" xfId="9036"/>
    <cellStyle name="Percent 2 2 3 2" xfId="9037"/>
    <cellStyle name="Percent 2 2 3 2 2" xfId="9038"/>
    <cellStyle name="Percent 2 2 3 3" xfId="9039"/>
    <cellStyle name="Percent 2 2 3 3 2" xfId="9040"/>
    <cellStyle name="Percent 2 2 3 4" xfId="9041"/>
    <cellStyle name="Percent 2 2 30" xfId="9042"/>
    <cellStyle name="Percent 2 2 4" xfId="9043"/>
    <cellStyle name="Percent 2 2 4 2" xfId="9044"/>
    <cellStyle name="Percent 2 2 4 2 2" xfId="9045"/>
    <cellStyle name="Percent 2 2 4 3" xfId="9046"/>
    <cellStyle name="Percent 2 2 4 3 2" xfId="9047"/>
    <cellStyle name="Percent 2 2 4 4" xfId="9048"/>
    <cellStyle name="Percent 2 2 5" xfId="9049"/>
    <cellStyle name="Percent 2 2 5 2" xfId="9050"/>
    <cellStyle name="Percent 2 2 5 2 2" xfId="9051"/>
    <cellStyle name="Percent 2 2 5 3" xfId="9052"/>
    <cellStyle name="Percent 2 2 5 3 2" xfId="9053"/>
    <cellStyle name="Percent 2 2 5 4" xfId="9054"/>
    <cellStyle name="Percent 2 2 6" xfId="9055"/>
    <cellStyle name="Percent 2 2 6 2" xfId="9056"/>
    <cellStyle name="Percent 2 2 6 2 2" xfId="9057"/>
    <cellStyle name="Percent 2 2 6 3" xfId="9058"/>
    <cellStyle name="Percent 2 2 6 3 2" xfId="9059"/>
    <cellStyle name="Percent 2 2 6 4" xfId="9060"/>
    <cellStyle name="Percent 2 2 7" xfId="9061"/>
    <cellStyle name="Percent 2 2 7 2" xfId="9062"/>
    <cellStyle name="Percent 2 2 7 2 2" xfId="9063"/>
    <cellStyle name="Percent 2 2 7 3" xfId="9064"/>
    <cellStyle name="Percent 2 2 7 3 2" xfId="9065"/>
    <cellStyle name="Percent 2 2 7 4" xfId="9066"/>
    <cellStyle name="Percent 2 2 8" xfId="9067"/>
    <cellStyle name="Percent 2 2 8 2" xfId="9068"/>
    <cellStyle name="Percent 2 2 8 2 2" xfId="9069"/>
    <cellStyle name="Percent 2 2 8 3" xfId="9070"/>
    <cellStyle name="Percent 2 2 8 3 2" xfId="9071"/>
    <cellStyle name="Percent 2 2 8 4" xfId="9072"/>
    <cellStyle name="Percent 2 2 9" xfId="9073"/>
    <cellStyle name="Percent 2 2 9 2" xfId="9074"/>
    <cellStyle name="Percent 2 2 9 2 2" xfId="9075"/>
    <cellStyle name="Percent 2 2 9 3" xfId="9076"/>
    <cellStyle name="Percent 2 20" xfId="9077"/>
    <cellStyle name="Percent 2 20 2" xfId="9078"/>
    <cellStyle name="Percent 2 20 2 2" xfId="9079"/>
    <cellStyle name="Percent 2 20 3" xfId="9080"/>
    <cellStyle name="Percent 2 20 3 2" xfId="9081"/>
    <cellStyle name="Percent 2 20 4" xfId="9082"/>
    <cellStyle name="Percent 2 21" xfId="9083"/>
    <cellStyle name="Percent 2 21 2" xfId="9084"/>
    <cellStyle name="Percent 2 21 2 2" xfId="9085"/>
    <cellStyle name="Percent 2 21 3" xfId="9086"/>
    <cellStyle name="Percent 2 21 3 2" xfId="9087"/>
    <cellStyle name="Percent 2 21 4" xfId="9088"/>
    <cellStyle name="Percent 2 22" xfId="9089"/>
    <cellStyle name="Percent 2 22 2" xfId="9090"/>
    <cellStyle name="Percent 2 22 2 2" xfId="9091"/>
    <cellStyle name="Percent 2 22 3" xfId="9092"/>
    <cellStyle name="Percent 2 22 3 2" xfId="9093"/>
    <cellStyle name="Percent 2 22 4" xfId="9094"/>
    <cellStyle name="Percent 2 23" xfId="9095"/>
    <cellStyle name="Percent 2 23 2" xfId="9096"/>
    <cellStyle name="Percent 2 23 2 2" xfId="9097"/>
    <cellStyle name="Percent 2 23 3" xfId="9098"/>
    <cellStyle name="Percent 2 23 3 2" xfId="9099"/>
    <cellStyle name="Percent 2 23 4" xfId="9100"/>
    <cellStyle name="Percent 2 24" xfId="9101"/>
    <cellStyle name="Percent 2 24 2" xfId="9102"/>
    <cellStyle name="Percent 2 24 2 2" xfId="9103"/>
    <cellStyle name="Percent 2 24 3" xfId="9104"/>
    <cellStyle name="Percent 2 24 3 2" xfId="9105"/>
    <cellStyle name="Percent 2 24 4" xfId="9106"/>
    <cellStyle name="Percent 2 25" xfId="9107"/>
    <cellStyle name="Percent 2 25 2" xfId="9108"/>
    <cellStyle name="Percent 2 25 2 2" xfId="9109"/>
    <cellStyle name="Percent 2 25 3" xfId="9110"/>
    <cellStyle name="Percent 2 25 3 2" xfId="9111"/>
    <cellStyle name="Percent 2 25 4" xfId="9112"/>
    <cellStyle name="Percent 2 26" xfId="9113"/>
    <cellStyle name="Percent 2 26 2" xfId="9114"/>
    <cellStyle name="Percent 2 26 2 2" xfId="9115"/>
    <cellStyle name="Percent 2 26 3" xfId="9116"/>
    <cellStyle name="Percent 2 26 3 2" xfId="9117"/>
    <cellStyle name="Percent 2 26 4" xfId="9118"/>
    <cellStyle name="Percent 2 27" xfId="9119"/>
    <cellStyle name="Percent 2 27 2" xfId="9120"/>
    <cellStyle name="Percent 2 27 2 2" xfId="9121"/>
    <cellStyle name="Percent 2 27 3" xfId="9122"/>
    <cellStyle name="Percent 2 27 3 2" xfId="9123"/>
    <cellStyle name="Percent 2 27 4" xfId="9124"/>
    <cellStyle name="Percent 2 27 4 2" xfId="9125"/>
    <cellStyle name="Percent 2 27 5" xfId="9126"/>
    <cellStyle name="Percent 2 28" xfId="9127"/>
    <cellStyle name="Percent 2 28 2" xfId="9128"/>
    <cellStyle name="Percent 2 28 2 2" xfId="9129"/>
    <cellStyle name="Percent 2 28 3" xfId="9130"/>
    <cellStyle name="Percent 2 29" xfId="9131"/>
    <cellStyle name="Percent 2 29 2" xfId="9132"/>
    <cellStyle name="Percent 2 3" xfId="9133"/>
    <cellStyle name="Percent 2 3 10" xfId="9134"/>
    <cellStyle name="Percent 2 3 10 2" xfId="9135"/>
    <cellStyle name="Percent 2 3 11" xfId="9136"/>
    <cellStyle name="Percent 2 3 11 2" xfId="9137"/>
    <cellStyle name="Percent 2 3 12" xfId="9138"/>
    <cellStyle name="Percent 2 3 12 2" xfId="9139"/>
    <cellStyle name="Percent 2 3 13" xfId="9140"/>
    <cellStyle name="Percent 2 3 13 2" xfId="9141"/>
    <cellStyle name="Percent 2 3 14" xfId="9142"/>
    <cellStyle name="Percent 2 3 14 2" xfId="9143"/>
    <cellStyle name="Percent 2 3 15" xfId="9144"/>
    <cellStyle name="Percent 2 3 15 2" xfId="9145"/>
    <cellStyle name="Percent 2 3 16" xfId="9146"/>
    <cellStyle name="Percent 2 3 16 2" xfId="9147"/>
    <cellStyle name="Percent 2 3 17" xfId="9148"/>
    <cellStyle name="Percent 2 3 17 2" xfId="9149"/>
    <cellStyle name="Percent 2 3 18" xfId="9150"/>
    <cellStyle name="Percent 2 3 18 2" xfId="9151"/>
    <cellStyle name="Percent 2 3 19" xfId="9152"/>
    <cellStyle name="Percent 2 3 19 2" xfId="9153"/>
    <cellStyle name="Percent 2 3 2" xfId="9154"/>
    <cellStyle name="Percent 2 3 2 2" xfId="9155"/>
    <cellStyle name="Percent 2 3 2 2 2" xfId="9156"/>
    <cellStyle name="Percent 2 3 2 2 2 2" xfId="9157"/>
    <cellStyle name="Percent 2 3 2 2 2 2 2" xfId="9158"/>
    <cellStyle name="Percent 2 3 2 2 2 3" xfId="9159"/>
    <cellStyle name="Percent 2 3 2 2 3" xfId="9160"/>
    <cellStyle name="Percent 2 3 2 2 3 2" xfId="9161"/>
    <cellStyle name="Percent 2 3 2 2 3 2 2" xfId="9162"/>
    <cellStyle name="Percent 2 3 2 2 3 3" xfId="9163"/>
    <cellStyle name="Percent 2 3 2 2 4" xfId="9164"/>
    <cellStyle name="Percent 2 3 2 2 4 2" xfId="9165"/>
    <cellStyle name="Percent 2 3 2 2 4 2 2" xfId="9166"/>
    <cellStyle name="Percent 2 3 2 2 4 3" xfId="9167"/>
    <cellStyle name="Percent 2 3 2 2 5" xfId="9168"/>
    <cellStyle name="Percent 2 3 2 2 5 2" xfId="9169"/>
    <cellStyle name="Percent 2 3 2 2 5 2 2" xfId="9170"/>
    <cellStyle name="Percent 2 3 2 2 5 3" xfId="9171"/>
    <cellStyle name="Percent 2 3 2 2 6" xfId="9172"/>
    <cellStyle name="Percent 2 3 2 3" xfId="9173"/>
    <cellStyle name="Percent 2 3 2 3 2" xfId="9174"/>
    <cellStyle name="Percent 2 3 2 4" xfId="9175"/>
    <cellStyle name="Percent 2 3 2 4 2" xfId="9176"/>
    <cellStyle name="Percent 2 3 2 4 2 2" xfId="9177"/>
    <cellStyle name="Percent 2 3 2 4 3" xfId="9178"/>
    <cellStyle name="Percent 2 3 2 5" xfId="9179"/>
    <cellStyle name="Percent 2 3 2 5 2" xfId="9180"/>
    <cellStyle name="Percent 2 3 2 6" xfId="9181"/>
    <cellStyle name="Percent 2 3 2 6 2" xfId="9182"/>
    <cellStyle name="Percent 2 3 2 7" xfId="9183"/>
    <cellStyle name="Percent 2 3 2 7 2" xfId="9184"/>
    <cellStyle name="Percent 2 3 2 8" xfId="9185"/>
    <cellStyle name="Percent 2 3 20" xfId="9186"/>
    <cellStyle name="Percent 2 3 3" xfId="9187"/>
    <cellStyle name="Percent 2 3 3 2" xfId="9188"/>
    <cellStyle name="Percent 2 3 3 2 2" xfId="9189"/>
    <cellStyle name="Percent 2 3 3 3" xfId="9190"/>
    <cellStyle name="Percent 2 3 3 3 2" xfId="9191"/>
    <cellStyle name="Percent 2 3 3 4" xfId="9192"/>
    <cellStyle name="Percent 2 3 4" xfId="9193"/>
    <cellStyle name="Percent 2 3 4 2" xfId="9194"/>
    <cellStyle name="Percent 2 3 4 2 2" xfId="9195"/>
    <cellStyle name="Percent 2 3 4 3" xfId="9196"/>
    <cellStyle name="Percent 2 3 4 3 2" xfId="9197"/>
    <cellStyle name="Percent 2 3 4 4" xfId="9198"/>
    <cellStyle name="Percent 2 3 5" xfId="9199"/>
    <cellStyle name="Percent 2 3 5 2" xfId="9200"/>
    <cellStyle name="Percent 2 3 5 2 2" xfId="9201"/>
    <cellStyle name="Percent 2 3 5 3" xfId="9202"/>
    <cellStyle name="Percent 2 3 5 3 2" xfId="9203"/>
    <cellStyle name="Percent 2 3 5 4" xfId="9204"/>
    <cellStyle name="Percent 2 3 6" xfId="9205"/>
    <cellStyle name="Percent 2 3 6 2" xfId="9206"/>
    <cellStyle name="Percent 2 3 6 2 2" xfId="9207"/>
    <cellStyle name="Percent 2 3 6 3" xfId="9208"/>
    <cellStyle name="Percent 2 3 6 3 2" xfId="9209"/>
    <cellStyle name="Percent 2 3 6 4" xfId="9210"/>
    <cellStyle name="Percent 2 3 7" xfId="9211"/>
    <cellStyle name="Percent 2 3 7 2" xfId="9212"/>
    <cellStyle name="Percent 2 3 8" xfId="9213"/>
    <cellStyle name="Percent 2 3 8 2" xfId="9214"/>
    <cellStyle name="Percent 2 3 9" xfId="9215"/>
    <cellStyle name="Percent 2 3 9 2" xfId="9216"/>
    <cellStyle name="Percent 2 30" xfId="9217"/>
    <cellStyle name="Percent 2 30 2" xfId="9218"/>
    <cellStyle name="Percent 2 31" xfId="9219"/>
    <cellStyle name="Percent 2 31 2" xfId="9220"/>
    <cellStyle name="Percent 2 32" xfId="9221"/>
    <cellStyle name="Percent 2 32 2" xfId="9222"/>
    <cellStyle name="Percent 2 33" xfId="9223"/>
    <cellStyle name="Percent 2 33 2" xfId="9224"/>
    <cellStyle name="Percent 2 34" xfId="9225"/>
    <cellStyle name="Percent 2 34 2" xfId="9226"/>
    <cellStyle name="Percent 2 35" xfId="9227"/>
    <cellStyle name="Percent 2 35 2" xfId="9228"/>
    <cellStyle name="Percent 2 36" xfId="9229"/>
    <cellStyle name="Percent 2 36 2" xfId="9230"/>
    <cellStyle name="Percent 2 37" xfId="9231"/>
    <cellStyle name="Percent 2 37 2" xfId="9232"/>
    <cellStyle name="Percent 2 38" xfId="9233"/>
    <cellStyle name="Percent 2 38 2" xfId="9234"/>
    <cellStyle name="Percent 2 39" xfId="9235"/>
    <cellStyle name="Percent 2 39 2" xfId="9236"/>
    <cellStyle name="Percent 2 4" xfId="9237"/>
    <cellStyle name="Percent 2 4 2" xfId="9238"/>
    <cellStyle name="Percent 2 4 2 2" xfId="9239"/>
    <cellStyle name="Percent 2 4 2 2 2" xfId="9240"/>
    <cellStyle name="Percent 2 4 2 2 2 2" xfId="9241"/>
    <cellStyle name="Percent 2 4 2 2 3" xfId="9242"/>
    <cellStyle name="Percent 2 4 2 3" xfId="9243"/>
    <cellStyle name="Percent 2 4 2 3 2" xfId="9244"/>
    <cellStyle name="Percent 2 4 2 4" xfId="9245"/>
    <cellStyle name="Percent 2 4 2 4 2" xfId="9246"/>
    <cellStyle name="Percent 2 4 2 5" xfId="9247"/>
    <cellStyle name="Percent 2 4 2 5 2" xfId="9248"/>
    <cellStyle name="Percent 2 4 2 6" xfId="9249"/>
    <cellStyle name="Percent 2 4 2 6 2" xfId="9250"/>
    <cellStyle name="Percent 2 4 2 7" xfId="9251"/>
    <cellStyle name="Percent 2 4 3" xfId="9252"/>
    <cellStyle name="Percent 2 4 3 2" xfId="9253"/>
    <cellStyle name="Percent 2 4 4" xfId="9254"/>
    <cellStyle name="Percent 2 4 4 2" xfId="9255"/>
    <cellStyle name="Percent 2 4 5" xfId="9256"/>
    <cellStyle name="Percent 2 4 5 2" xfId="9257"/>
    <cellStyle name="Percent 2 4 6" xfId="9258"/>
    <cellStyle name="Percent 2 4 6 2" xfId="9259"/>
    <cellStyle name="Percent 2 4 7" xfId="9260"/>
    <cellStyle name="Percent 2 40" xfId="9261"/>
    <cellStyle name="Percent 2 40 2" xfId="9262"/>
    <cellStyle name="Percent 2 41" xfId="9263"/>
    <cellStyle name="Percent 2 41 2" xfId="9264"/>
    <cellStyle name="Percent 2 42" xfId="9265"/>
    <cellStyle name="Percent 2 42 2" xfId="9266"/>
    <cellStyle name="Percent 2 43" xfId="9267"/>
    <cellStyle name="Percent 2 43 2" xfId="9268"/>
    <cellStyle name="Percent 2 44" xfId="9269"/>
    <cellStyle name="Percent 2 44 2" xfId="9270"/>
    <cellStyle name="Percent 2 45" xfId="9271"/>
    <cellStyle name="Percent 2 45 2" xfId="9272"/>
    <cellStyle name="Percent 2 46" xfId="9273"/>
    <cellStyle name="Percent 2 46 2" xfId="9274"/>
    <cellStyle name="Percent 2 47" xfId="9275"/>
    <cellStyle name="Percent 2 47 2" xfId="9276"/>
    <cellStyle name="Percent 2 48" xfId="9277"/>
    <cellStyle name="Percent 2 48 2" xfId="9278"/>
    <cellStyle name="Percent 2 49" xfId="9279"/>
    <cellStyle name="Percent 2 49 2" xfId="9280"/>
    <cellStyle name="Percent 2 5" xfId="9281"/>
    <cellStyle name="Percent 2 5 2" xfId="9282"/>
    <cellStyle name="Percent 2 5 2 2" xfId="9283"/>
    <cellStyle name="Percent 2 5 2 2 2" xfId="9284"/>
    <cellStyle name="Percent 2 5 2 3" xfId="9285"/>
    <cellStyle name="Percent 2 5 3" xfId="9286"/>
    <cellStyle name="Percent 2 5 3 2" xfId="9287"/>
    <cellStyle name="Percent 2 5 4" xfId="9288"/>
    <cellStyle name="Percent 2 50" xfId="9289"/>
    <cellStyle name="Percent 2 50 2" xfId="9290"/>
    <cellStyle name="Percent 2 51" xfId="9291"/>
    <cellStyle name="Percent 2 51 2" xfId="9292"/>
    <cellStyle name="Percent 2 52" xfId="9293"/>
    <cellStyle name="Percent 2 52 2" xfId="9294"/>
    <cellStyle name="Percent 2 53" xfId="9295"/>
    <cellStyle name="Percent 2 53 2" xfId="9296"/>
    <cellStyle name="Percent 2 54" xfId="9297"/>
    <cellStyle name="Percent 2 54 2" xfId="9298"/>
    <cellStyle name="Percent 2 55" xfId="9299"/>
    <cellStyle name="Percent 2 55 2" xfId="9300"/>
    <cellStyle name="Percent 2 56" xfId="9301"/>
    <cellStyle name="Percent 2 56 2" xfId="9302"/>
    <cellStyle name="Percent 2 57" xfId="9303"/>
    <cellStyle name="Percent 2 57 2" xfId="9304"/>
    <cellStyle name="Percent 2 58" xfId="9305"/>
    <cellStyle name="Percent 2 58 2" xfId="9306"/>
    <cellStyle name="Percent 2 59" xfId="9307"/>
    <cellStyle name="Percent 2 59 2" xfId="9308"/>
    <cellStyle name="Percent 2 6" xfId="9309"/>
    <cellStyle name="Percent 2 6 2" xfId="9310"/>
    <cellStyle name="Percent 2 6 2 2" xfId="9311"/>
    <cellStyle name="Percent 2 6 2 2 2" xfId="9312"/>
    <cellStyle name="Percent 2 6 2 3" xfId="9313"/>
    <cellStyle name="Percent 2 6 2 3 2" xfId="9314"/>
    <cellStyle name="Percent 2 6 2 4" xfId="9315"/>
    <cellStyle name="Percent 2 6 3" xfId="9316"/>
    <cellStyle name="Percent 2 6 3 2" xfId="9317"/>
    <cellStyle name="Percent 2 6 4" xfId="9318"/>
    <cellStyle name="Percent 2 60" xfId="9319"/>
    <cellStyle name="Percent 2 60 2" xfId="9320"/>
    <cellStyle name="Percent 2 61" xfId="9321"/>
    <cellStyle name="Percent 2 61 2" xfId="9322"/>
    <cellStyle name="Percent 2 62" xfId="9323"/>
    <cellStyle name="Percent 2 62 2" xfId="9324"/>
    <cellStyle name="Percent 2 63" xfId="9325"/>
    <cellStyle name="Percent 2 63 2" xfId="9326"/>
    <cellStyle name="Percent 2 63 2 2" xfId="9327"/>
    <cellStyle name="Percent 2 63 2 2 2" xfId="9328"/>
    <cellStyle name="Percent 2 63 2 3" xfId="9329"/>
    <cellStyle name="Percent 2 63 2 3 2" xfId="9330"/>
    <cellStyle name="Percent 2 63 2 4" xfId="9331"/>
    <cellStyle name="Percent 2 63 3" xfId="9332"/>
    <cellStyle name="Percent 2 63 3 2" xfId="9333"/>
    <cellStyle name="Percent 2 63 4" xfId="9334"/>
    <cellStyle name="Percent 2 64" xfId="9335"/>
    <cellStyle name="Percent 2 64 2" xfId="9336"/>
    <cellStyle name="Percent 2 65" xfId="9337"/>
    <cellStyle name="Percent 2 65 2" xfId="9338"/>
    <cellStyle name="Percent 2 66" xfId="9339"/>
    <cellStyle name="Percent 2 66 2" xfId="9340"/>
    <cellStyle name="Percent 2 67" xfId="9341"/>
    <cellStyle name="Percent 2 67 2" xfId="9342"/>
    <cellStyle name="Percent 2 68" xfId="9343"/>
    <cellStyle name="Percent 2 68 2" xfId="9344"/>
    <cellStyle name="Percent 2 69" xfId="9345"/>
    <cellStyle name="Percent 2 69 2" xfId="9346"/>
    <cellStyle name="Percent 2 69 2 2" xfId="9347"/>
    <cellStyle name="Percent 2 69 3" xfId="9348"/>
    <cellStyle name="Percent 2 7" xfId="9349"/>
    <cellStyle name="Percent 2 7 2" xfId="9350"/>
    <cellStyle name="Percent 2 7 2 2" xfId="9351"/>
    <cellStyle name="Percent 2 7 3" xfId="9352"/>
    <cellStyle name="Percent 2 7 3 2" xfId="9353"/>
    <cellStyle name="Percent 2 7 4" xfId="9354"/>
    <cellStyle name="Percent 2 70" xfId="9355"/>
    <cellStyle name="Percent 2 70 2" xfId="9356"/>
    <cellStyle name="Percent 2 71" xfId="9357"/>
    <cellStyle name="Percent 2 71 2" xfId="9358"/>
    <cellStyle name="Percent 2 72" xfId="9359"/>
    <cellStyle name="Percent 2 72 2" xfId="9360"/>
    <cellStyle name="Percent 2 73" xfId="9361"/>
    <cellStyle name="Percent 2 73 2" xfId="9362"/>
    <cellStyle name="Percent 2 74" xfId="9363"/>
    <cellStyle name="Percent 2 74 2" xfId="9364"/>
    <cellStyle name="Percent 2 75" xfId="9365"/>
    <cellStyle name="Percent 2 75 2" xfId="9366"/>
    <cellStyle name="Percent 2 76" xfId="9367"/>
    <cellStyle name="Percent 2 76 2" xfId="9368"/>
    <cellStyle name="Percent 2 77" xfId="9369"/>
    <cellStyle name="Percent 2 77 2" xfId="9370"/>
    <cellStyle name="Percent 2 78" xfId="9371"/>
    <cellStyle name="Percent 2 78 2" xfId="9372"/>
    <cellStyle name="Percent 2 79" xfId="9373"/>
    <cellStyle name="Percent 2 79 2" xfId="9374"/>
    <cellStyle name="Percent 2 8" xfId="9375"/>
    <cellStyle name="Percent 2 8 2" xfId="9376"/>
    <cellStyle name="Percent 2 8 2 2" xfId="9377"/>
    <cellStyle name="Percent 2 8 3" xfId="9378"/>
    <cellStyle name="Percent 2 8 3 2" xfId="9379"/>
    <cellStyle name="Percent 2 8 4" xfId="9380"/>
    <cellStyle name="Percent 2 80" xfId="9381"/>
    <cellStyle name="Percent 2 80 2" xfId="9382"/>
    <cellStyle name="Percent 2 81" xfId="9383"/>
    <cellStyle name="Percent 2 81 2" xfId="9384"/>
    <cellStyle name="Percent 2 82" xfId="9385"/>
    <cellStyle name="Percent 2 82 2" xfId="9386"/>
    <cellStyle name="Percent 2 83" xfId="9387"/>
    <cellStyle name="Percent 2 83 2" xfId="9388"/>
    <cellStyle name="Percent 2 84" xfId="9389"/>
    <cellStyle name="Percent 2 84 2" xfId="9390"/>
    <cellStyle name="Percent 2 85" xfId="9391"/>
    <cellStyle name="Percent 2 85 2" xfId="9392"/>
    <cellStyle name="Percent 2 86" xfId="9393"/>
    <cellStyle name="Percent 2 86 2" xfId="9394"/>
    <cellStyle name="Percent 2 87" xfId="9395"/>
    <cellStyle name="Percent 2 87 2" xfId="9396"/>
    <cellStyle name="Percent 2 88" xfId="9397"/>
    <cellStyle name="Percent 2 88 2" xfId="9398"/>
    <cellStyle name="Percent 2 89" xfId="9399"/>
    <cellStyle name="Percent 2 89 2" xfId="9400"/>
    <cellStyle name="Percent 2 9" xfId="9401"/>
    <cellStyle name="Percent 2 9 2" xfId="9402"/>
    <cellStyle name="Percent 2 9 2 2" xfId="9403"/>
    <cellStyle name="Percent 2 9 3" xfId="9404"/>
    <cellStyle name="Percent 2 9 3 2" xfId="9405"/>
    <cellStyle name="Percent 2 9 4" xfId="9406"/>
    <cellStyle name="Percent 2 90" xfId="9407"/>
    <cellStyle name="Percent 2 90 2" xfId="9408"/>
    <cellStyle name="Percent 2 91" xfId="9409"/>
    <cellStyle name="Percent 2 91 2" xfId="9410"/>
    <cellStyle name="Percent 2 92" xfId="9411"/>
    <cellStyle name="Percent 2 92 2" xfId="9412"/>
    <cellStyle name="Percent 2 93" xfId="9413"/>
    <cellStyle name="Percent 2 93 2" xfId="9414"/>
    <cellStyle name="Percent 2 94" xfId="9415"/>
    <cellStyle name="Percent 2 94 2" xfId="9416"/>
    <cellStyle name="Percent 2 95" xfId="9417"/>
    <cellStyle name="Percent 2 95 2" xfId="9418"/>
    <cellStyle name="Percent 2 96" xfId="9419"/>
    <cellStyle name="Percent 2 96 2" xfId="9420"/>
    <cellStyle name="Percent 2 97" xfId="9421"/>
    <cellStyle name="Percent 2 97 2" xfId="9422"/>
    <cellStyle name="Percent 2 98" xfId="9423"/>
    <cellStyle name="Percent 2 98 2" xfId="9424"/>
    <cellStyle name="Percent 2 99" xfId="9425"/>
    <cellStyle name="Percent 2 99 2" xfId="9426"/>
    <cellStyle name="Percent 2_Atmos Rebuttal Analyses" xfId="9427"/>
    <cellStyle name="Percent 20" xfId="9428"/>
    <cellStyle name="Percent 20 2" xfId="9429"/>
    <cellStyle name="Percent 20 2 2" xfId="9430"/>
    <cellStyle name="Percent 20 3" xfId="9431"/>
    <cellStyle name="Percent 21" xfId="9432"/>
    <cellStyle name="Percent 21 2" xfId="9433"/>
    <cellStyle name="Percent 21 2 2" xfId="9434"/>
    <cellStyle name="Percent 21 3" xfId="9435"/>
    <cellStyle name="Percent 22" xfId="9436"/>
    <cellStyle name="Percent 22 2" xfId="9437"/>
    <cellStyle name="Percent 23" xfId="9438"/>
    <cellStyle name="Percent 23 2" xfId="9439"/>
    <cellStyle name="Percent 24" xfId="9440"/>
    <cellStyle name="Percent 24 2" xfId="9441"/>
    <cellStyle name="Percent 25" xfId="9442"/>
    <cellStyle name="Percent 25 2" xfId="9443"/>
    <cellStyle name="Percent 26" xfId="9444"/>
    <cellStyle name="Percent 26 2" xfId="9445"/>
    <cellStyle name="Percent 27" xfId="9446"/>
    <cellStyle name="Percent 27 2" xfId="9447"/>
    <cellStyle name="Percent 28" xfId="9448"/>
    <cellStyle name="Percent 28 2" xfId="9449"/>
    <cellStyle name="Percent 29" xfId="9450"/>
    <cellStyle name="Percent 29 2" xfId="9451"/>
    <cellStyle name="Percent 3" xfId="9452"/>
    <cellStyle name="Percent 3 10" xfId="9453"/>
    <cellStyle name="Percent 3 10 2" xfId="9454"/>
    <cellStyle name="Percent 3 10 2 2" xfId="9455"/>
    <cellStyle name="Percent 3 10 3" xfId="9456"/>
    <cellStyle name="Percent 3 10 3 2" xfId="9457"/>
    <cellStyle name="Percent 3 10 4" xfId="9458"/>
    <cellStyle name="Percent 3 100" xfId="9459"/>
    <cellStyle name="Percent 3 100 2" xfId="9460"/>
    <cellStyle name="Percent 3 101" xfId="9461"/>
    <cellStyle name="Percent 3 101 2" xfId="9462"/>
    <cellStyle name="Percent 3 101 2 2" xfId="9463"/>
    <cellStyle name="Percent 3 101 3" xfId="9464"/>
    <cellStyle name="Percent 3 102" xfId="9465"/>
    <cellStyle name="Percent 3 102 2" xfId="9466"/>
    <cellStyle name="Percent 3 102 2 2" xfId="9467"/>
    <cellStyle name="Percent 3 102 3" xfId="9468"/>
    <cellStyle name="Percent 3 103" xfId="9469"/>
    <cellStyle name="Percent 3 103 2" xfId="9470"/>
    <cellStyle name="Percent 3 103 2 2" xfId="9471"/>
    <cellStyle name="Percent 3 103 3" xfId="9472"/>
    <cellStyle name="Percent 3 104" xfId="9473"/>
    <cellStyle name="Percent 3 104 2" xfId="9474"/>
    <cellStyle name="Percent 3 104 2 2" xfId="9475"/>
    <cellStyle name="Percent 3 104 3" xfId="9476"/>
    <cellStyle name="Percent 3 105" xfId="9477"/>
    <cellStyle name="Percent 3 105 2" xfId="9478"/>
    <cellStyle name="Percent 3 105 2 2" xfId="9479"/>
    <cellStyle name="Percent 3 105 3" xfId="9480"/>
    <cellStyle name="Percent 3 106" xfId="9481"/>
    <cellStyle name="Percent 3 106 2" xfId="9482"/>
    <cellStyle name="Percent 3 106 2 2" xfId="9483"/>
    <cellStyle name="Percent 3 106 3" xfId="9484"/>
    <cellStyle name="Percent 3 107" xfId="9485"/>
    <cellStyle name="Percent 3 107 2" xfId="9486"/>
    <cellStyle name="Percent 3 108" xfId="9487"/>
    <cellStyle name="Percent 3 108 2" xfId="9488"/>
    <cellStyle name="Percent 3 109" xfId="9489"/>
    <cellStyle name="Percent 3 109 2" xfId="9490"/>
    <cellStyle name="Percent 3 11" xfId="9491"/>
    <cellStyle name="Percent 3 11 2" xfId="9492"/>
    <cellStyle name="Percent 3 11 2 2" xfId="9493"/>
    <cellStyle name="Percent 3 11 3" xfId="9494"/>
    <cellStyle name="Percent 3 11 3 2" xfId="9495"/>
    <cellStyle name="Percent 3 11 4" xfId="9496"/>
    <cellStyle name="Percent 3 110" xfId="9497"/>
    <cellStyle name="Percent 3 110 2" xfId="9498"/>
    <cellStyle name="Percent 3 111" xfId="9499"/>
    <cellStyle name="Percent 3 111 2" xfId="9500"/>
    <cellStyle name="Percent 3 112" xfId="9501"/>
    <cellStyle name="Percent 3 112 2" xfId="9502"/>
    <cellStyle name="Percent 3 113" xfId="9503"/>
    <cellStyle name="Percent 3 113 2" xfId="9504"/>
    <cellStyle name="Percent 3 114" xfId="9505"/>
    <cellStyle name="Percent 3 114 2" xfId="9506"/>
    <cellStyle name="Percent 3 115" xfId="9507"/>
    <cellStyle name="Percent 3 115 2" xfId="9508"/>
    <cellStyle name="Percent 3 116" xfId="9509"/>
    <cellStyle name="Percent 3 116 2" xfId="9510"/>
    <cellStyle name="Percent 3 117" xfId="9511"/>
    <cellStyle name="Percent 3 117 2" xfId="9512"/>
    <cellStyle name="Percent 3 118" xfId="9513"/>
    <cellStyle name="Percent 3 118 2" xfId="9514"/>
    <cellStyle name="Percent 3 119" xfId="9515"/>
    <cellStyle name="Percent 3 119 2" xfId="9516"/>
    <cellStyle name="Percent 3 119 2 2" xfId="9517"/>
    <cellStyle name="Percent 3 119 3" xfId="9518"/>
    <cellStyle name="Percent 3 12" xfId="9519"/>
    <cellStyle name="Percent 3 12 2" xfId="9520"/>
    <cellStyle name="Percent 3 12 2 2" xfId="9521"/>
    <cellStyle name="Percent 3 12 3" xfId="9522"/>
    <cellStyle name="Percent 3 12 3 2" xfId="9523"/>
    <cellStyle name="Percent 3 12 4" xfId="9524"/>
    <cellStyle name="Percent 3 120" xfId="9525"/>
    <cellStyle name="Percent 3 120 2" xfId="9526"/>
    <cellStyle name="Percent 3 120 2 2" xfId="9527"/>
    <cellStyle name="Percent 3 120 3" xfId="9528"/>
    <cellStyle name="Percent 3 121" xfId="9529"/>
    <cellStyle name="Percent 3 121 2" xfId="9530"/>
    <cellStyle name="Percent 3 121 2 2" xfId="9531"/>
    <cellStyle name="Percent 3 121 3" xfId="9532"/>
    <cellStyle name="Percent 3 122" xfId="9533"/>
    <cellStyle name="Percent 3 122 2" xfId="9534"/>
    <cellStyle name="Percent 3 122 2 2" xfId="9535"/>
    <cellStyle name="Percent 3 122 3" xfId="9536"/>
    <cellStyle name="Percent 3 123" xfId="9537"/>
    <cellStyle name="Percent 3 123 2" xfId="9538"/>
    <cellStyle name="Percent 3 124" xfId="9539"/>
    <cellStyle name="Percent 3 124 2" xfId="9540"/>
    <cellStyle name="Percent 3 125" xfId="9541"/>
    <cellStyle name="Percent 3 125 2" xfId="9542"/>
    <cellStyle name="Percent 3 126" xfId="9543"/>
    <cellStyle name="Percent 3 126 2" xfId="9544"/>
    <cellStyle name="Percent 3 127" xfId="9545"/>
    <cellStyle name="Percent 3 127 2" xfId="9546"/>
    <cellStyle name="Percent 3 128" xfId="9547"/>
    <cellStyle name="Percent 3 128 2" xfId="9548"/>
    <cellStyle name="Percent 3 129" xfId="9549"/>
    <cellStyle name="Percent 3 129 2" xfId="9550"/>
    <cellStyle name="Percent 3 13" xfId="9551"/>
    <cellStyle name="Percent 3 13 2" xfId="9552"/>
    <cellStyle name="Percent 3 13 2 2" xfId="9553"/>
    <cellStyle name="Percent 3 13 3" xfId="9554"/>
    <cellStyle name="Percent 3 13 3 2" xfId="9555"/>
    <cellStyle name="Percent 3 13 4" xfId="9556"/>
    <cellStyle name="Percent 3 130" xfId="9557"/>
    <cellStyle name="Percent 3 130 2" xfId="9558"/>
    <cellStyle name="Percent 3 131" xfId="9559"/>
    <cellStyle name="Percent 3 131 2" xfId="9560"/>
    <cellStyle name="Percent 3 132" xfId="9561"/>
    <cellStyle name="Percent 3 132 2" xfId="9562"/>
    <cellStyle name="Percent 3 133" xfId="9563"/>
    <cellStyle name="Percent 3 133 2" xfId="9564"/>
    <cellStyle name="Percent 3 134" xfId="9565"/>
    <cellStyle name="Percent 3 134 2" xfId="9566"/>
    <cellStyle name="Percent 3 135" xfId="9567"/>
    <cellStyle name="Percent 3 135 2" xfId="9568"/>
    <cellStyle name="Percent 3 136" xfId="9569"/>
    <cellStyle name="Percent 3 136 2" xfId="9570"/>
    <cellStyle name="Percent 3 137" xfId="9571"/>
    <cellStyle name="Percent 3 137 2" xfId="9572"/>
    <cellStyle name="Percent 3 138" xfId="9573"/>
    <cellStyle name="Percent 3 138 2" xfId="9574"/>
    <cellStyle name="Percent 3 139" xfId="9575"/>
    <cellStyle name="Percent 3 139 2" xfId="9576"/>
    <cellStyle name="Percent 3 14" xfId="9577"/>
    <cellStyle name="Percent 3 14 2" xfId="9578"/>
    <cellStyle name="Percent 3 14 2 2" xfId="9579"/>
    <cellStyle name="Percent 3 14 3" xfId="9580"/>
    <cellStyle name="Percent 3 14 3 2" xfId="9581"/>
    <cellStyle name="Percent 3 14 4" xfId="9582"/>
    <cellStyle name="Percent 3 140" xfId="9583"/>
    <cellStyle name="Percent 3 140 2" xfId="9584"/>
    <cellStyle name="Percent 3 141" xfId="9585"/>
    <cellStyle name="Percent 3 141 2" xfId="9586"/>
    <cellStyle name="Percent 3 142" xfId="9587"/>
    <cellStyle name="Percent 3 142 2" xfId="9588"/>
    <cellStyle name="Percent 3 143" xfId="9589"/>
    <cellStyle name="Percent 3 143 2" xfId="9590"/>
    <cellStyle name="Percent 3 144" xfId="9591"/>
    <cellStyle name="Percent 3 144 2" xfId="9592"/>
    <cellStyle name="Percent 3 145" xfId="9593"/>
    <cellStyle name="Percent 3 145 2" xfId="9594"/>
    <cellStyle name="Percent 3 146" xfId="9595"/>
    <cellStyle name="Percent 3 146 2" xfId="9596"/>
    <cellStyle name="Percent 3 147" xfId="9597"/>
    <cellStyle name="Percent 3 147 2" xfId="9598"/>
    <cellStyle name="Percent 3 148" xfId="9599"/>
    <cellStyle name="Percent 3 148 2" xfId="9600"/>
    <cellStyle name="Percent 3 149" xfId="9601"/>
    <cellStyle name="Percent 3 149 2" xfId="9602"/>
    <cellStyle name="Percent 3 15" xfId="9603"/>
    <cellStyle name="Percent 3 15 2" xfId="9604"/>
    <cellStyle name="Percent 3 15 2 2" xfId="9605"/>
    <cellStyle name="Percent 3 15 3" xfId="9606"/>
    <cellStyle name="Percent 3 15 3 2" xfId="9607"/>
    <cellStyle name="Percent 3 15 4" xfId="9608"/>
    <cellStyle name="Percent 3 150" xfId="9609"/>
    <cellStyle name="Percent 3 150 2" xfId="9610"/>
    <cellStyle name="Percent 3 151" xfId="9611"/>
    <cellStyle name="Percent 3 151 2" xfId="9612"/>
    <cellStyle name="Percent 3 152" xfId="9613"/>
    <cellStyle name="Percent 3 152 2" xfId="9614"/>
    <cellStyle name="Percent 3 153" xfId="9615"/>
    <cellStyle name="Percent 3 153 2" xfId="9616"/>
    <cellStyle name="Percent 3 154" xfId="9617"/>
    <cellStyle name="Percent 3 154 2" xfId="9618"/>
    <cellStyle name="Percent 3 155" xfId="9619"/>
    <cellStyle name="Percent 3 16" xfId="9620"/>
    <cellStyle name="Percent 3 16 2" xfId="9621"/>
    <cellStyle name="Percent 3 16 2 2" xfId="9622"/>
    <cellStyle name="Percent 3 16 3" xfId="9623"/>
    <cellStyle name="Percent 3 16 3 2" xfId="9624"/>
    <cellStyle name="Percent 3 16 4" xfId="9625"/>
    <cellStyle name="Percent 3 17" xfId="9626"/>
    <cellStyle name="Percent 3 17 2" xfId="9627"/>
    <cellStyle name="Percent 3 17 2 2" xfId="9628"/>
    <cellStyle name="Percent 3 17 3" xfId="9629"/>
    <cellStyle name="Percent 3 17 3 2" xfId="9630"/>
    <cellStyle name="Percent 3 17 4" xfId="9631"/>
    <cellStyle name="Percent 3 18" xfId="9632"/>
    <cellStyle name="Percent 3 18 2" xfId="9633"/>
    <cellStyle name="Percent 3 18 2 2" xfId="9634"/>
    <cellStyle name="Percent 3 18 3" xfId="9635"/>
    <cellStyle name="Percent 3 18 3 2" xfId="9636"/>
    <cellStyle name="Percent 3 18 4" xfId="9637"/>
    <cellStyle name="Percent 3 19" xfId="9638"/>
    <cellStyle name="Percent 3 19 2" xfId="9639"/>
    <cellStyle name="Percent 3 19 2 2" xfId="9640"/>
    <cellStyle name="Percent 3 19 3" xfId="9641"/>
    <cellStyle name="Percent 3 19 3 2" xfId="9642"/>
    <cellStyle name="Percent 3 19 4" xfId="9643"/>
    <cellStyle name="Percent 3 19 4 2" xfId="9644"/>
    <cellStyle name="Percent 3 19 5" xfId="9645"/>
    <cellStyle name="Percent 3 2" xfId="9646"/>
    <cellStyle name="Percent 3 2 10" xfId="9647"/>
    <cellStyle name="Percent 3 2 10 2" xfId="9648"/>
    <cellStyle name="Percent 3 2 10 2 2" xfId="9649"/>
    <cellStyle name="Percent 3 2 10 3" xfId="9650"/>
    <cellStyle name="Percent 3 2 11" xfId="9651"/>
    <cellStyle name="Percent 3 2 11 2" xfId="9652"/>
    <cellStyle name="Percent 3 2 11 2 2" xfId="9653"/>
    <cellStyle name="Percent 3 2 11 3" xfId="9654"/>
    <cellStyle name="Percent 3 2 12" xfId="9655"/>
    <cellStyle name="Percent 3 2 12 2" xfId="9656"/>
    <cellStyle name="Percent 3 2 12 2 2" xfId="9657"/>
    <cellStyle name="Percent 3 2 12 3" xfId="9658"/>
    <cellStyle name="Percent 3 2 13" xfId="9659"/>
    <cellStyle name="Percent 3 2 13 2" xfId="9660"/>
    <cellStyle name="Percent 3 2 13 2 2" xfId="9661"/>
    <cellStyle name="Percent 3 2 13 3" xfId="9662"/>
    <cellStyle name="Percent 3 2 14" xfId="9663"/>
    <cellStyle name="Percent 3 2 14 2" xfId="9664"/>
    <cellStyle name="Percent 3 2 14 2 2" xfId="9665"/>
    <cellStyle name="Percent 3 2 14 3" xfId="9666"/>
    <cellStyle name="Percent 3 2 15" xfId="9667"/>
    <cellStyle name="Percent 3 2 15 2" xfId="9668"/>
    <cellStyle name="Percent 3 2 15 2 2" xfId="9669"/>
    <cellStyle name="Percent 3 2 15 3" xfId="9670"/>
    <cellStyle name="Percent 3 2 16" xfId="9671"/>
    <cellStyle name="Percent 3 2 16 2" xfId="9672"/>
    <cellStyle name="Percent 3 2 16 2 2" xfId="9673"/>
    <cellStyle name="Percent 3 2 16 3" xfId="9674"/>
    <cellStyle name="Percent 3 2 17" xfId="9675"/>
    <cellStyle name="Percent 3 2 17 2" xfId="9676"/>
    <cellStyle name="Percent 3 2 17 2 2" xfId="9677"/>
    <cellStyle name="Percent 3 2 17 3" xfId="9678"/>
    <cellStyle name="Percent 3 2 18" xfId="9679"/>
    <cellStyle name="Percent 3 2 18 2" xfId="9680"/>
    <cellStyle name="Percent 3 2 19" xfId="9681"/>
    <cellStyle name="Percent 3 2 19 2" xfId="9682"/>
    <cellStyle name="Percent 3 2 2" xfId="9683"/>
    <cellStyle name="Percent 3 2 2 10" xfId="9684"/>
    <cellStyle name="Percent 3 2 2 10 2" xfId="9685"/>
    <cellStyle name="Percent 3 2 2 10 2 2" xfId="9686"/>
    <cellStyle name="Percent 3 2 2 10 3" xfId="9687"/>
    <cellStyle name="Percent 3 2 2 11" xfId="9688"/>
    <cellStyle name="Percent 3 2 2 11 2" xfId="9689"/>
    <cellStyle name="Percent 3 2 2 11 2 2" xfId="9690"/>
    <cellStyle name="Percent 3 2 2 11 3" xfId="9691"/>
    <cellStyle name="Percent 3 2 2 12" xfId="9692"/>
    <cellStyle name="Percent 3 2 2 12 2" xfId="9693"/>
    <cellStyle name="Percent 3 2 2 12 2 2" xfId="9694"/>
    <cellStyle name="Percent 3 2 2 12 3" xfId="9695"/>
    <cellStyle name="Percent 3 2 2 13" xfId="9696"/>
    <cellStyle name="Percent 3 2 2 13 2" xfId="9697"/>
    <cellStyle name="Percent 3 2 2 13 2 2" xfId="9698"/>
    <cellStyle name="Percent 3 2 2 13 3" xfId="9699"/>
    <cellStyle name="Percent 3 2 2 14" xfId="9700"/>
    <cellStyle name="Percent 3 2 2 14 2" xfId="9701"/>
    <cellStyle name="Percent 3 2 2 14 2 2" xfId="9702"/>
    <cellStyle name="Percent 3 2 2 14 3" xfId="9703"/>
    <cellStyle name="Percent 3 2 2 15" xfId="9704"/>
    <cellStyle name="Percent 3 2 2 15 2" xfId="9705"/>
    <cellStyle name="Percent 3 2 2 15 2 2" xfId="9706"/>
    <cellStyle name="Percent 3 2 2 15 3" xfId="9707"/>
    <cellStyle name="Percent 3 2 2 16" xfId="9708"/>
    <cellStyle name="Percent 3 2 2 16 2" xfId="9709"/>
    <cellStyle name="Percent 3 2 2 17" xfId="9710"/>
    <cellStyle name="Percent 3 2 2 17 2" xfId="9711"/>
    <cellStyle name="Percent 3 2 2 18" xfId="9712"/>
    <cellStyle name="Percent 3 2 2 18 2" xfId="9713"/>
    <cellStyle name="Percent 3 2 2 19" xfId="9714"/>
    <cellStyle name="Percent 3 2 2 19 2" xfId="9715"/>
    <cellStyle name="Percent 3 2 2 2" xfId="9716"/>
    <cellStyle name="Percent 3 2 2 2 10" xfId="9717"/>
    <cellStyle name="Percent 3 2 2 2 10 2" xfId="9718"/>
    <cellStyle name="Percent 3 2 2 2 10 2 2" xfId="9719"/>
    <cellStyle name="Percent 3 2 2 2 10 3" xfId="9720"/>
    <cellStyle name="Percent 3 2 2 2 11" xfId="9721"/>
    <cellStyle name="Percent 3 2 2 2 11 2" xfId="9722"/>
    <cellStyle name="Percent 3 2 2 2 11 2 2" xfId="9723"/>
    <cellStyle name="Percent 3 2 2 2 11 3" xfId="9724"/>
    <cellStyle name="Percent 3 2 2 2 12" xfId="9725"/>
    <cellStyle name="Percent 3 2 2 2 12 2" xfId="9726"/>
    <cellStyle name="Percent 3 2 2 2 12 2 2" xfId="9727"/>
    <cellStyle name="Percent 3 2 2 2 12 3" xfId="9728"/>
    <cellStyle name="Percent 3 2 2 2 13" xfId="9729"/>
    <cellStyle name="Percent 3 2 2 2 13 2" xfId="9730"/>
    <cellStyle name="Percent 3 2 2 2 13 2 2" xfId="9731"/>
    <cellStyle name="Percent 3 2 2 2 13 3" xfId="9732"/>
    <cellStyle name="Percent 3 2 2 2 14" xfId="9733"/>
    <cellStyle name="Percent 3 2 2 2 14 2" xfId="9734"/>
    <cellStyle name="Percent 3 2 2 2 14 2 2" xfId="9735"/>
    <cellStyle name="Percent 3 2 2 2 14 3" xfId="9736"/>
    <cellStyle name="Percent 3 2 2 2 15" xfId="9737"/>
    <cellStyle name="Percent 3 2 2 2 15 2" xfId="9738"/>
    <cellStyle name="Percent 3 2 2 2 15 2 2" xfId="9739"/>
    <cellStyle name="Percent 3 2 2 2 15 3" xfId="9740"/>
    <cellStyle name="Percent 3 2 2 2 16" xfId="9741"/>
    <cellStyle name="Percent 3 2 2 2 16 2" xfId="9742"/>
    <cellStyle name="Percent 3 2 2 2 17" xfId="9743"/>
    <cellStyle name="Percent 3 2 2 2 17 2" xfId="9744"/>
    <cellStyle name="Percent 3 2 2 2 18" xfId="9745"/>
    <cellStyle name="Percent 3 2 2 2 2" xfId="9746"/>
    <cellStyle name="Percent 3 2 2 2 2 2" xfId="9747"/>
    <cellStyle name="Percent 3 2 2 2 2 2 2" xfId="9748"/>
    <cellStyle name="Percent 3 2 2 2 2 2 2 2" xfId="9749"/>
    <cellStyle name="Percent 3 2 2 2 2 2 2 2 2" xfId="9750"/>
    <cellStyle name="Percent 3 2 2 2 2 2 2 3" xfId="9751"/>
    <cellStyle name="Percent 3 2 2 2 2 2 3" xfId="9752"/>
    <cellStyle name="Percent 3 2 2 2 2 2 3 2" xfId="9753"/>
    <cellStyle name="Percent 3 2 2 2 2 2 3 2 2" xfId="9754"/>
    <cellStyle name="Percent 3 2 2 2 2 2 3 3" xfId="9755"/>
    <cellStyle name="Percent 3 2 2 2 2 2 4" xfId="9756"/>
    <cellStyle name="Percent 3 2 2 2 2 2 4 2" xfId="9757"/>
    <cellStyle name="Percent 3 2 2 2 2 2 4 2 2" xfId="9758"/>
    <cellStyle name="Percent 3 2 2 2 2 2 4 3" xfId="9759"/>
    <cellStyle name="Percent 3 2 2 2 2 2 5" xfId="9760"/>
    <cellStyle name="Percent 3 2 2 2 2 2 5 2" xfId="9761"/>
    <cellStyle name="Percent 3 2 2 2 2 2 5 2 2" xfId="9762"/>
    <cellStyle name="Percent 3 2 2 2 2 2 5 3" xfId="9763"/>
    <cellStyle name="Percent 3 2 2 2 2 2 6" xfId="9764"/>
    <cellStyle name="Percent 3 2 2 2 2 2 6 2" xfId="9765"/>
    <cellStyle name="Percent 3 2 2 2 2 2 7" xfId="9766"/>
    <cellStyle name="Percent 3 2 2 2 2 3" xfId="9767"/>
    <cellStyle name="Percent 3 2 2 2 2 3 2" xfId="9768"/>
    <cellStyle name="Percent 3 2 2 2 2 3 2 2" xfId="9769"/>
    <cellStyle name="Percent 3 2 2 2 2 3 3" xfId="9770"/>
    <cellStyle name="Percent 3 2 2 2 2 4" xfId="9771"/>
    <cellStyle name="Percent 3 2 2 2 2 4 2" xfId="9772"/>
    <cellStyle name="Percent 3 2 2 2 2 4 2 2" xfId="9773"/>
    <cellStyle name="Percent 3 2 2 2 2 4 3" xfId="9774"/>
    <cellStyle name="Percent 3 2 2 2 2 5" xfId="9775"/>
    <cellStyle name="Percent 3 2 2 2 2 5 2" xfId="9776"/>
    <cellStyle name="Percent 3 2 2 2 2 5 2 2" xfId="9777"/>
    <cellStyle name="Percent 3 2 2 2 2 5 3" xfId="9778"/>
    <cellStyle name="Percent 3 2 2 2 2 6" xfId="9779"/>
    <cellStyle name="Percent 3 2 2 2 2 6 2" xfId="9780"/>
    <cellStyle name="Percent 3 2 2 2 2 7" xfId="9781"/>
    <cellStyle name="Percent 3 2 2 2 3" xfId="9782"/>
    <cellStyle name="Percent 3 2 2 2 3 2" xfId="9783"/>
    <cellStyle name="Percent 3 2 2 2 3 2 2" xfId="9784"/>
    <cellStyle name="Percent 3 2 2 2 3 3" xfId="9785"/>
    <cellStyle name="Percent 3 2 2 2 4" xfId="9786"/>
    <cellStyle name="Percent 3 2 2 2 4 2" xfId="9787"/>
    <cellStyle name="Percent 3 2 2 2 4 2 2" xfId="9788"/>
    <cellStyle name="Percent 3 2 2 2 4 3" xfId="9789"/>
    <cellStyle name="Percent 3 2 2 2 5" xfId="9790"/>
    <cellStyle name="Percent 3 2 2 2 5 2" xfId="9791"/>
    <cellStyle name="Percent 3 2 2 2 5 2 2" xfId="9792"/>
    <cellStyle name="Percent 3 2 2 2 5 3" xfId="9793"/>
    <cellStyle name="Percent 3 2 2 2 6" xfId="9794"/>
    <cellStyle name="Percent 3 2 2 2 6 2" xfId="9795"/>
    <cellStyle name="Percent 3 2 2 2 6 2 2" xfId="9796"/>
    <cellStyle name="Percent 3 2 2 2 6 3" xfId="9797"/>
    <cellStyle name="Percent 3 2 2 2 7" xfId="9798"/>
    <cellStyle name="Percent 3 2 2 2 7 2" xfId="9799"/>
    <cellStyle name="Percent 3 2 2 2 7 2 2" xfId="9800"/>
    <cellStyle name="Percent 3 2 2 2 7 3" xfId="9801"/>
    <cellStyle name="Percent 3 2 2 2 8" xfId="9802"/>
    <cellStyle name="Percent 3 2 2 2 8 2" xfId="9803"/>
    <cellStyle name="Percent 3 2 2 2 8 2 2" xfId="9804"/>
    <cellStyle name="Percent 3 2 2 2 8 3" xfId="9805"/>
    <cellStyle name="Percent 3 2 2 2 9" xfId="9806"/>
    <cellStyle name="Percent 3 2 2 2 9 2" xfId="9807"/>
    <cellStyle name="Percent 3 2 2 2 9 2 2" xfId="9808"/>
    <cellStyle name="Percent 3 2 2 2 9 3" xfId="9809"/>
    <cellStyle name="Percent 3 2 2 20" xfId="9810"/>
    <cellStyle name="Percent 3 2 2 20 2" xfId="9811"/>
    <cellStyle name="Percent 3 2 2 21" xfId="9812"/>
    <cellStyle name="Percent 3 2 2 3" xfId="9813"/>
    <cellStyle name="Percent 3 2 2 3 2" xfId="9814"/>
    <cellStyle name="Percent 3 2 2 3 2 2" xfId="9815"/>
    <cellStyle name="Percent 3 2 2 3 3" xfId="9816"/>
    <cellStyle name="Percent 3 2 2 3 3 2" xfId="9817"/>
    <cellStyle name="Percent 3 2 2 3 4" xfId="9818"/>
    <cellStyle name="Percent 3 2 2 4" xfId="9819"/>
    <cellStyle name="Percent 3 2 2 4 2" xfId="9820"/>
    <cellStyle name="Percent 3 2 2 4 2 2" xfId="9821"/>
    <cellStyle name="Percent 3 2 2 4 3" xfId="9822"/>
    <cellStyle name="Percent 3 2 2 4 3 2" xfId="9823"/>
    <cellStyle name="Percent 3 2 2 4 4" xfId="9824"/>
    <cellStyle name="Percent 3 2 2 5" xfId="9825"/>
    <cellStyle name="Percent 3 2 2 5 2" xfId="9826"/>
    <cellStyle name="Percent 3 2 2 5 2 2" xfId="9827"/>
    <cellStyle name="Percent 3 2 2 5 3" xfId="9828"/>
    <cellStyle name="Percent 3 2 2 5 3 2" xfId="9829"/>
    <cellStyle name="Percent 3 2 2 5 4" xfId="9830"/>
    <cellStyle name="Percent 3 2 2 6" xfId="9831"/>
    <cellStyle name="Percent 3 2 2 6 2" xfId="9832"/>
    <cellStyle name="Percent 3 2 2 6 2 2" xfId="9833"/>
    <cellStyle name="Percent 3 2 2 6 3" xfId="9834"/>
    <cellStyle name="Percent 3 2 2 6 3 2" xfId="9835"/>
    <cellStyle name="Percent 3 2 2 6 4" xfId="9836"/>
    <cellStyle name="Percent 3 2 2 7" xfId="9837"/>
    <cellStyle name="Percent 3 2 2 7 2" xfId="9838"/>
    <cellStyle name="Percent 3 2 2 7 2 2" xfId="9839"/>
    <cellStyle name="Percent 3 2 2 7 3" xfId="9840"/>
    <cellStyle name="Percent 3 2 2 7 3 2" xfId="9841"/>
    <cellStyle name="Percent 3 2 2 7 4" xfId="9842"/>
    <cellStyle name="Percent 3 2 2 8" xfId="9843"/>
    <cellStyle name="Percent 3 2 2 8 2" xfId="9844"/>
    <cellStyle name="Percent 3 2 2 8 2 2" xfId="9845"/>
    <cellStyle name="Percent 3 2 2 8 3" xfId="9846"/>
    <cellStyle name="Percent 3 2 2 8 3 2" xfId="9847"/>
    <cellStyle name="Percent 3 2 2 8 4" xfId="9848"/>
    <cellStyle name="Percent 3 2 2 9" xfId="9849"/>
    <cellStyle name="Percent 3 2 2 9 2" xfId="9850"/>
    <cellStyle name="Percent 3 2 2 9 2 2" xfId="9851"/>
    <cellStyle name="Percent 3 2 2 9 3" xfId="9852"/>
    <cellStyle name="Percent 3 2 2 9 3 2" xfId="9853"/>
    <cellStyle name="Percent 3 2 2 9 4" xfId="9854"/>
    <cellStyle name="Percent 3 2 20" xfId="9855"/>
    <cellStyle name="Percent 3 2 20 2" xfId="9856"/>
    <cellStyle name="Percent 3 2 21" xfId="9857"/>
    <cellStyle name="Percent 3 2 3" xfId="9858"/>
    <cellStyle name="Percent 3 2 3 2" xfId="9859"/>
    <cellStyle name="Percent 3 2 3 2 2" xfId="9860"/>
    <cellStyle name="Percent 3 2 3 3" xfId="9861"/>
    <cellStyle name="Percent 3 2 4" xfId="9862"/>
    <cellStyle name="Percent 3 2 4 2" xfId="9863"/>
    <cellStyle name="Percent 3 2 4 2 2" xfId="9864"/>
    <cellStyle name="Percent 3 2 4 3" xfId="9865"/>
    <cellStyle name="Percent 3 2 5" xfId="9866"/>
    <cellStyle name="Percent 3 2 5 2" xfId="9867"/>
    <cellStyle name="Percent 3 2 5 2 2" xfId="9868"/>
    <cellStyle name="Percent 3 2 5 3" xfId="9869"/>
    <cellStyle name="Percent 3 2 6" xfId="9870"/>
    <cellStyle name="Percent 3 2 6 2" xfId="9871"/>
    <cellStyle name="Percent 3 2 6 2 2" xfId="9872"/>
    <cellStyle name="Percent 3 2 6 3" xfId="9873"/>
    <cellStyle name="Percent 3 2 7" xfId="9874"/>
    <cellStyle name="Percent 3 2 7 2" xfId="9875"/>
    <cellStyle name="Percent 3 2 7 2 2" xfId="9876"/>
    <cellStyle name="Percent 3 2 7 3" xfId="9877"/>
    <cellStyle name="Percent 3 2 8" xfId="9878"/>
    <cellStyle name="Percent 3 2 8 2" xfId="9879"/>
    <cellStyle name="Percent 3 2 8 2 2" xfId="9880"/>
    <cellStyle name="Percent 3 2 8 3" xfId="9881"/>
    <cellStyle name="Percent 3 2 9" xfId="9882"/>
    <cellStyle name="Percent 3 2 9 2" xfId="9883"/>
    <cellStyle name="Percent 3 2 9 2 2" xfId="9884"/>
    <cellStyle name="Percent 3 2 9 3" xfId="9885"/>
    <cellStyle name="Percent 3 20" xfId="9886"/>
    <cellStyle name="Percent 3 20 2" xfId="9887"/>
    <cellStyle name="Percent 3 20 2 2" xfId="9888"/>
    <cellStyle name="Percent 3 20 3" xfId="9889"/>
    <cellStyle name="Percent 3 21" xfId="9890"/>
    <cellStyle name="Percent 3 21 2" xfId="9891"/>
    <cellStyle name="Percent 3 21 2 2" xfId="9892"/>
    <cellStyle name="Percent 3 21 3" xfId="9893"/>
    <cellStyle name="Percent 3 22" xfId="9894"/>
    <cellStyle name="Percent 3 22 2" xfId="9895"/>
    <cellStyle name="Percent 3 22 2 2" xfId="9896"/>
    <cellStyle name="Percent 3 22 3" xfId="9897"/>
    <cellStyle name="Percent 3 23" xfId="9898"/>
    <cellStyle name="Percent 3 23 2" xfId="9899"/>
    <cellStyle name="Percent 3 24" xfId="9900"/>
    <cellStyle name="Percent 3 24 2" xfId="9901"/>
    <cellStyle name="Percent 3 25" xfId="9902"/>
    <cellStyle name="Percent 3 25 2" xfId="9903"/>
    <cellStyle name="Percent 3 26" xfId="9904"/>
    <cellStyle name="Percent 3 26 2" xfId="9905"/>
    <cellStyle name="Percent 3 27" xfId="9906"/>
    <cellStyle name="Percent 3 27 2" xfId="9907"/>
    <cellStyle name="Percent 3 28" xfId="9908"/>
    <cellStyle name="Percent 3 28 2" xfId="9909"/>
    <cellStyle name="Percent 3 29" xfId="9910"/>
    <cellStyle name="Percent 3 29 2" xfId="9911"/>
    <cellStyle name="Percent 3 3" xfId="9912"/>
    <cellStyle name="Percent 3 3 2" xfId="9913"/>
    <cellStyle name="Percent 3 3 2 2" xfId="9914"/>
    <cellStyle name="Percent 3 3 2 2 2" xfId="9915"/>
    <cellStyle name="Percent 3 3 2 2 2 2" xfId="9916"/>
    <cellStyle name="Percent 3 3 2 2 3" xfId="9917"/>
    <cellStyle name="Percent 3 3 2 3" xfId="9918"/>
    <cellStyle name="Percent 3 3 2 3 2" xfId="9919"/>
    <cellStyle name="Percent 3 3 2 4" xfId="9920"/>
    <cellStyle name="Percent 3 3 2 4 2" xfId="9921"/>
    <cellStyle name="Percent 3 3 2 5" xfId="9922"/>
    <cellStyle name="Percent 3 3 2 5 2" xfId="9923"/>
    <cellStyle name="Percent 3 3 2 6" xfId="9924"/>
    <cellStyle name="Percent 3 3 2 6 2" xfId="9925"/>
    <cellStyle name="Percent 3 3 2 7" xfId="9926"/>
    <cellStyle name="Percent 3 3 3" xfId="9927"/>
    <cellStyle name="Percent 3 3 3 2" xfId="9928"/>
    <cellStyle name="Percent 3 3 4" xfId="9929"/>
    <cellStyle name="Percent 3 3 4 2" xfId="9930"/>
    <cellStyle name="Percent 3 3 5" xfId="9931"/>
    <cellStyle name="Percent 3 3 5 2" xfId="9932"/>
    <cellStyle name="Percent 3 3 6" xfId="9933"/>
    <cellStyle name="Percent 3 3 6 2" xfId="9934"/>
    <cellStyle name="Percent 3 3 7" xfId="9935"/>
    <cellStyle name="Percent 3 3 7 2" xfId="9936"/>
    <cellStyle name="Percent 3 3 8" xfId="9937"/>
    <cellStyle name="Percent 3 30" xfId="9938"/>
    <cellStyle name="Percent 3 30 2" xfId="9939"/>
    <cellStyle name="Percent 3 31" xfId="9940"/>
    <cellStyle name="Percent 3 31 2" xfId="9941"/>
    <cellStyle name="Percent 3 32" xfId="9942"/>
    <cellStyle name="Percent 3 32 2" xfId="9943"/>
    <cellStyle name="Percent 3 33" xfId="9944"/>
    <cellStyle name="Percent 3 33 2" xfId="9945"/>
    <cellStyle name="Percent 3 34" xfId="9946"/>
    <cellStyle name="Percent 3 34 2" xfId="9947"/>
    <cellStyle name="Percent 3 35" xfId="9948"/>
    <cellStyle name="Percent 3 35 2" xfId="9949"/>
    <cellStyle name="Percent 3 36" xfId="9950"/>
    <cellStyle name="Percent 3 36 2" xfId="9951"/>
    <cellStyle name="Percent 3 37" xfId="9952"/>
    <cellStyle name="Percent 3 37 2" xfId="9953"/>
    <cellStyle name="Percent 3 38" xfId="9954"/>
    <cellStyle name="Percent 3 38 2" xfId="9955"/>
    <cellStyle name="Percent 3 39" xfId="9956"/>
    <cellStyle name="Percent 3 39 2" xfId="9957"/>
    <cellStyle name="Percent 3 4" xfId="9958"/>
    <cellStyle name="Percent 3 4 2" xfId="9959"/>
    <cellStyle name="Percent 3 4 2 2" xfId="9960"/>
    <cellStyle name="Percent 3 4 2 2 2" xfId="9961"/>
    <cellStyle name="Percent 3 4 2 3" xfId="9962"/>
    <cellStyle name="Percent 3 4 3" xfId="9963"/>
    <cellStyle name="Percent 3 4 3 2" xfId="9964"/>
    <cellStyle name="Percent 3 4 4" xfId="9965"/>
    <cellStyle name="Percent 3 4 4 2" xfId="9966"/>
    <cellStyle name="Percent 3 4 5" xfId="9967"/>
    <cellStyle name="Percent 3 4 5 2" xfId="9968"/>
    <cellStyle name="Percent 3 4 6" xfId="9969"/>
    <cellStyle name="Percent 3 40" xfId="9970"/>
    <cellStyle name="Percent 3 40 2" xfId="9971"/>
    <cellStyle name="Percent 3 41" xfId="9972"/>
    <cellStyle name="Percent 3 41 2" xfId="9973"/>
    <cellStyle name="Percent 3 42" xfId="9974"/>
    <cellStyle name="Percent 3 42 2" xfId="9975"/>
    <cellStyle name="Percent 3 43" xfId="9976"/>
    <cellStyle name="Percent 3 43 2" xfId="9977"/>
    <cellStyle name="Percent 3 44" xfId="9978"/>
    <cellStyle name="Percent 3 44 2" xfId="9979"/>
    <cellStyle name="Percent 3 45" xfId="9980"/>
    <cellStyle name="Percent 3 45 2" xfId="9981"/>
    <cellStyle name="Percent 3 46" xfId="9982"/>
    <cellStyle name="Percent 3 46 2" xfId="9983"/>
    <cellStyle name="Percent 3 47" xfId="9984"/>
    <cellStyle name="Percent 3 47 2" xfId="9985"/>
    <cellStyle name="Percent 3 48" xfId="9986"/>
    <cellStyle name="Percent 3 48 2" xfId="9987"/>
    <cellStyle name="Percent 3 49" xfId="9988"/>
    <cellStyle name="Percent 3 49 2" xfId="9989"/>
    <cellStyle name="Percent 3 5" xfId="9990"/>
    <cellStyle name="Percent 3 5 2" xfId="9991"/>
    <cellStyle name="Percent 3 5 2 2" xfId="9992"/>
    <cellStyle name="Percent 3 5 3" xfId="9993"/>
    <cellStyle name="Percent 3 5 3 2" xfId="9994"/>
    <cellStyle name="Percent 3 5 4" xfId="9995"/>
    <cellStyle name="Percent 3 50" xfId="9996"/>
    <cellStyle name="Percent 3 50 2" xfId="9997"/>
    <cellStyle name="Percent 3 51" xfId="9998"/>
    <cellStyle name="Percent 3 51 2" xfId="9999"/>
    <cellStyle name="Percent 3 52" xfId="10000"/>
    <cellStyle name="Percent 3 52 2" xfId="10001"/>
    <cellStyle name="Percent 3 53" xfId="10002"/>
    <cellStyle name="Percent 3 53 2" xfId="10003"/>
    <cellStyle name="Percent 3 54" xfId="10004"/>
    <cellStyle name="Percent 3 54 2" xfId="10005"/>
    <cellStyle name="Percent 3 55" xfId="10006"/>
    <cellStyle name="Percent 3 55 2" xfId="10007"/>
    <cellStyle name="Percent 3 56" xfId="10008"/>
    <cellStyle name="Percent 3 56 2" xfId="10009"/>
    <cellStyle name="Percent 3 57" xfId="10010"/>
    <cellStyle name="Percent 3 57 2" xfId="10011"/>
    <cellStyle name="Percent 3 58" xfId="10012"/>
    <cellStyle name="Percent 3 58 2" xfId="10013"/>
    <cellStyle name="Percent 3 59" xfId="10014"/>
    <cellStyle name="Percent 3 59 2" xfId="10015"/>
    <cellStyle name="Percent 3 6" xfId="10016"/>
    <cellStyle name="Percent 3 6 2" xfId="10017"/>
    <cellStyle name="Percent 3 6 2 2" xfId="10018"/>
    <cellStyle name="Percent 3 6 3" xfId="10019"/>
    <cellStyle name="Percent 3 6 3 2" xfId="10020"/>
    <cellStyle name="Percent 3 6 4" xfId="10021"/>
    <cellStyle name="Percent 3 60" xfId="10022"/>
    <cellStyle name="Percent 3 60 2" xfId="10023"/>
    <cellStyle name="Percent 3 61" xfId="10024"/>
    <cellStyle name="Percent 3 61 2" xfId="10025"/>
    <cellStyle name="Percent 3 62" xfId="10026"/>
    <cellStyle name="Percent 3 62 2" xfId="10027"/>
    <cellStyle name="Percent 3 63" xfId="10028"/>
    <cellStyle name="Percent 3 63 2" xfId="10029"/>
    <cellStyle name="Percent 3 64" xfId="10030"/>
    <cellStyle name="Percent 3 64 2" xfId="10031"/>
    <cellStyle name="Percent 3 65" xfId="10032"/>
    <cellStyle name="Percent 3 65 2" xfId="10033"/>
    <cellStyle name="Percent 3 66" xfId="10034"/>
    <cellStyle name="Percent 3 66 2" xfId="10035"/>
    <cellStyle name="Percent 3 67" xfId="10036"/>
    <cellStyle name="Percent 3 67 2" xfId="10037"/>
    <cellStyle name="Percent 3 68" xfId="10038"/>
    <cellStyle name="Percent 3 68 2" xfId="10039"/>
    <cellStyle name="Percent 3 69" xfId="10040"/>
    <cellStyle name="Percent 3 69 2" xfId="10041"/>
    <cellStyle name="Percent 3 7" xfId="10042"/>
    <cellStyle name="Percent 3 7 2" xfId="10043"/>
    <cellStyle name="Percent 3 7 2 2" xfId="10044"/>
    <cellStyle name="Percent 3 7 3" xfId="10045"/>
    <cellStyle name="Percent 3 7 3 2" xfId="10046"/>
    <cellStyle name="Percent 3 7 4" xfId="10047"/>
    <cellStyle name="Percent 3 70" xfId="10048"/>
    <cellStyle name="Percent 3 70 2" xfId="10049"/>
    <cellStyle name="Percent 3 71" xfId="10050"/>
    <cellStyle name="Percent 3 71 2" xfId="10051"/>
    <cellStyle name="Percent 3 72" xfId="10052"/>
    <cellStyle name="Percent 3 72 2" xfId="10053"/>
    <cellStyle name="Percent 3 73" xfId="10054"/>
    <cellStyle name="Percent 3 73 2" xfId="10055"/>
    <cellStyle name="Percent 3 74" xfId="10056"/>
    <cellStyle name="Percent 3 74 2" xfId="10057"/>
    <cellStyle name="Percent 3 75" xfId="10058"/>
    <cellStyle name="Percent 3 75 2" xfId="10059"/>
    <cellStyle name="Percent 3 76" xfId="10060"/>
    <cellStyle name="Percent 3 76 2" xfId="10061"/>
    <cellStyle name="Percent 3 77" xfId="10062"/>
    <cellStyle name="Percent 3 77 2" xfId="10063"/>
    <cellStyle name="Percent 3 78" xfId="10064"/>
    <cellStyle name="Percent 3 78 2" xfId="10065"/>
    <cellStyle name="Percent 3 79" xfId="10066"/>
    <cellStyle name="Percent 3 79 2" xfId="10067"/>
    <cellStyle name="Percent 3 8" xfId="10068"/>
    <cellStyle name="Percent 3 8 2" xfId="10069"/>
    <cellStyle name="Percent 3 8 2 2" xfId="10070"/>
    <cellStyle name="Percent 3 8 3" xfId="10071"/>
    <cellStyle name="Percent 3 8 3 2" xfId="10072"/>
    <cellStyle name="Percent 3 8 4" xfId="10073"/>
    <cellStyle name="Percent 3 80" xfId="10074"/>
    <cellStyle name="Percent 3 80 2" xfId="10075"/>
    <cellStyle name="Percent 3 81" xfId="10076"/>
    <cellStyle name="Percent 3 81 2" xfId="10077"/>
    <cellStyle name="Percent 3 82" xfId="10078"/>
    <cellStyle name="Percent 3 82 2" xfId="10079"/>
    <cellStyle name="Percent 3 83" xfId="10080"/>
    <cellStyle name="Percent 3 83 2" xfId="10081"/>
    <cellStyle name="Percent 3 84" xfId="10082"/>
    <cellStyle name="Percent 3 84 2" xfId="10083"/>
    <cellStyle name="Percent 3 85" xfId="10084"/>
    <cellStyle name="Percent 3 85 2" xfId="10085"/>
    <cellStyle name="Percent 3 86" xfId="10086"/>
    <cellStyle name="Percent 3 86 2" xfId="10087"/>
    <cellStyle name="Percent 3 87" xfId="10088"/>
    <cellStyle name="Percent 3 87 2" xfId="10089"/>
    <cellStyle name="Percent 3 88" xfId="10090"/>
    <cellStyle name="Percent 3 88 2" xfId="10091"/>
    <cellStyle name="Percent 3 89" xfId="10092"/>
    <cellStyle name="Percent 3 89 2" xfId="10093"/>
    <cellStyle name="Percent 3 9" xfId="10094"/>
    <cellStyle name="Percent 3 9 2" xfId="10095"/>
    <cellStyle name="Percent 3 9 2 2" xfId="10096"/>
    <cellStyle name="Percent 3 9 3" xfId="10097"/>
    <cellStyle name="Percent 3 9 3 2" xfId="10098"/>
    <cellStyle name="Percent 3 9 4" xfId="10099"/>
    <cellStyle name="Percent 3 90" xfId="10100"/>
    <cellStyle name="Percent 3 90 2" xfId="10101"/>
    <cellStyle name="Percent 3 91" xfId="10102"/>
    <cellStyle name="Percent 3 91 2" xfId="10103"/>
    <cellStyle name="Percent 3 92" xfId="10104"/>
    <cellStyle name="Percent 3 92 2" xfId="10105"/>
    <cellStyle name="Percent 3 93" xfId="10106"/>
    <cellStyle name="Percent 3 93 2" xfId="10107"/>
    <cellStyle name="Percent 3 94" xfId="10108"/>
    <cellStyle name="Percent 3 94 2" xfId="10109"/>
    <cellStyle name="Percent 3 95" xfId="10110"/>
    <cellStyle name="Percent 3 95 2" xfId="10111"/>
    <cellStyle name="Percent 3 96" xfId="10112"/>
    <cellStyle name="Percent 3 96 2" xfId="10113"/>
    <cellStyle name="Percent 3 97" xfId="10114"/>
    <cellStyle name="Percent 3 97 2" xfId="10115"/>
    <cellStyle name="Percent 3 98" xfId="10116"/>
    <cellStyle name="Percent 3 98 2" xfId="10117"/>
    <cellStyle name="Percent 3 99" xfId="10118"/>
    <cellStyle name="Percent 3 99 2" xfId="10119"/>
    <cellStyle name="Percent 3 99 2 2" xfId="10120"/>
    <cellStyle name="Percent 3 99 3" xfId="10121"/>
    <cellStyle name="Percent 30" xfId="10122"/>
    <cellStyle name="Percent 30 2" xfId="10123"/>
    <cellStyle name="Percent 31" xfId="10124"/>
    <cellStyle name="Percent 31 2" xfId="10125"/>
    <cellStyle name="Percent 32" xfId="10126"/>
    <cellStyle name="Percent 32 2" xfId="10127"/>
    <cellStyle name="Percent 33" xfId="10128"/>
    <cellStyle name="Percent 33 2" xfId="10129"/>
    <cellStyle name="Percent 34" xfId="10130"/>
    <cellStyle name="Percent 34 2" xfId="10131"/>
    <cellStyle name="Percent 35" xfId="10132"/>
    <cellStyle name="Percent 35 2" xfId="10133"/>
    <cellStyle name="Percent 36" xfId="10134"/>
    <cellStyle name="Percent 36 2" xfId="10135"/>
    <cellStyle name="Percent 37" xfId="10136"/>
    <cellStyle name="Percent 37 2" xfId="10137"/>
    <cellStyle name="Percent 38" xfId="10138"/>
    <cellStyle name="Percent 38 2" xfId="10139"/>
    <cellStyle name="Percent 39" xfId="10140"/>
    <cellStyle name="Percent 39 2" xfId="10141"/>
    <cellStyle name="Percent 4" xfId="10142"/>
    <cellStyle name="Percent 4 10" xfId="10143"/>
    <cellStyle name="Percent 4 10 2" xfId="10144"/>
    <cellStyle name="Percent 4 11" xfId="10145"/>
    <cellStyle name="Percent 4 11 2" xfId="10146"/>
    <cellStyle name="Percent 4 12" xfId="10147"/>
    <cellStyle name="Percent 4 12 2" xfId="10148"/>
    <cellStyle name="Percent 4 13" xfId="10149"/>
    <cellStyle name="Percent 4 13 2" xfId="10150"/>
    <cellStyle name="Percent 4 14" xfId="10151"/>
    <cellStyle name="Percent 4 14 2" xfId="10152"/>
    <cellStyle name="Percent 4 15" xfId="10153"/>
    <cellStyle name="Percent 4 15 2" xfId="10154"/>
    <cellStyle name="Percent 4 16" xfId="10155"/>
    <cellStyle name="Percent 4 16 2" xfId="10156"/>
    <cellStyle name="Percent 4 17" xfId="10157"/>
    <cellStyle name="Percent 4 17 2" xfId="10158"/>
    <cellStyle name="Percent 4 18" xfId="10159"/>
    <cellStyle name="Percent 4 18 2" xfId="10160"/>
    <cellStyle name="Percent 4 19" xfId="10161"/>
    <cellStyle name="Percent 4 19 2" xfId="10162"/>
    <cellStyle name="Percent 4 2" xfId="10163"/>
    <cellStyle name="Percent 4 2 2" xfId="10164"/>
    <cellStyle name="Percent 4 2 2 2" xfId="10165"/>
    <cellStyle name="Percent 4 2 3" xfId="10166"/>
    <cellStyle name="Percent 4 2 3 2" xfId="10167"/>
    <cellStyle name="Percent 4 2 4" xfId="10168"/>
    <cellStyle name="Percent 4 20" xfId="10169"/>
    <cellStyle name="Percent 4 20 2" xfId="10170"/>
    <cellStyle name="Percent 4 21" xfId="10171"/>
    <cellStyle name="Percent 4 21 2" xfId="10172"/>
    <cellStyle name="Percent 4 22" xfId="10173"/>
    <cellStyle name="Percent 4 22 2" xfId="10174"/>
    <cellStyle name="Percent 4 23" xfId="10175"/>
    <cellStyle name="Percent 4 23 2" xfId="10176"/>
    <cellStyle name="Percent 4 24" xfId="10177"/>
    <cellStyle name="Percent 4 24 2" xfId="10178"/>
    <cellStyle name="Percent 4 25" xfId="10179"/>
    <cellStyle name="Percent 4 25 2" xfId="10180"/>
    <cellStyle name="Percent 4 26" xfId="10181"/>
    <cellStyle name="Percent 4 26 2" xfId="10182"/>
    <cellStyle name="Percent 4 27" xfId="10183"/>
    <cellStyle name="Percent 4 27 2" xfId="10184"/>
    <cellStyle name="Percent 4 28" xfId="10185"/>
    <cellStyle name="Percent 4 28 2" xfId="10186"/>
    <cellStyle name="Percent 4 29" xfId="10187"/>
    <cellStyle name="Percent 4 29 2" xfId="10188"/>
    <cellStyle name="Percent 4 3" xfId="10189"/>
    <cellStyle name="Percent 4 3 2" xfId="10190"/>
    <cellStyle name="Percent 4 3 2 2" xfId="10191"/>
    <cellStyle name="Percent 4 3 3" xfId="10192"/>
    <cellStyle name="Percent 4 30" xfId="10193"/>
    <cellStyle name="Percent 4 30 2" xfId="10194"/>
    <cellStyle name="Percent 4 31" xfId="10195"/>
    <cellStyle name="Percent 4 31 2" xfId="10196"/>
    <cellStyle name="Percent 4 32" xfId="10197"/>
    <cellStyle name="Percent 4 32 2" xfId="10198"/>
    <cellStyle name="Percent 4 33" xfId="10199"/>
    <cellStyle name="Percent 4 33 2" xfId="10200"/>
    <cellStyle name="Percent 4 34" xfId="10201"/>
    <cellStyle name="Percent 4 34 2" xfId="10202"/>
    <cellStyle name="Percent 4 35" xfId="10203"/>
    <cellStyle name="Percent 4 35 2" xfId="10204"/>
    <cellStyle name="Percent 4 36" xfId="10205"/>
    <cellStyle name="Percent 4 36 2" xfId="10206"/>
    <cellStyle name="Percent 4 37" xfId="10207"/>
    <cellStyle name="Percent 4 37 2" xfId="10208"/>
    <cellStyle name="Percent 4 38" xfId="10209"/>
    <cellStyle name="Percent 4 38 2" xfId="10210"/>
    <cellStyle name="Percent 4 39" xfId="10211"/>
    <cellStyle name="Percent 4 39 2" xfId="10212"/>
    <cellStyle name="Percent 4 4" xfId="10213"/>
    <cellStyle name="Percent 4 4 2" xfId="10214"/>
    <cellStyle name="Percent 4 40" xfId="10215"/>
    <cellStyle name="Percent 4 40 2" xfId="10216"/>
    <cellStyle name="Percent 4 41" xfId="10217"/>
    <cellStyle name="Percent 4 41 2" xfId="10218"/>
    <cellStyle name="Percent 4 42" xfId="10219"/>
    <cellStyle name="Percent 4 42 2" xfId="10220"/>
    <cellStyle name="Percent 4 43" xfId="10221"/>
    <cellStyle name="Percent 4 43 2" xfId="10222"/>
    <cellStyle name="Percent 4 44" xfId="10223"/>
    <cellStyle name="Percent 4 44 2" xfId="10224"/>
    <cellStyle name="Percent 4 45" xfId="10225"/>
    <cellStyle name="Percent 4 45 2" xfId="10226"/>
    <cellStyle name="Percent 4 46" xfId="10227"/>
    <cellStyle name="Percent 4 46 2" xfId="10228"/>
    <cellStyle name="Percent 4 47" xfId="10229"/>
    <cellStyle name="Percent 4 47 2" xfId="10230"/>
    <cellStyle name="Percent 4 48" xfId="10231"/>
    <cellStyle name="Percent 4 48 2" xfId="10232"/>
    <cellStyle name="Percent 4 49" xfId="10233"/>
    <cellStyle name="Percent 4 49 2" xfId="10234"/>
    <cellStyle name="Percent 4 5" xfId="10235"/>
    <cellStyle name="Percent 4 5 2" xfId="10236"/>
    <cellStyle name="Percent 4 50" xfId="10237"/>
    <cellStyle name="Percent 4 50 2" xfId="10238"/>
    <cellStyle name="Percent 4 51" xfId="10239"/>
    <cellStyle name="Percent 4 51 2" xfId="10240"/>
    <cellStyle name="Percent 4 52" xfId="10241"/>
    <cellStyle name="Percent 4 52 2" xfId="10242"/>
    <cellStyle name="Percent 4 53" xfId="10243"/>
    <cellStyle name="Percent 4 53 2" xfId="10244"/>
    <cellStyle name="Percent 4 54" xfId="10245"/>
    <cellStyle name="Percent 4 54 2" xfId="10246"/>
    <cellStyle name="Percent 4 55" xfId="10247"/>
    <cellStyle name="Percent 4 55 2" xfId="10248"/>
    <cellStyle name="Percent 4 56" xfId="10249"/>
    <cellStyle name="Percent 4 56 2" xfId="10250"/>
    <cellStyle name="Percent 4 57" xfId="10251"/>
    <cellStyle name="Percent 4 57 2" xfId="10252"/>
    <cellStyle name="Percent 4 58" xfId="10253"/>
    <cellStyle name="Percent 4 58 2" xfId="10254"/>
    <cellStyle name="Percent 4 59" xfId="10255"/>
    <cellStyle name="Percent 4 59 2" xfId="10256"/>
    <cellStyle name="Percent 4 6" xfId="10257"/>
    <cellStyle name="Percent 4 6 2" xfId="10258"/>
    <cellStyle name="Percent 4 60" xfId="10259"/>
    <cellStyle name="Percent 4 60 2" xfId="10260"/>
    <cellStyle name="Percent 4 61" xfId="10261"/>
    <cellStyle name="Percent 4 61 2" xfId="10262"/>
    <cellStyle name="Percent 4 62" xfId="10263"/>
    <cellStyle name="Percent 4 7" xfId="10264"/>
    <cellStyle name="Percent 4 7 2" xfId="10265"/>
    <cellStyle name="Percent 4 8" xfId="10266"/>
    <cellStyle name="Percent 4 8 2" xfId="10267"/>
    <cellStyle name="Percent 4 9" xfId="10268"/>
    <cellStyle name="Percent 4 9 2" xfId="10269"/>
    <cellStyle name="Percent 40" xfId="10270"/>
    <cellStyle name="Percent 40 2" xfId="10271"/>
    <cellStyle name="Percent 41" xfId="10272"/>
    <cellStyle name="Percent 41 2" xfId="10273"/>
    <cellStyle name="Percent 42" xfId="10274"/>
    <cellStyle name="Percent 42 2" xfId="10275"/>
    <cellStyle name="Percent 43" xfId="10276"/>
    <cellStyle name="Percent 43 2" xfId="10277"/>
    <cellStyle name="Percent 44" xfId="10278"/>
    <cellStyle name="Percent 44 2" xfId="10279"/>
    <cellStyle name="Percent 44 2 2" xfId="10280"/>
    <cellStyle name="Percent 44 3" xfId="10281"/>
    <cellStyle name="Percent 45" xfId="10282"/>
    <cellStyle name="Percent 45 2" xfId="10283"/>
    <cellStyle name="Percent 46" xfId="10284"/>
    <cellStyle name="Percent 46 2" xfId="10285"/>
    <cellStyle name="Percent 46 2 2" xfId="10286"/>
    <cellStyle name="Percent 46 3" xfId="10287"/>
    <cellStyle name="Percent 47" xfId="10288"/>
    <cellStyle name="Percent 47 2" xfId="10289"/>
    <cellStyle name="Percent 48" xfId="10290"/>
    <cellStyle name="Percent 48 2" xfId="10291"/>
    <cellStyle name="Percent 49" xfId="10292"/>
    <cellStyle name="Percent 49 2" xfId="10293"/>
    <cellStyle name="Percent 5" xfId="10294"/>
    <cellStyle name="Percent 5 10" xfId="10295"/>
    <cellStyle name="Percent 5 10 2" xfId="10296"/>
    <cellStyle name="Percent 5 11" xfId="10297"/>
    <cellStyle name="Percent 5 11 2" xfId="10298"/>
    <cellStyle name="Percent 5 11 2 2" xfId="10299"/>
    <cellStyle name="Percent 5 11 3" xfId="10300"/>
    <cellStyle name="Percent 5 12" xfId="10301"/>
    <cellStyle name="Percent 5 12 2" xfId="10302"/>
    <cellStyle name="Percent 5 12 2 2" xfId="10303"/>
    <cellStyle name="Percent 5 12 3" xfId="10304"/>
    <cellStyle name="Percent 5 13" xfId="10305"/>
    <cellStyle name="Percent 5 13 2" xfId="10306"/>
    <cellStyle name="Percent 5 13 2 2" xfId="10307"/>
    <cellStyle name="Percent 5 13 3" xfId="10308"/>
    <cellStyle name="Percent 5 14" xfId="10309"/>
    <cellStyle name="Percent 5 14 2" xfId="10310"/>
    <cellStyle name="Percent 5 14 2 2" xfId="10311"/>
    <cellStyle name="Percent 5 14 3" xfId="10312"/>
    <cellStyle name="Percent 5 15" xfId="10313"/>
    <cellStyle name="Percent 5 15 2" xfId="10314"/>
    <cellStyle name="Percent 5 15 2 2" xfId="10315"/>
    <cellStyle name="Percent 5 15 3" xfId="10316"/>
    <cellStyle name="Percent 5 16" xfId="10317"/>
    <cellStyle name="Percent 5 16 2" xfId="10318"/>
    <cellStyle name="Percent 5 17" xfId="10319"/>
    <cellStyle name="Percent 5 17 2" xfId="10320"/>
    <cellStyle name="Percent 5 18" xfId="10321"/>
    <cellStyle name="Percent 5 18 2" xfId="10322"/>
    <cellStyle name="Percent 5 19" xfId="10323"/>
    <cellStyle name="Percent 5 19 2" xfId="10324"/>
    <cellStyle name="Percent 5 2" xfId="10325"/>
    <cellStyle name="Percent 5 2 10" xfId="10326"/>
    <cellStyle name="Percent 5 2 10 2" xfId="10327"/>
    <cellStyle name="Percent 5 2 11" xfId="10328"/>
    <cellStyle name="Percent 5 2 11 2" xfId="10329"/>
    <cellStyle name="Percent 5 2 12" xfId="10330"/>
    <cellStyle name="Percent 5 2 12 2" xfId="10331"/>
    <cellStyle name="Percent 5 2 13" xfId="10332"/>
    <cellStyle name="Percent 5 2 13 2" xfId="10333"/>
    <cellStyle name="Percent 5 2 14" xfId="10334"/>
    <cellStyle name="Percent 5 2 14 2" xfId="10335"/>
    <cellStyle name="Percent 5 2 15" xfId="10336"/>
    <cellStyle name="Percent 5 2 15 2" xfId="10337"/>
    <cellStyle name="Percent 5 2 16" xfId="10338"/>
    <cellStyle name="Percent 5 2 16 2" xfId="10339"/>
    <cellStyle name="Percent 5 2 17" xfId="10340"/>
    <cellStyle name="Percent 5 2 17 2" xfId="10341"/>
    <cellStyle name="Percent 5 2 18" xfId="10342"/>
    <cellStyle name="Percent 5 2 2" xfId="10343"/>
    <cellStyle name="Percent 5 2 2 10" xfId="10344"/>
    <cellStyle name="Percent 5 2 2 10 2" xfId="10345"/>
    <cellStyle name="Percent 5 2 2 11" xfId="10346"/>
    <cellStyle name="Percent 5 2 2 11 2" xfId="10347"/>
    <cellStyle name="Percent 5 2 2 12" xfId="10348"/>
    <cellStyle name="Percent 5 2 2 12 2" xfId="10349"/>
    <cellStyle name="Percent 5 2 2 13" xfId="10350"/>
    <cellStyle name="Percent 5 2 2 13 2" xfId="10351"/>
    <cellStyle name="Percent 5 2 2 14" xfId="10352"/>
    <cellStyle name="Percent 5 2 2 14 2" xfId="10353"/>
    <cellStyle name="Percent 5 2 2 15" xfId="10354"/>
    <cellStyle name="Percent 5 2 2 2" xfId="10355"/>
    <cellStyle name="Percent 5 2 2 2 10" xfId="10356"/>
    <cellStyle name="Percent 5 2 2 2 10 2" xfId="10357"/>
    <cellStyle name="Percent 5 2 2 2 10 2 2" xfId="10358"/>
    <cellStyle name="Percent 5 2 2 2 10 3" xfId="10359"/>
    <cellStyle name="Percent 5 2 2 2 11" xfId="10360"/>
    <cellStyle name="Percent 5 2 2 2 11 2" xfId="10361"/>
    <cellStyle name="Percent 5 2 2 2 11 2 2" xfId="10362"/>
    <cellStyle name="Percent 5 2 2 2 11 3" xfId="10363"/>
    <cellStyle name="Percent 5 2 2 2 12" xfId="10364"/>
    <cellStyle name="Percent 5 2 2 2 12 2" xfId="10365"/>
    <cellStyle name="Percent 5 2 2 2 13" xfId="10366"/>
    <cellStyle name="Percent 5 2 2 2 13 2" xfId="10367"/>
    <cellStyle name="Percent 5 2 2 2 14" xfId="10368"/>
    <cellStyle name="Percent 5 2 2 2 14 2" xfId="10369"/>
    <cellStyle name="Percent 5 2 2 2 15" xfId="10370"/>
    <cellStyle name="Percent 5 2 2 2 2" xfId="10371"/>
    <cellStyle name="Percent 5 2 2 2 2 2" xfId="10372"/>
    <cellStyle name="Percent 5 2 2 2 2 2 2" xfId="10373"/>
    <cellStyle name="Percent 5 2 2 2 2 3" xfId="10374"/>
    <cellStyle name="Percent 5 2 2 2 2 3 2" xfId="10375"/>
    <cellStyle name="Percent 5 2 2 2 2 4" xfId="10376"/>
    <cellStyle name="Percent 5 2 2 2 3" xfId="10377"/>
    <cellStyle name="Percent 5 2 2 2 3 2" xfId="10378"/>
    <cellStyle name="Percent 5 2 2 2 3 2 2" xfId="10379"/>
    <cellStyle name="Percent 5 2 2 2 3 3" xfId="10380"/>
    <cellStyle name="Percent 5 2 2 2 4" xfId="10381"/>
    <cellStyle name="Percent 5 2 2 2 4 2" xfId="10382"/>
    <cellStyle name="Percent 5 2 2 2 4 2 2" xfId="10383"/>
    <cellStyle name="Percent 5 2 2 2 4 3" xfId="10384"/>
    <cellStyle name="Percent 5 2 2 2 5" xfId="10385"/>
    <cellStyle name="Percent 5 2 2 2 5 2" xfId="10386"/>
    <cellStyle name="Percent 5 2 2 2 5 2 2" xfId="10387"/>
    <cellStyle name="Percent 5 2 2 2 5 3" xfId="10388"/>
    <cellStyle name="Percent 5 2 2 2 6" xfId="10389"/>
    <cellStyle name="Percent 5 2 2 2 6 2" xfId="10390"/>
    <cellStyle name="Percent 5 2 2 2 6 2 2" xfId="10391"/>
    <cellStyle name="Percent 5 2 2 2 6 3" xfId="10392"/>
    <cellStyle name="Percent 5 2 2 2 7" xfId="10393"/>
    <cellStyle name="Percent 5 2 2 2 7 2" xfId="10394"/>
    <cellStyle name="Percent 5 2 2 2 7 2 2" xfId="10395"/>
    <cellStyle name="Percent 5 2 2 2 7 3" xfId="10396"/>
    <cellStyle name="Percent 5 2 2 2 8" xfId="10397"/>
    <cellStyle name="Percent 5 2 2 2 8 2" xfId="10398"/>
    <cellStyle name="Percent 5 2 2 2 8 2 2" xfId="10399"/>
    <cellStyle name="Percent 5 2 2 2 8 3" xfId="10400"/>
    <cellStyle name="Percent 5 2 2 2 9" xfId="10401"/>
    <cellStyle name="Percent 5 2 2 2 9 2" xfId="10402"/>
    <cellStyle name="Percent 5 2 2 2 9 2 2" xfId="10403"/>
    <cellStyle name="Percent 5 2 2 2 9 3" xfId="10404"/>
    <cellStyle name="Percent 5 2 2 3" xfId="10405"/>
    <cellStyle name="Percent 5 2 2 3 2" xfId="10406"/>
    <cellStyle name="Percent 5 2 2 3 2 2" xfId="10407"/>
    <cellStyle name="Percent 5 2 2 3 3" xfId="10408"/>
    <cellStyle name="Percent 5 2 2 4" xfId="10409"/>
    <cellStyle name="Percent 5 2 2 4 2" xfId="10410"/>
    <cellStyle name="Percent 5 2 2 4 2 2" xfId="10411"/>
    <cellStyle name="Percent 5 2 2 4 3" xfId="10412"/>
    <cellStyle name="Percent 5 2 2 5" xfId="10413"/>
    <cellStyle name="Percent 5 2 2 5 2" xfId="10414"/>
    <cellStyle name="Percent 5 2 2 5 2 2" xfId="10415"/>
    <cellStyle name="Percent 5 2 2 5 3" xfId="10416"/>
    <cellStyle name="Percent 5 2 2 6" xfId="10417"/>
    <cellStyle name="Percent 5 2 2 6 2" xfId="10418"/>
    <cellStyle name="Percent 5 2 2 6 2 2" xfId="10419"/>
    <cellStyle name="Percent 5 2 2 6 3" xfId="10420"/>
    <cellStyle name="Percent 5 2 2 7" xfId="10421"/>
    <cellStyle name="Percent 5 2 2 7 2" xfId="10422"/>
    <cellStyle name="Percent 5 2 2 7 2 2" xfId="10423"/>
    <cellStyle name="Percent 5 2 2 7 3" xfId="10424"/>
    <cellStyle name="Percent 5 2 2 8" xfId="10425"/>
    <cellStyle name="Percent 5 2 2 8 2" xfId="10426"/>
    <cellStyle name="Percent 5 2 2 8 2 2" xfId="10427"/>
    <cellStyle name="Percent 5 2 2 8 3" xfId="10428"/>
    <cellStyle name="Percent 5 2 2 9" xfId="10429"/>
    <cellStyle name="Percent 5 2 2 9 2" xfId="10430"/>
    <cellStyle name="Percent 5 2 2 9 2 2" xfId="10431"/>
    <cellStyle name="Percent 5 2 2 9 3" xfId="10432"/>
    <cellStyle name="Percent 5 2 3" xfId="10433"/>
    <cellStyle name="Percent 5 2 3 2" xfId="10434"/>
    <cellStyle name="Percent 5 2 3 2 2" xfId="10435"/>
    <cellStyle name="Percent 5 2 3 2 2 2" xfId="10436"/>
    <cellStyle name="Percent 5 2 3 2 3" xfId="10437"/>
    <cellStyle name="Percent 5 2 3 3" xfId="10438"/>
    <cellStyle name="Percent 5 2 3 3 2" xfId="10439"/>
    <cellStyle name="Percent 5 2 3 4" xfId="10440"/>
    <cellStyle name="Percent 5 2 4" xfId="10441"/>
    <cellStyle name="Percent 5 2 4 2" xfId="10442"/>
    <cellStyle name="Percent 5 2 4 2 2" xfId="10443"/>
    <cellStyle name="Percent 5 2 4 3" xfId="10444"/>
    <cellStyle name="Percent 5 2 4 3 2" xfId="10445"/>
    <cellStyle name="Percent 5 2 4 4" xfId="10446"/>
    <cellStyle name="Percent 5 2 5" xfId="10447"/>
    <cellStyle name="Percent 5 2 5 2" xfId="10448"/>
    <cellStyle name="Percent 5 2 5 2 2" xfId="10449"/>
    <cellStyle name="Percent 5 2 5 3" xfId="10450"/>
    <cellStyle name="Percent 5 2 6" xfId="10451"/>
    <cellStyle name="Percent 5 2 6 2" xfId="10452"/>
    <cellStyle name="Percent 5 2 7" xfId="10453"/>
    <cellStyle name="Percent 5 2 7 2" xfId="10454"/>
    <cellStyle name="Percent 5 2 8" xfId="10455"/>
    <cellStyle name="Percent 5 2 8 2" xfId="10456"/>
    <cellStyle name="Percent 5 2 9" xfId="10457"/>
    <cellStyle name="Percent 5 2 9 2" xfId="10458"/>
    <cellStyle name="Percent 5 20" xfId="10459"/>
    <cellStyle name="Percent 5 20 2" xfId="10460"/>
    <cellStyle name="Percent 5 21" xfId="10461"/>
    <cellStyle name="Percent 5 21 2" xfId="10462"/>
    <cellStyle name="Percent 5 22" xfId="10463"/>
    <cellStyle name="Percent 5 22 2" xfId="10464"/>
    <cellStyle name="Percent 5 23" xfId="10465"/>
    <cellStyle name="Percent 5 23 2" xfId="10466"/>
    <cellStyle name="Percent 5 24" xfId="10467"/>
    <cellStyle name="Percent 5 24 2" xfId="10468"/>
    <cellStyle name="Percent 5 25" xfId="10469"/>
    <cellStyle name="Percent 5 25 2" xfId="10470"/>
    <cellStyle name="Percent 5 26" xfId="10471"/>
    <cellStyle name="Percent 5 26 2" xfId="10472"/>
    <cellStyle name="Percent 5 27" xfId="10473"/>
    <cellStyle name="Percent 5 27 2" xfId="10474"/>
    <cellStyle name="Percent 5 28" xfId="10475"/>
    <cellStyle name="Percent 5 28 2" xfId="10476"/>
    <cellStyle name="Percent 5 29" xfId="10477"/>
    <cellStyle name="Percent 5 29 2" xfId="10478"/>
    <cellStyle name="Percent 5 3" xfId="10479"/>
    <cellStyle name="Percent 5 3 2" xfId="10480"/>
    <cellStyle name="Percent 5 3 2 2" xfId="10481"/>
    <cellStyle name="Percent 5 3 3" xfId="10482"/>
    <cellStyle name="Percent 5 3 3 2" xfId="10483"/>
    <cellStyle name="Percent 5 3 4" xfId="10484"/>
    <cellStyle name="Percent 5 30" xfId="10485"/>
    <cellStyle name="Percent 5 30 2" xfId="10486"/>
    <cellStyle name="Percent 5 31" xfId="10487"/>
    <cellStyle name="Percent 5 31 2" xfId="10488"/>
    <cellStyle name="Percent 5 32" xfId="10489"/>
    <cellStyle name="Percent 5 32 2" xfId="10490"/>
    <cellStyle name="Percent 5 33" xfId="10491"/>
    <cellStyle name="Percent 5 33 2" xfId="10492"/>
    <cellStyle name="Percent 5 34" xfId="10493"/>
    <cellStyle name="Percent 5 34 2" xfId="10494"/>
    <cellStyle name="Percent 5 35" xfId="10495"/>
    <cellStyle name="Percent 5 35 2" xfId="10496"/>
    <cellStyle name="Percent 5 36" xfId="10497"/>
    <cellStyle name="Percent 5 36 2" xfId="10498"/>
    <cellStyle name="Percent 5 37" xfId="10499"/>
    <cellStyle name="Percent 5 37 2" xfId="10500"/>
    <cellStyle name="Percent 5 38" xfId="10501"/>
    <cellStyle name="Percent 5 38 2" xfId="10502"/>
    <cellStyle name="Percent 5 39" xfId="10503"/>
    <cellStyle name="Percent 5 39 2" xfId="10504"/>
    <cellStyle name="Percent 5 4" xfId="10505"/>
    <cellStyle name="Percent 5 4 2" xfId="10506"/>
    <cellStyle name="Percent 5 4 2 2" xfId="10507"/>
    <cellStyle name="Percent 5 4 3" xfId="10508"/>
    <cellStyle name="Percent 5 40" xfId="10509"/>
    <cellStyle name="Percent 5 40 2" xfId="10510"/>
    <cellStyle name="Percent 5 41" xfId="10511"/>
    <cellStyle name="Percent 5 41 2" xfId="10512"/>
    <cellStyle name="Percent 5 42" xfId="10513"/>
    <cellStyle name="Percent 5 42 2" xfId="10514"/>
    <cellStyle name="Percent 5 43" xfId="10515"/>
    <cellStyle name="Percent 5 43 2" xfId="10516"/>
    <cellStyle name="Percent 5 44" xfId="10517"/>
    <cellStyle name="Percent 5 44 2" xfId="10518"/>
    <cellStyle name="Percent 5 45" xfId="10519"/>
    <cellStyle name="Percent 5 45 2" xfId="10520"/>
    <cellStyle name="Percent 5 46" xfId="10521"/>
    <cellStyle name="Percent 5 46 2" xfId="10522"/>
    <cellStyle name="Percent 5 47" xfId="10523"/>
    <cellStyle name="Percent 5 47 2" xfId="10524"/>
    <cellStyle name="Percent 5 48" xfId="10525"/>
    <cellStyle name="Percent 5 48 2" xfId="10526"/>
    <cellStyle name="Percent 5 49" xfId="10527"/>
    <cellStyle name="Percent 5 49 2" xfId="10528"/>
    <cellStyle name="Percent 5 5" xfId="10529"/>
    <cellStyle name="Percent 5 5 2" xfId="10530"/>
    <cellStyle name="Percent 5 50" xfId="10531"/>
    <cellStyle name="Percent 5 50 2" xfId="10532"/>
    <cellStyle name="Percent 5 51" xfId="10533"/>
    <cellStyle name="Percent 5 51 2" xfId="10534"/>
    <cellStyle name="Percent 5 52" xfId="10535"/>
    <cellStyle name="Percent 5 52 2" xfId="10536"/>
    <cellStyle name="Percent 5 53" xfId="10537"/>
    <cellStyle name="Percent 5 53 2" xfId="10538"/>
    <cellStyle name="Percent 5 54" xfId="10539"/>
    <cellStyle name="Percent 5 54 2" xfId="10540"/>
    <cellStyle name="Percent 5 55" xfId="10541"/>
    <cellStyle name="Percent 5 55 2" xfId="10542"/>
    <cellStyle name="Percent 5 56" xfId="10543"/>
    <cellStyle name="Percent 5 56 2" xfId="10544"/>
    <cellStyle name="Percent 5 57" xfId="10545"/>
    <cellStyle name="Percent 5 57 2" xfId="10546"/>
    <cellStyle name="Percent 5 58" xfId="10547"/>
    <cellStyle name="Percent 5 58 2" xfId="10548"/>
    <cellStyle name="Percent 5 59" xfId="10549"/>
    <cellStyle name="Percent 5 59 2" xfId="10550"/>
    <cellStyle name="Percent 5 6" xfId="10551"/>
    <cellStyle name="Percent 5 6 2" xfId="10552"/>
    <cellStyle name="Percent 5 60" xfId="10553"/>
    <cellStyle name="Percent 5 60 2" xfId="10554"/>
    <cellStyle name="Percent 5 61" xfId="10555"/>
    <cellStyle name="Percent 5 61 2" xfId="10556"/>
    <cellStyle name="Percent 5 62" xfId="10557"/>
    <cellStyle name="Percent 5 62 2" xfId="10558"/>
    <cellStyle name="Percent 5 63" xfId="10559"/>
    <cellStyle name="Percent 5 63 2" xfId="10560"/>
    <cellStyle name="Percent 5 64" xfId="10561"/>
    <cellStyle name="Percent 5 64 2" xfId="10562"/>
    <cellStyle name="Percent 5 65" xfId="10563"/>
    <cellStyle name="Percent 5 65 2" xfId="10564"/>
    <cellStyle name="Percent 5 7" xfId="10565"/>
    <cellStyle name="Percent 5 7 2" xfId="10566"/>
    <cellStyle name="Percent 5 8" xfId="10567"/>
    <cellStyle name="Percent 5 8 2" xfId="10568"/>
    <cellStyle name="Percent 5 9" xfId="10569"/>
    <cellStyle name="Percent 5 9 2" xfId="10570"/>
    <cellStyle name="Percent 5 9 2 2" xfId="10571"/>
    <cellStyle name="Percent 5 9 3" xfId="10572"/>
    <cellStyle name="Percent 50" xfId="10573"/>
    <cellStyle name="Percent 50 2" xfId="10574"/>
    <cellStyle name="Percent 51" xfId="10575"/>
    <cellStyle name="Percent 51 2" xfId="10576"/>
    <cellStyle name="Percent 52" xfId="10577"/>
    <cellStyle name="Percent 52 2" xfId="10578"/>
    <cellStyle name="Percent 53" xfId="10579"/>
    <cellStyle name="Percent 53 2" xfId="10580"/>
    <cellStyle name="Percent 54" xfId="10581"/>
    <cellStyle name="Percent 54 2" xfId="10582"/>
    <cellStyle name="Percent 55" xfId="10583"/>
    <cellStyle name="Percent 55 2" xfId="10584"/>
    <cellStyle name="Percent 56" xfId="10585"/>
    <cellStyle name="Percent 56 2" xfId="10586"/>
    <cellStyle name="Percent 57" xfId="10587"/>
    <cellStyle name="Percent 57 2" xfId="10588"/>
    <cellStyle name="Percent 58" xfId="10589"/>
    <cellStyle name="Percent 58 2" xfId="10590"/>
    <cellStyle name="Percent 59" xfId="10591"/>
    <cellStyle name="Percent 59 2" xfId="10592"/>
    <cellStyle name="Percent 6" xfId="10593"/>
    <cellStyle name="Percent 6 2" xfId="10594"/>
    <cellStyle name="Percent 6 2 2" xfId="10595"/>
    <cellStyle name="Percent 6 3" xfId="10596"/>
    <cellStyle name="Percent 60" xfId="10597"/>
    <cellStyle name="Percent 60 2" xfId="10598"/>
    <cellStyle name="Percent 61" xfId="10599"/>
    <cellStyle name="Percent 61 2" xfId="10600"/>
    <cellStyle name="Percent 62" xfId="10601"/>
    <cellStyle name="Percent 62 2" xfId="10602"/>
    <cellStyle name="Percent 63" xfId="10603"/>
    <cellStyle name="Percent 63 2" xfId="10604"/>
    <cellStyle name="Percent 64" xfId="10605"/>
    <cellStyle name="Percent 64 2" xfId="10606"/>
    <cellStyle name="Percent 64 2 2" xfId="10607"/>
    <cellStyle name="Percent 64 3" xfId="10608"/>
    <cellStyle name="Percent 65" xfId="10609"/>
    <cellStyle name="Percent 65 2" xfId="10610"/>
    <cellStyle name="Percent 65 2 2" xfId="10611"/>
    <cellStyle name="Percent 65 3" xfId="10612"/>
    <cellStyle name="Percent 65 3 2" xfId="10613"/>
    <cellStyle name="Percent 65 4" xfId="10614"/>
    <cellStyle name="Percent 66" xfId="10615"/>
    <cellStyle name="Percent 66 2" xfId="10616"/>
    <cellStyle name="Percent 67" xfId="10617"/>
    <cellStyle name="Percent 67 2" xfId="10618"/>
    <cellStyle name="Percent 68" xfId="10619"/>
    <cellStyle name="Percent 68 2" xfId="10620"/>
    <cellStyle name="Percent 68 3" xfId="10621"/>
    <cellStyle name="Percent 69" xfId="10622"/>
    <cellStyle name="Percent 69 2" xfId="10623"/>
    <cellStyle name="Percent 7" xfId="10624"/>
    <cellStyle name="Percent 7 10" xfId="10625"/>
    <cellStyle name="Percent 7 10 2" xfId="10626"/>
    <cellStyle name="Percent 7 11" xfId="10627"/>
    <cellStyle name="Percent 7 11 2" xfId="10628"/>
    <cellStyle name="Percent 7 12" xfId="10629"/>
    <cellStyle name="Percent 7 12 2" xfId="10630"/>
    <cellStyle name="Percent 7 13" xfId="10631"/>
    <cellStyle name="Percent 7 13 2" xfId="10632"/>
    <cellStyle name="Percent 7 14" xfId="10633"/>
    <cellStyle name="Percent 7 14 2" xfId="10634"/>
    <cellStyle name="Percent 7 15" xfId="10635"/>
    <cellStyle name="Percent 7 2" xfId="10636"/>
    <cellStyle name="Percent 7 2 10" xfId="10637"/>
    <cellStyle name="Percent 7 2 10 2" xfId="10638"/>
    <cellStyle name="Percent 7 2 10 2 2" xfId="10639"/>
    <cellStyle name="Percent 7 2 10 3" xfId="10640"/>
    <cellStyle name="Percent 7 2 11" xfId="10641"/>
    <cellStyle name="Percent 7 2 11 2" xfId="10642"/>
    <cellStyle name="Percent 7 2 11 2 2" xfId="10643"/>
    <cellStyle name="Percent 7 2 11 3" xfId="10644"/>
    <cellStyle name="Percent 7 2 12" xfId="10645"/>
    <cellStyle name="Percent 7 2 12 2" xfId="10646"/>
    <cellStyle name="Percent 7 2 13" xfId="10647"/>
    <cellStyle name="Percent 7 2 13 2" xfId="10648"/>
    <cellStyle name="Percent 7 2 14" xfId="10649"/>
    <cellStyle name="Percent 7 2 14 2" xfId="10650"/>
    <cellStyle name="Percent 7 2 15" xfId="10651"/>
    <cellStyle name="Percent 7 2 2" xfId="10652"/>
    <cellStyle name="Percent 7 2 2 2" xfId="10653"/>
    <cellStyle name="Percent 7 2 2 2 2" xfId="10654"/>
    <cellStyle name="Percent 7 2 2 3" xfId="10655"/>
    <cellStyle name="Percent 7 2 2 3 2" xfId="10656"/>
    <cellStyle name="Percent 7 2 2 4" xfId="10657"/>
    <cellStyle name="Percent 7 2 3" xfId="10658"/>
    <cellStyle name="Percent 7 2 3 2" xfId="10659"/>
    <cellStyle name="Percent 7 2 3 2 2" xfId="10660"/>
    <cellStyle name="Percent 7 2 3 3" xfId="10661"/>
    <cellStyle name="Percent 7 2 4" xfId="10662"/>
    <cellStyle name="Percent 7 2 4 2" xfId="10663"/>
    <cellStyle name="Percent 7 2 4 2 2" xfId="10664"/>
    <cellStyle name="Percent 7 2 4 3" xfId="10665"/>
    <cellStyle name="Percent 7 2 5" xfId="10666"/>
    <cellStyle name="Percent 7 2 5 2" xfId="10667"/>
    <cellStyle name="Percent 7 2 5 2 2" xfId="10668"/>
    <cellStyle name="Percent 7 2 5 3" xfId="10669"/>
    <cellStyle name="Percent 7 2 6" xfId="10670"/>
    <cellStyle name="Percent 7 2 6 2" xfId="10671"/>
    <cellStyle name="Percent 7 2 6 2 2" xfId="10672"/>
    <cellStyle name="Percent 7 2 6 3" xfId="10673"/>
    <cellStyle name="Percent 7 2 7" xfId="10674"/>
    <cellStyle name="Percent 7 2 7 2" xfId="10675"/>
    <cellStyle name="Percent 7 2 7 2 2" xfId="10676"/>
    <cellStyle name="Percent 7 2 7 3" xfId="10677"/>
    <cellStyle name="Percent 7 2 8" xfId="10678"/>
    <cellStyle name="Percent 7 2 8 2" xfId="10679"/>
    <cellStyle name="Percent 7 2 8 2 2" xfId="10680"/>
    <cellStyle name="Percent 7 2 8 3" xfId="10681"/>
    <cellStyle name="Percent 7 2 9" xfId="10682"/>
    <cellStyle name="Percent 7 2 9 2" xfId="10683"/>
    <cellStyle name="Percent 7 2 9 2 2" xfId="10684"/>
    <cellStyle name="Percent 7 2 9 3" xfId="10685"/>
    <cellStyle name="Percent 7 3" xfId="10686"/>
    <cellStyle name="Percent 7 3 2" xfId="10687"/>
    <cellStyle name="Percent 7 4" xfId="10688"/>
    <cellStyle name="Percent 7 4 2" xfId="10689"/>
    <cellStyle name="Percent 7 5" xfId="10690"/>
    <cellStyle name="Percent 7 5 2" xfId="10691"/>
    <cellStyle name="Percent 7 6" xfId="10692"/>
    <cellStyle name="Percent 7 6 2" xfId="10693"/>
    <cellStyle name="Percent 7 7" xfId="10694"/>
    <cellStyle name="Percent 7 7 2" xfId="10695"/>
    <cellStyle name="Percent 7 8" xfId="10696"/>
    <cellStyle name="Percent 7 8 2" xfId="10697"/>
    <cellStyle name="Percent 7 9" xfId="10698"/>
    <cellStyle name="Percent 7 9 2" xfId="10699"/>
    <cellStyle name="Percent 70" xfId="10700"/>
    <cellStyle name="Percent 70 2" xfId="10701"/>
    <cellStyle name="Percent 71" xfId="10702"/>
    <cellStyle name="Percent 71 2" xfId="10703"/>
    <cellStyle name="Percent 71 3" xfId="10704"/>
    <cellStyle name="Percent 72" xfId="10705"/>
    <cellStyle name="Percent 72 2" xfId="10706"/>
    <cellStyle name="Percent 73" xfId="10707"/>
    <cellStyle name="Percent 73 2" xfId="10708"/>
    <cellStyle name="Percent 73 2 2" xfId="10709"/>
    <cellStyle name="Percent 73 3" xfId="10710"/>
    <cellStyle name="Percent 73 3 2" xfId="10711"/>
    <cellStyle name="Percent 73 4" xfId="10712"/>
    <cellStyle name="Percent 73 4 2" xfId="10713"/>
    <cellStyle name="Percent 73 5" xfId="10714"/>
    <cellStyle name="Percent 74" xfId="10715"/>
    <cellStyle name="Percent 75" xfId="11279"/>
    <cellStyle name="Percent 8" xfId="10716"/>
    <cellStyle name="Percent 8 2" xfId="10717"/>
    <cellStyle name="Percent 8 2 2" xfId="10718"/>
    <cellStyle name="Percent 8 2 2 2" xfId="10719"/>
    <cellStyle name="Percent 8 2 2 2 2" xfId="10720"/>
    <cellStyle name="Percent 8 2 2 2 2 2" xfId="10721"/>
    <cellStyle name="Percent 8 2 2 2 3" xfId="10722"/>
    <cellStyle name="Percent 8 2 2 3" xfId="10723"/>
    <cellStyle name="Percent 8 2 2 3 2" xfId="10724"/>
    <cellStyle name="Percent 8 2 2 3 2 2" xfId="10725"/>
    <cellStyle name="Percent 8 2 2 3 3" xfId="10726"/>
    <cellStyle name="Percent 8 2 2 4" xfId="10727"/>
    <cellStyle name="Percent 8 2 2 4 2" xfId="10728"/>
    <cellStyle name="Percent 8 2 2 4 2 2" xfId="10729"/>
    <cellStyle name="Percent 8 2 2 4 3" xfId="10730"/>
    <cellStyle name="Percent 8 2 2 5" xfId="10731"/>
    <cellStyle name="Percent 8 2 2 5 2" xfId="10732"/>
    <cellStyle name="Percent 8 2 2 5 2 2" xfId="10733"/>
    <cellStyle name="Percent 8 2 2 5 3" xfId="10734"/>
    <cellStyle name="Percent 8 2 2 6" xfId="10735"/>
    <cellStyle name="Percent 8 2 3" xfId="10736"/>
    <cellStyle name="Percent 8 2 3 2" xfId="10737"/>
    <cellStyle name="Percent 8 2 4" xfId="10738"/>
    <cellStyle name="Percent 8 2 4 2" xfId="10739"/>
    <cellStyle name="Percent 8 2 5" xfId="10740"/>
    <cellStyle name="Percent 8 2 5 2" xfId="10741"/>
    <cellStyle name="Percent 8 2 6" xfId="10742"/>
    <cellStyle name="Percent 8 2 6 2" xfId="10743"/>
    <cellStyle name="Percent 8 2 7" xfId="10744"/>
    <cellStyle name="Percent 8 2 7 2" xfId="10745"/>
    <cellStyle name="Percent 8 2 8" xfId="10746"/>
    <cellStyle name="Percent 8 3" xfId="10747"/>
    <cellStyle name="Percent 8 3 2" xfId="10748"/>
    <cellStyle name="Percent 8 3 2 2" xfId="10749"/>
    <cellStyle name="Percent 8 3 3" xfId="10750"/>
    <cellStyle name="Percent 8 4" xfId="10751"/>
    <cellStyle name="Percent 8 4 2" xfId="10752"/>
    <cellStyle name="Percent 8 4 2 2" xfId="10753"/>
    <cellStyle name="Percent 8 4 3" xfId="10754"/>
    <cellStyle name="Percent 8 5" xfId="10755"/>
    <cellStyle name="Percent 8 5 2" xfId="10756"/>
    <cellStyle name="Percent 8 5 2 2" xfId="10757"/>
    <cellStyle name="Percent 8 5 3" xfId="10758"/>
    <cellStyle name="Percent 8 6" xfId="10759"/>
    <cellStyle name="Percent 8 6 2" xfId="10760"/>
    <cellStyle name="Percent 8 6 2 2" xfId="10761"/>
    <cellStyle name="Percent 8 6 3" xfId="10762"/>
    <cellStyle name="Percent 8 7" xfId="10763"/>
    <cellStyle name="Percent 8 7 2" xfId="10764"/>
    <cellStyle name="Percent 8 8" xfId="10765"/>
    <cellStyle name="Percent 8 8 2" xfId="10766"/>
    <cellStyle name="Percent 8 9" xfId="10767"/>
    <cellStyle name="Percent 9" xfId="10768"/>
    <cellStyle name="Percent 9 2" xfId="10769"/>
    <cellStyle name="Percent 9 2 2" xfId="10770"/>
    <cellStyle name="Percent 9 3" xfId="10771"/>
    <cellStyle name="PRINTFONT" xfId="10772"/>
    <cellStyle name="PRINTFONT 2" xfId="10773"/>
    <cellStyle name="PSChar" xfId="10774"/>
    <cellStyle name="PSChar 2" xfId="10775"/>
    <cellStyle name="PSDate" xfId="10776"/>
    <cellStyle name="PSDate 2" xfId="10777"/>
    <cellStyle name="PSDec" xfId="10778"/>
    <cellStyle name="PSDec 2" xfId="10779"/>
    <cellStyle name="PSHeading" xfId="10780"/>
    <cellStyle name="PSHeading 2" xfId="10781"/>
    <cellStyle name="PSInt" xfId="10782"/>
    <cellStyle name="PSInt 2" xfId="10783"/>
    <cellStyle name="PSSpacer" xfId="10784"/>
    <cellStyle name="PSSpacer 2" xfId="10785"/>
    <cellStyle name="Reset  - Style4" xfId="10786"/>
    <cellStyle name="Reset  - Style4 2" xfId="10787"/>
    <cellStyle name="Reset  - Style7" xfId="10788"/>
    <cellStyle name="Reset  - Style7 2" xfId="10789"/>
    <cellStyle name="SAPBEXaggData" xfId="10790"/>
    <cellStyle name="SAPBEXaggDataEmph" xfId="10791"/>
    <cellStyle name="SAPBEXaggItem" xfId="10792"/>
    <cellStyle name="SAPBEXaggItemX" xfId="10793"/>
    <cellStyle name="SAPBEXchaText" xfId="10794"/>
    <cellStyle name="SAPBEXexcBad7" xfId="10795"/>
    <cellStyle name="SAPBEXexcBad8" xfId="10796"/>
    <cellStyle name="SAPBEXexcBad9" xfId="10797"/>
    <cellStyle name="SAPBEXexcCritical4" xfId="10798"/>
    <cellStyle name="SAPBEXexcCritical5" xfId="10799"/>
    <cellStyle name="SAPBEXexcCritical6" xfId="10800"/>
    <cellStyle name="SAPBEXexcGood1" xfId="10801"/>
    <cellStyle name="SAPBEXexcGood2" xfId="10802"/>
    <cellStyle name="SAPBEXexcGood3" xfId="10803"/>
    <cellStyle name="SAPBEXfilterDrill" xfId="10804"/>
    <cellStyle name="SAPBEXfilterItem" xfId="10805"/>
    <cellStyle name="SAPBEXfilterText" xfId="10806"/>
    <cellStyle name="SAPBEXformats" xfId="10807"/>
    <cellStyle name="SAPBEXheaderItem" xfId="10808"/>
    <cellStyle name="SAPBEXheaderText" xfId="10809"/>
    <cellStyle name="SAPBEXHLevel0" xfId="10810"/>
    <cellStyle name="SAPBEXHLevel0X" xfId="10811"/>
    <cellStyle name="SAPBEXHLevel1" xfId="10812"/>
    <cellStyle name="SAPBEXHLevel1X" xfId="10813"/>
    <cellStyle name="SAPBEXHLevel2" xfId="10814"/>
    <cellStyle name="SAPBEXHLevel2X" xfId="10815"/>
    <cellStyle name="SAPBEXHLevel3" xfId="10816"/>
    <cellStyle name="SAPBEXHLevel3X" xfId="10817"/>
    <cellStyle name="SAPBEXresData" xfId="10818"/>
    <cellStyle name="SAPBEXresDataEmph" xfId="10819"/>
    <cellStyle name="SAPBEXresItem" xfId="10820"/>
    <cellStyle name="SAPBEXresItemX" xfId="10821"/>
    <cellStyle name="SAPBEXstdData" xfId="10822"/>
    <cellStyle name="SAPBEXstdDataEmph" xfId="10823"/>
    <cellStyle name="SAPBEXstdItem" xfId="10824"/>
    <cellStyle name="SAPBEXstdItemX" xfId="10825"/>
    <cellStyle name="SAPBEXtitle" xfId="10826"/>
    <cellStyle name="SAPBEXundefined" xfId="10827"/>
    <cellStyle name="SectionHeaderNormal" xfId="10828"/>
    <cellStyle name="STD" xfId="10829"/>
    <cellStyle name="STD 2" xfId="10830"/>
    <cellStyle name="Style 1" xfId="10831"/>
    <cellStyle name="Style 105" xfId="10832"/>
    <cellStyle name="Style 109" xfId="10833"/>
    <cellStyle name="Style 113" xfId="10834"/>
    <cellStyle name="Style 117" xfId="10835"/>
    <cellStyle name="Style 140" xfId="10836"/>
    <cellStyle name="Style 144" xfId="10837"/>
    <cellStyle name="Style 21" xfId="10838"/>
    <cellStyle name="Style 21 2" xfId="10839"/>
    <cellStyle name="Style 21 2 2" xfId="10840"/>
    <cellStyle name="Style 21 3" xfId="10841"/>
    <cellStyle name="Style 21 3 2" xfId="10842"/>
    <cellStyle name="Style 21 4" xfId="10843"/>
    <cellStyle name="Style 21 4 2" xfId="10844"/>
    <cellStyle name="Style 21 5" xfId="10845"/>
    <cellStyle name="Style 21 5 2" xfId="10846"/>
    <cellStyle name="Style 21 6" xfId="10847"/>
    <cellStyle name="Style 22" xfId="10848"/>
    <cellStyle name="Style 22 2" xfId="10849"/>
    <cellStyle name="Style 22 2 2" xfId="10850"/>
    <cellStyle name="Style 22 2_Avera Rebuttal Analyses" xfId="10851"/>
    <cellStyle name="Style 22 3" xfId="10852"/>
    <cellStyle name="Style 22 3 2" xfId="10853"/>
    <cellStyle name="Style 22 4" xfId="10854"/>
    <cellStyle name="Style 22 4 2" xfId="10855"/>
    <cellStyle name="Style 22 5" xfId="10856"/>
    <cellStyle name="Style 22 5 2" xfId="10857"/>
    <cellStyle name="Style 22 6" xfId="10858"/>
    <cellStyle name="Style 23" xfId="10859"/>
    <cellStyle name="Style 23 2" xfId="10860"/>
    <cellStyle name="Style 23 2 2" xfId="10861"/>
    <cellStyle name="Style 23 3" xfId="10862"/>
    <cellStyle name="Style 23 3 2" xfId="10863"/>
    <cellStyle name="Style 23 4" xfId="10864"/>
    <cellStyle name="Style 23 4 2" xfId="10865"/>
    <cellStyle name="Style 23 5" xfId="10866"/>
    <cellStyle name="Style 23 5 2" xfId="10867"/>
    <cellStyle name="Style 23 6" xfId="10868"/>
    <cellStyle name="Style 24" xfId="10869"/>
    <cellStyle name="Style 24 2" xfId="10870"/>
    <cellStyle name="Style 24 2 2" xfId="10871"/>
    <cellStyle name="Style 24 2_Avera Rebuttal Analyses" xfId="10872"/>
    <cellStyle name="Style 24 3" xfId="10873"/>
    <cellStyle name="Style 24 3 2" xfId="10874"/>
    <cellStyle name="Style 24 4" xfId="10875"/>
    <cellStyle name="Style 24 4 2" xfId="10876"/>
    <cellStyle name="Style 24 5" xfId="10877"/>
    <cellStyle name="Style 24 5 2" xfId="10878"/>
    <cellStyle name="Style 24 6" xfId="10879"/>
    <cellStyle name="Style 25" xfId="10880"/>
    <cellStyle name="Style 25 10" xfId="10881"/>
    <cellStyle name="Style 25 10 2" xfId="10882"/>
    <cellStyle name="Style 25 11" xfId="10883"/>
    <cellStyle name="Style 25 2" xfId="10884"/>
    <cellStyle name="Style 25 2 2" xfId="10885"/>
    <cellStyle name="Style 25 3" xfId="10886"/>
    <cellStyle name="Style 25 3 2" xfId="10887"/>
    <cellStyle name="Style 25 4" xfId="10888"/>
    <cellStyle name="Style 25 4 2" xfId="10889"/>
    <cellStyle name="Style 25 5" xfId="10890"/>
    <cellStyle name="Style 25 5 2" xfId="10891"/>
    <cellStyle name="Style 25 6" xfId="10892"/>
    <cellStyle name="Style 25 6 2" xfId="10893"/>
    <cellStyle name="Style 25 7" xfId="10894"/>
    <cellStyle name="Style 25 7 2" xfId="10895"/>
    <cellStyle name="Style 25 8" xfId="10896"/>
    <cellStyle name="Style 25 8 2" xfId="10897"/>
    <cellStyle name="Style 25 9" xfId="10898"/>
    <cellStyle name="Style 25 9 2" xfId="10899"/>
    <cellStyle name="Style 26" xfId="10900"/>
    <cellStyle name="Style 26 2" xfId="10901"/>
    <cellStyle name="Style 26 2 2" xfId="10902"/>
    <cellStyle name="Style 26 2 2 2" xfId="10903"/>
    <cellStyle name="Style 26 2 3" xfId="10904"/>
    <cellStyle name="Style 26 2_Avera Rebuttal Analyses" xfId="10905"/>
    <cellStyle name="Style 26 3" xfId="10906"/>
    <cellStyle name="Style 26 3 2" xfId="10907"/>
    <cellStyle name="Style 26 3 2 2" xfId="10908"/>
    <cellStyle name="Style 26 3 3" xfId="10909"/>
    <cellStyle name="Style 26 4" xfId="10910"/>
    <cellStyle name="Style 26 4 2" xfId="10911"/>
    <cellStyle name="Style 26 5" xfId="10912"/>
    <cellStyle name="Style 26 5 2" xfId="10913"/>
    <cellStyle name="Style 26 6" xfId="10914"/>
    <cellStyle name="Style 27" xfId="10915"/>
    <cellStyle name="Style 27 2" xfId="10916"/>
    <cellStyle name="Style 27 2 2" xfId="10917"/>
    <cellStyle name="Style 27 3" xfId="10918"/>
    <cellStyle name="Style 27 3 2" xfId="10919"/>
    <cellStyle name="Style 27 4" xfId="10920"/>
    <cellStyle name="Style 27 4 2" xfId="10921"/>
    <cellStyle name="Style 27 5" xfId="10922"/>
    <cellStyle name="Style 27 5 2" xfId="10923"/>
    <cellStyle name="Style 27 6" xfId="10924"/>
    <cellStyle name="Style 28" xfId="10925"/>
    <cellStyle name="Style 28 2" xfId="10926"/>
    <cellStyle name="Style 28 2 2" xfId="10927"/>
    <cellStyle name="Style 28 3" xfId="10928"/>
    <cellStyle name="Style 28 3 2" xfId="10929"/>
    <cellStyle name="Style 28 4" xfId="10930"/>
    <cellStyle name="Style 28 4 2" xfId="10931"/>
    <cellStyle name="Style 28 5" xfId="10932"/>
    <cellStyle name="Style 28 5 2" xfId="10933"/>
    <cellStyle name="Style 28 6" xfId="10934"/>
    <cellStyle name="Style 29" xfId="10935"/>
    <cellStyle name="Style 29 10" xfId="10936"/>
    <cellStyle name="Style 29 10 2" xfId="10937"/>
    <cellStyle name="Style 29 11" xfId="10938"/>
    <cellStyle name="Style 29 11 2" xfId="10939"/>
    <cellStyle name="Style 29 12" xfId="10940"/>
    <cellStyle name="Style 29 12 2" xfId="10941"/>
    <cellStyle name="Style 29 13" xfId="10942"/>
    <cellStyle name="Style 29 13 2" xfId="10943"/>
    <cellStyle name="Style 29 14" xfId="10944"/>
    <cellStyle name="Style 29 14 2" xfId="10945"/>
    <cellStyle name="Style 29 15" xfId="10946"/>
    <cellStyle name="Style 29 15 2" xfId="10947"/>
    <cellStyle name="Style 29 16" xfId="10948"/>
    <cellStyle name="Style 29 16 2" xfId="10949"/>
    <cellStyle name="Style 29 17" xfId="10950"/>
    <cellStyle name="Style 29 2" xfId="10951"/>
    <cellStyle name="Style 29 2 2" xfId="10952"/>
    <cellStyle name="Style 29 3" xfId="10953"/>
    <cellStyle name="Style 29 3 2" xfId="10954"/>
    <cellStyle name="Style 29 4" xfId="10955"/>
    <cellStyle name="Style 29 4 2" xfId="10956"/>
    <cellStyle name="Style 29 5" xfId="10957"/>
    <cellStyle name="Style 29 5 2" xfId="10958"/>
    <cellStyle name="Style 29 6" xfId="10959"/>
    <cellStyle name="Style 29 6 2" xfId="10960"/>
    <cellStyle name="Style 29 7" xfId="10961"/>
    <cellStyle name="Style 29 7 2" xfId="10962"/>
    <cellStyle name="Style 29 8" xfId="10963"/>
    <cellStyle name="Style 29 8 2" xfId="10964"/>
    <cellStyle name="Style 29 9" xfId="10965"/>
    <cellStyle name="Style 29 9 2" xfId="10966"/>
    <cellStyle name="Style 30" xfId="10967"/>
    <cellStyle name="Style 30 10" xfId="10968"/>
    <cellStyle name="Style 30 10 2" xfId="10969"/>
    <cellStyle name="Style 30 11" xfId="10970"/>
    <cellStyle name="Style 30 11 2" xfId="10971"/>
    <cellStyle name="Style 30 12" xfId="10972"/>
    <cellStyle name="Style 30 12 2" xfId="10973"/>
    <cellStyle name="Style 30 13" xfId="10974"/>
    <cellStyle name="Style 30 13 2" xfId="10975"/>
    <cellStyle name="Style 30 14" xfId="10976"/>
    <cellStyle name="Style 30 14 2" xfId="10977"/>
    <cellStyle name="Style 30 15" xfId="10978"/>
    <cellStyle name="Style 30 15 2" xfId="10979"/>
    <cellStyle name="Style 30 16" xfId="10980"/>
    <cellStyle name="Style 30 16 2" xfId="10981"/>
    <cellStyle name="Style 30 17" xfId="10982"/>
    <cellStyle name="Style 30 2" xfId="10983"/>
    <cellStyle name="Style 30 2 2" xfId="10984"/>
    <cellStyle name="Style 30 3" xfId="10985"/>
    <cellStyle name="Style 30 3 2" xfId="10986"/>
    <cellStyle name="Style 30 4" xfId="10987"/>
    <cellStyle name="Style 30 4 2" xfId="10988"/>
    <cellStyle name="Style 30 5" xfId="10989"/>
    <cellStyle name="Style 30 5 2" xfId="10990"/>
    <cellStyle name="Style 30 6" xfId="10991"/>
    <cellStyle name="Style 30 6 2" xfId="10992"/>
    <cellStyle name="Style 30 7" xfId="10993"/>
    <cellStyle name="Style 30 7 2" xfId="10994"/>
    <cellStyle name="Style 30 8" xfId="10995"/>
    <cellStyle name="Style 30 8 2" xfId="10996"/>
    <cellStyle name="Style 30 9" xfId="10997"/>
    <cellStyle name="Style 30 9 2" xfId="10998"/>
    <cellStyle name="Style 31" xfId="10999"/>
    <cellStyle name="Style 31 2" xfId="11000"/>
    <cellStyle name="Style 31 2 2" xfId="11001"/>
    <cellStyle name="Style 31 3" xfId="11002"/>
    <cellStyle name="Style 31 3 2" xfId="11003"/>
    <cellStyle name="Style 31 4" xfId="11004"/>
    <cellStyle name="Style 31 4 2" xfId="11005"/>
    <cellStyle name="Style 31 5" xfId="11006"/>
    <cellStyle name="Style 31 5 2" xfId="11007"/>
    <cellStyle name="Style 31 6" xfId="11008"/>
    <cellStyle name="Style 32" xfId="11009"/>
    <cellStyle name="Style 32 2" xfId="11010"/>
    <cellStyle name="Style 32 2 2" xfId="11011"/>
    <cellStyle name="Style 32 3" xfId="11012"/>
    <cellStyle name="Style 32 3 2" xfId="11013"/>
    <cellStyle name="Style 32 4" xfId="11014"/>
    <cellStyle name="Style 32 4 2" xfId="11015"/>
    <cellStyle name="Style 32 5" xfId="11016"/>
    <cellStyle name="Style 32 5 2" xfId="11017"/>
    <cellStyle name="Style 32 6" xfId="11018"/>
    <cellStyle name="Style 32 6 2" xfId="11019"/>
    <cellStyle name="Style 32 7" xfId="11020"/>
    <cellStyle name="Style 32 7 2" xfId="11021"/>
    <cellStyle name="Style 32 8" xfId="11022"/>
    <cellStyle name="Style 33" xfId="11023"/>
    <cellStyle name="Style 33 10" xfId="11024"/>
    <cellStyle name="Style 33 10 2" xfId="11025"/>
    <cellStyle name="Style 33 11" xfId="11026"/>
    <cellStyle name="Style 33 11 2" xfId="11027"/>
    <cellStyle name="Style 33 12" xfId="11028"/>
    <cellStyle name="Style 33 12 2" xfId="11029"/>
    <cellStyle name="Style 33 13" xfId="11030"/>
    <cellStyle name="Style 33 13 2" xfId="11031"/>
    <cellStyle name="Style 33 14" xfId="11032"/>
    <cellStyle name="Style 33 14 2" xfId="11033"/>
    <cellStyle name="Style 33 15" xfId="11034"/>
    <cellStyle name="Style 33 15 2" xfId="11035"/>
    <cellStyle name="Style 33 16" xfId="11036"/>
    <cellStyle name="Style 33 16 2" xfId="11037"/>
    <cellStyle name="Style 33 17" xfId="11038"/>
    <cellStyle name="Style 33 2" xfId="11039"/>
    <cellStyle name="Style 33 2 2" xfId="11040"/>
    <cellStyle name="Style 33 3" xfId="11041"/>
    <cellStyle name="Style 33 3 2" xfId="11042"/>
    <cellStyle name="Style 33 4" xfId="11043"/>
    <cellStyle name="Style 33 4 2" xfId="11044"/>
    <cellStyle name="Style 33 5" xfId="11045"/>
    <cellStyle name="Style 33 5 2" xfId="11046"/>
    <cellStyle name="Style 33 6" xfId="11047"/>
    <cellStyle name="Style 33 6 2" xfId="11048"/>
    <cellStyle name="Style 33 7" xfId="11049"/>
    <cellStyle name="Style 33 7 2" xfId="11050"/>
    <cellStyle name="Style 33 8" xfId="11051"/>
    <cellStyle name="Style 33 8 2" xfId="11052"/>
    <cellStyle name="Style 33 9" xfId="11053"/>
    <cellStyle name="Style 33 9 2" xfId="11054"/>
    <cellStyle name="Style 34" xfId="11055"/>
    <cellStyle name="Style 34 10" xfId="11056"/>
    <cellStyle name="Style 34 10 2" xfId="11057"/>
    <cellStyle name="Style 34 11" xfId="11058"/>
    <cellStyle name="Style 34 11 2" xfId="11059"/>
    <cellStyle name="Style 34 12" xfId="11060"/>
    <cellStyle name="Style 34 12 2" xfId="11061"/>
    <cellStyle name="Style 34 13" xfId="11062"/>
    <cellStyle name="Style 34 13 2" xfId="11063"/>
    <cellStyle name="Style 34 14" xfId="11064"/>
    <cellStyle name="Style 34 14 2" xfId="11065"/>
    <cellStyle name="Style 34 15" xfId="11066"/>
    <cellStyle name="Style 34 15 2" xfId="11067"/>
    <cellStyle name="Style 34 16" xfId="11068"/>
    <cellStyle name="Style 34 16 2" xfId="11069"/>
    <cellStyle name="Style 34 17" xfId="11070"/>
    <cellStyle name="Style 34 2" xfId="11071"/>
    <cellStyle name="Style 34 2 2" xfId="11072"/>
    <cellStyle name="Style 34 3" xfId="11073"/>
    <cellStyle name="Style 34 3 2" xfId="11074"/>
    <cellStyle name="Style 34 4" xfId="11075"/>
    <cellStyle name="Style 34 4 2" xfId="11076"/>
    <cellStyle name="Style 34 5" xfId="11077"/>
    <cellStyle name="Style 34 5 2" xfId="11078"/>
    <cellStyle name="Style 34 6" xfId="11079"/>
    <cellStyle name="Style 34 6 2" xfId="11080"/>
    <cellStyle name="Style 34 7" xfId="11081"/>
    <cellStyle name="Style 34 7 2" xfId="11082"/>
    <cellStyle name="Style 34 8" xfId="11083"/>
    <cellStyle name="Style 34 8 2" xfId="11084"/>
    <cellStyle name="Style 34 9" xfId="11085"/>
    <cellStyle name="Style 34 9 2" xfId="11086"/>
    <cellStyle name="Style 35" xfId="11087"/>
    <cellStyle name="Style 35 10" xfId="11088"/>
    <cellStyle name="Style 35 10 2" xfId="11089"/>
    <cellStyle name="Style 35 11" xfId="11090"/>
    <cellStyle name="Style 35 11 2" xfId="11091"/>
    <cellStyle name="Style 35 12" xfId="11092"/>
    <cellStyle name="Style 35 12 2" xfId="11093"/>
    <cellStyle name="Style 35 13" xfId="11094"/>
    <cellStyle name="Style 35 13 2" xfId="11095"/>
    <cellStyle name="Style 35 14" xfId="11096"/>
    <cellStyle name="Style 35 14 2" xfId="11097"/>
    <cellStyle name="Style 35 15" xfId="11098"/>
    <cellStyle name="Style 35 15 2" xfId="11099"/>
    <cellStyle name="Style 35 16" xfId="11100"/>
    <cellStyle name="Style 35 16 2" xfId="11101"/>
    <cellStyle name="Style 35 17" xfId="11102"/>
    <cellStyle name="Style 35 2" xfId="11103"/>
    <cellStyle name="Style 35 2 2" xfId="11104"/>
    <cellStyle name="Style 35 3" xfId="11105"/>
    <cellStyle name="Style 35 3 2" xfId="11106"/>
    <cellStyle name="Style 35 4" xfId="11107"/>
    <cellStyle name="Style 35 4 2" xfId="11108"/>
    <cellStyle name="Style 35 5" xfId="11109"/>
    <cellStyle name="Style 35 5 2" xfId="11110"/>
    <cellStyle name="Style 35 6" xfId="11111"/>
    <cellStyle name="Style 35 6 2" xfId="11112"/>
    <cellStyle name="Style 35 7" xfId="11113"/>
    <cellStyle name="Style 35 7 2" xfId="11114"/>
    <cellStyle name="Style 35 8" xfId="11115"/>
    <cellStyle name="Style 35 8 2" xfId="11116"/>
    <cellStyle name="Style 35 9" xfId="11117"/>
    <cellStyle name="Style 35 9 2" xfId="11118"/>
    <cellStyle name="Style 36" xfId="11119"/>
    <cellStyle name="Style 36 10" xfId="11120"/>
    <cellStyle name="Style 36 10 2" xfId="11121"/>
    <cellStyle name="Style 36 11" xfId="11122"/>
    <cellStyle name="Style 36 11 2" xfId="11123"/>
    <cellStyle name="Style 36 12" xfId="11124"/>
    <cellStyle name="Style 36 12 2" xfId="11125"/>
    <cellStyle name="Style 36 13" xfId="11126"/>
    <cellStyle name="Style 36 13 2" xfId="11127"/>
    <cellStyle name="Style 36 14" xfId="11128"/>
    <cellStyle name="Style 36 14 2" xfId="11129"/>
    <cellStyle name="Style 36 15" xfId="11130"/>
    <cellStyle name="Style 36 15 2" xfId="11131"/>
    <cellStyle name="Style 36 16" xfId="11132"/>
    <cellStyle name="Style 36 16 2" xfId="11133"/>
    <cellStyle name="Style 36 17" xfId="11134"/>
    <cellStyle name="Style 36 2" xfId="11135"/>
    <cellStyle name="Style 36 2 2" xfId="11136"/>
    <cellStyle name="Style 36 3" xfId="11137"/>
    <cellStyle name="Style 36 3 2" xfId="11138"/>
    <cellStyle name="Style 36 4" xfId="11139"/>
    <cellStyle name="Style 36 4 2" xfId="11140"/>
    <cellStyle name="Style 36 5" xfId="11141"/>
    <cellStyle name="Style 36 5 2" xfId="11142"/>
    <cellStyle name="Style 36 6" xfId="11143"/>
    <cellStyle name="Style 36 6 2" xfId="11144"/>
    <cellStyle name="Style 36 7" xfId="11145"/>
    <cellStyle name="Style 36 7 2" xfId="11146"/>
    <cellStyle name="Style 36 8" xfId="11147"/>
    <cellStyle name="Style 36 8 2" xfId="11148"/>
    <cellStyle name="Style 36 9" xfId="11149"/>
    <cellStyle name="Style 36 9 2" xfId="11150"/>
    <cellStyle name="Style 37" xfId="11151"/>
    <cellStyle name="Style 38" xfId="11152"/>
    <cellStyle name="Style 39" xfId="11153"/>
    <cellStyle name="Style 39 10" xfId="11154"/>
    <cellStyle name="Style 39 10 2" xfId="11155"/>
    <cellStyle name="Style 39 11" xfId="11156"/>
    <cellStyle name="Style 39 11 2" xfId="11157"/>
    <cellStyle name="Style 39 12" xfId="11158"/>
    <cellStyle name="Style 39 12 2" xfId="11159"/>
    <cellStyle name="Style 39 13" xfId="11160"/>
    <cellStyle name="Style 39 13 2" xfId="11161"/>
    <cellStyle name="Style 39 14" xfId="11162"/>
    <cellStyle name="Style 39 14 2" xfId="11163"/>
    <cellStyle name="Style 39 15" xfId="11164"/>
    <cellStyle name="Style 39 15 2" xfId="11165"/>
    <cellStyle name="Style 39 16" xfId="11166"/>
    <cellStyle name="Style 39 16 2" xfId="11167"/>
    <cellStyle name="Style 39 17" xfId="11168"/>
    <cellStyle name="Style 39 2" xfId="11169"/>
    <cellStyle name="Style 39 2 2" xfId="11170"/>
    <cellStyle name="Style 39 3" xfId="11171"/>
    <cellStyle name="Style 39 3 2" xfId="11172"/>
    <cellStyle name="Style 39 4" xfId="11173"/>
    <cellStyle name="Style 39 4 2" xfId="11174"/>
    <cellStyle name="Style 39 5" xfId="11175"/>
    <cellStyle name="Style 39 5 2" xfId="11176"/>
    <cellStyle name="Style 39 6" xfId="11177"/>
    <cellStyle name="Style 39 6 2" xfId="11178"/>
    <cellStyle name="Style 39 7" xfId="11179"/>
    <cellStyle name="Style 39 7 2" xfId="11180"/>
    <cellStyle name="Style 39 8" xfId="11181"/>
    <cellStyle name="Style 39 8 2" xfId="11182"/>
    <cellStyle name="Style 39 9" xfId="11183"/>
    <cellStyle name="Style 39 9 2" xfId="11184"/>
    <cellStyle name="STYLE1" xfId="11185"/>
    <cellStyle name="STYLE2" xfId="11186"/>
    <cellStyle name="STYLE3" xfId="11187"/>
    <cellStyle name="STYLE4" xfId="11188"/>
    <cellStyle name="SubScript" xfId="11189"/>
    <cellStyle name="SuperScript" xfId="11190"/>
    <cellStyle name="Table  - Style5" xfId="11191"/>
    <cellStyle name="Table  - Style5 2" xfId="11192"/>
    <cellStyle name="Table  - Style6" xfId="11193"/>
    <cellStyle name="Table  - Style6 2" xfId="11194"/>
    <cellStyle name="Text B &amp; U" xfId="11195"/>
    <cellStyle name="Text B &amp; U 2" xfId="11196"/>
    <cellStyle name="Text STD 1" xfId="11197"/>
    <cellStyle name="Text STD 1 2" xfId="11198"/>
    <cellStyle name="Text STD 2" xfId="11199"/>
    <cellStyle name="Text STD 2 2" xfId="11200"/>
    <cellStyle name="Text STD 3" xfId="11201"/>
    <cellStyle name="Text STD 3 2" xfId="11202"/>
    <cellStyle name="Text Under 0" xfId="11203"/>
    <cellStyle name="Text Under 0 2" xfId="11204"/>
    <cellStyle name="Text Under 1" xfId="11205"/>
    <cellStyle name="Text Under 1 2" xfId="11206"/>
    <cellStyle name="Text Wrap" xfId="11207"/>
    <cellStyle name="Text Wrap 2" xfId="11208"/>
    <cellStyle name="TextBold" xfId="11209"/>
    <cellStyle name="TextItalic" xfId="11210"/>
    <cellStyle name="TextNormal" xfId="11211"/>
    <cellStyle name="Title  - Style1" xfId="11212"/>
    <cellStyle name="Title  - Style1 2" xfId="11213"/>
    <cellStyle name="Title  - Style6" xfId="11214"/>
    <cellStyle name="Title  - Style6 2" xfId="11215"/>
    <cellStyle name="Title 2" xfId="11216"/>
    <cellStyle name="Title 2 2" xfId="11217"/>
    <cellStyle name="Title 3" xfId="11218"/>
    <cellStyle name="Title 3 2" xfId="11219"/>
    <cellStyle name="Title 4" xfId="11220"/>
    <cellStyle name="Title 4 2" xfId="11221"/>
    <cellStyle name="Title 5" xfId="11222"/>
    <cellStyle name="Title 6" xfId="11223"/>
    <cellStyle name="TitleNormal" xfId="11224"/>
    <cellStyle name="Total 2" xfId="11225"/>
    <cellStyle name="Total 2 2" xfId="11226"/>
    <cellStyle name="Total 3" xfId="11227"/>
    <cellStyle name="Total 3 2" xfId="11228"/>
    <cellStyle name="Total 4" xfId="11229"/>
    <cellStyle name="Total 4 2" xfId="11230"/>
    <cellStyle name="Total 5" xfId="11231"/>
    <cellStyle name="Total 5 2" xfId="11232"/>
    <cellStyle name="Total 6" xfId="11233"/>
    <cellStyle name="TotCol - Style5" xfId="11234"/>
    <cellStyle name="TotCol - Style5 2" xfId="11235"/>
    <cellStyle name="TotCol - Style7" xfId="11236"/>
    <cellStyle name="TotCol - Style7 2" xfId="11237"/>
    <cellStyle name="TotRow - Style4" xfId="11238"/>
    <cellStyle name="TotRow - Style4 2" xfId="11239"/>
    <cellStyle name="TotRow - Style8" xfId="11240"/>
    <cellStyle name="TotRow - Style8 2" xfId="11241"/>
    <cellStyle name="Undefined" xfId="11242"/>
    <cellStyle name="Undefined 2" xfId="11243"/>
    <cellStyle name="UnDERLINED" xfId="11244"/>
    <cellStyle name="Warning Text 2" xfId="11245"/>
    <cellStyle name="Warning Text 2 2" xfId="11246"/>
    <cellStyle name="Warning Text 3" xfId="11247"/>
    <cellStyle name="Warning Text 3 2" xfId="11248"/>
    <cellStyle name="Warning Text 4" xfId="11249"/>
    <cellStyle name="Warning Text 4 2" xfId="11250"/>
    <cellStyle name="Warning Text 5" xfId="11251"/>
    <cellStyle name="Warning Text 5 2" xfId="11252"/>
    <cellStyle name="Warning Text 6" xfId="1125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8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Relationship Id="rId23" Type="http://schemas.openxmlformats.org/officeDocument/2006/relationships/calcChain" Target="calcChain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externalLink" Target="externalLinks/externalLink1.xml"/><Relationship Id="rId14" Type="http://schemas.openxmlformats.org/officeDocument/2006/relationships/externalLink" Target="externalLinks/externalLink2.xml"/><Relationship Id="rId15" Type="http://schemas.openxmlformats.org/officeDocument/2006/relationships/externalLink" Target="externalLinks/externalLink3.xml"/><Relationship Id="rId16" Type="http://schemas.openxmlformats.org/officeDocument/2006/relationships/externalLink" Target="externalLinks/externalLink4.xml"/><Relationship Id="rId17" Type="http://schemas.openxmlformats.org/officeDocument/2006/relationships/externalLink" Target="externalLinks/externalLink5.xml"/><Relationship Id="rId18" Type="http://schemas.openxmlformats.org/officeDocument/2006/relationships/externalLink" Target="externalLinks/externalLink6.xml"/><Relationship Id="rId1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HISTORICAL BOND YIELDS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AVERAGE PUBLIC UTILITY BOND VS 20-YEAR TREASURY BOND</a:t>
            </a:r>
          </a:p>
        </c:rich>
      </c:tx>
      <c:layout>
        <c:manualLayout>
          <c:xMode val="edge"/>
          <c:yMode val="edge"/>
          <c:x val="0.241481481481481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29629629629629"/>
          <c:y val="0.135076252723312"/>
          <c:w val="0.906666666666667"/>
          <c:h val="0.723311546840958"/>
        </c:manualLayout>
      </c:layout>
      <c:lineChart>
        <c:grouping val="standard"/>
        <c:varyColors val="0"/>
        <c:ser>
          <c:idx val="0"/>
          <c:order val="0"/>
          <c:tx>
            <c:v>20-Year Treasury Bond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'Historical Bond Yields'!$A$176:$A$274</c:f>
              <c:numCache>
                <c:formatCode>mmm\-yy</c:formatCode>
                <c:ptCount val="99"/>
                <c:pt idx="0">
                  <c:v>39448.0</c:v>
                </c:pt>
                <c:pt idx="1">
                  <c:v>39479.0</c:v>
                </c:pt>
                <c:pt idx="2">
                  <c:v>39508.0</c:v>
                </c:pt>
                <c:pt idx="3">
                  <c:v>39539.0</c:v>
                </c:pt>
                <c:pt idx="4">
                  <c:v>39569.0</c:v>
                </c:pt>
                <c:pt idx="5">
                  <c:v>39600.0</c:v>
                </c:pt>
                <c:pt idx="6">
                  <c:v>39630.0</c:v>
                </c:pt>
                <c:pt idx="7">
                  <c:v>39661.0</c:v>
                </c:pt>
                <c:pt idx="8">
                  <c:v>39692.0</c:v>
                </c:pt>
                <c:pt idx="9">
                  <c:v>39722.0</c:v>
                </c:pt>
                <c:pt idx="10">
                  <c:v>39753.0</c:v>
                </c:pt>
                <c:pt idx="11">
                  <c:v>39783.0</c:v>
                </c:pt>
                <c:pt idx="12">
                  <c:v>39814.0</c:v>
                </c:pt>
                <c:pt idx="13">
                  <c:v>39845.0</c:v>
                </c:pt>
                <c:pt idx="14">
                  <c:v>39873.0</c:v>
                </c:pt>
                <c:pt idx="15">
                  <c:v>39904.0</c:v>
                </c:pt>
                <c:pt idx="16">
                  <c:v>39934.0</c:v>
                </c:pt>
                <c:pt idx="17">
                  <c:v>39965.0</c:v>
                </c:pt>
                <c:pt idx="18">
                  <c:v>39995.0</c:v>
                </c:pt>
                <c:pt idx="19">
                  <c:v>40026.0</c:v>
                </c:pt>
                <c:pt idx="20">
                  <c:v>40057.0</c:v>
                </c:pt>
                <c:pt idx="21">
                  <c:v>40087.0</c:v>
                </c:pt>
                <c:pt idx="22">
                  <c:v>40118.0</c:v>
                </c:pt>
                <c:pt idx="23">
                  <c:v>40148.0</c:v>
                </c:pt>
                <c:pt idx="24">
                  <c:v>40179.0</c:v>
                </c:pt>
                <c:pt idx="25">
                  <c:v>40210.0</c:v>
                </c:pt>
                <c:pt idx="26">
                  <c:v>40238.0</c:v>
                </c:pt>
                <c:pt idx="27">
                  <c:v>40269.0</c:v>
                </c:pt>
                <c:pt idx="28">
                  <c:v>40299.0</c:v>
                </c:pt>
                <c:pt idx="29">
                  <c:v>40330.0</c:v>
                </c:pt>
                <c:pt idx="30">
                  <c:v>40360.0</c:v>
                </c:pt>
                <c:pt idx="31">
                  <c:v>40391.0</c:v>
                </c:pt>
                <c:pt idx="32">
                  <c:v>40422.0</c:v>
                </c:pt>
                <c:pt idx="33">
                  <c:v>40452.0</c:v>
                </c:pt>
                <c:pt idx="34">
                  <c:v>40483.0</c:v>
                </c:pt>
                <c:pt idx="35">
                  <c:v>40513.0</c:v>
                </c:pt>
                <c:pt idx="36">
                  <c:v>40544.0</c:v>
                </c:pt>
                <c:pt idx="37">
                  <c:v>40575.0</c:v>
                </c:pt>
                <c:pt idx="38">
                  <c:v>40603.0</c:v>
                </c:pt>
                <c:pt idx="39">
                  <c:v>40634.0</c:v>
                </c:pt>
                <c:pt idx="40">
                  <c:v>40664.0</c:v>
                </c:pt>
                <c:pt idx="41">
                  <c:v>40695.0</c:v>
                </c:pt>
                <c:pt idx="42">
                  <c:v>40725.0</c:v>
                </c:pt>
                <c:pt idx="43">
                  <c:v>40756.0</c:v>
                </c:pt>
                <c:pt idx="44">
                  <c:v>40787.0</c:v>
                </c:pt>
                <c:pt idx="45">
                  <c:v>40817.0</c:v>
                </c:pt>
                <c:pt idx="46">
                  <c:v>40848.0</c:v>
                </c:pt>
                <c:pt idx="47">
                  <c:v>40878.0</c:v>
                </c:pt>
                <c:pt idx="48">
                  <c:v>40909.0</c:v>
                </c:pt>
                <c:pt idx="49">
                  <c:v>40940.0</c:v>
                </c:pt>
                <c:pt idx="50">
                  <c:v>40969.0</c:v>
                </c:pt>
                <c:pt idx="51">
                  <c:v>41000.0</c:v>
                </c:pt>
                <c:pt idx="52">
                  <c:v>41030.0</c:v>
                </c:pt>
                <c:pt idx="53">
                  <c:v>41061.0</c:v>
                </c:pt>
                <c:pt idx="54">
                  <c:v>41091.0</c:v>
                </c:pt>
                <c:pt idx="55">
                  <c:v>41122.0</c:v>
                </c:pt>
                <c:pt idx="56">
                  <c:v>41153.0</c:v>
                </c:pt>
                <c:pt idx="57">
                  <c:v>41183.0</c:v>
                </c:pt>
                <c:pt idx="58">
                  <c:v>41214.0</c:v>
                </c:pt>
                <c:pt idx="59">
                  <c:v>41244.0</c:v>
                </c:pt>
                <c:pt idx="60">
                  <c:v>41275.0</c:v>
                </c:pt>
                <c:pt idx="61">
                  <c:v>41306.0</c:v>
                </c:pt>
                <c:pt idx="62">
                  <c:v>41334.0</c:v>
                </c:pt>
                <c:pt idx="63">
                  <c:v>41365.0</c:v>
                </c:pt>
                <c:pt idx="64">
                  <c:v>41395.0</c:v>
                </c:pt>
                <c:pt idx="65">
                  <c:v>41426.0</c:v>
                </c:pt>
                <c:pt idx="66">
                  <c:v>41456.0</c:v>
                </c:pt>
                <c:pt idx="67">
                  <c:v>41487.0</c:v>
                </c:pt>
                <c:pt idx="68">
                  <c:v>41518.0</c:v>
                </c:pt>
                <c:pt idx="69">
                  <c:v>41548.0</c:v>
                </c:pt>
                <c:pt idx="70">
                  <c:v>41579.0</c:v>
                </c:pt>
                <c:pt idx="71">
                  <c:v>41609.0</c:v>
                </c:pt>
                <c:pt idx="72">
                  <c:v>41640.0</c:v>
                </c:pt>
                <c:pt idx="73">
                  <c:v>41671.0</c:v>
                </c:pt>
                <c:pt idx="74">
                  <c:v>41699.0</c:v>
                </c:pt>
                <c:pt idx="75">
                  <c:v>41730.0</c:v>
                </c:pt>
                <c:pt idx="76">
                  <c:v>41760.0</c:v>
                </c:pt>
                <c:pt idx="77">
                  <c:v>41791.0</c:v>
                </c:pt>
                <c:pt idx="78">
                  <c:v>41821.0</c:v>
                </c:pt>
                <c:pt idx="79">
                  <c:v>41852.0</c:v>
                </c:pt>
                <c:pt idx="80">
                  <c:v>41883.0</c:v>
                </c:pt>
                <c:pt idx="81">
                  <c:v>41913.0</c:v>
                </c:pt>
                <c:pt idx="82">
                  <c:v>41944.0</c:v>
                </c:pt>
                <c:pt idx="83">
                  <c:v>41974.0</c:v>
                </c:pt>
                <c:pt idx="84">
                  <c:v>42005.0</c:v>
                </c:pt>
                <c:pt idx="85">
                  <c:v>42036.0</c:v>
                </c:pt>
                <c:pt idx="86">
                  <c:v>42064.0</c:v>
                </c:pt>
                <c:pt idx="87">
                  <c:v>42095.0</c:v>
                </c:pt>
                <c:pt idx="88">
                  <c:v>42125.0</c:v>
                </c:pt>
                <c:pt idx="89">
                  <c:v>42156.0</c:v>
                </c:pt>
                <c:pt idx="90">
                  <c:v>42186.0</c:v>
                </c:pt>
                <c:pt idx="91">
                  <c:v>42217.0</c:v>
                </c:pt>
                <c:pt idx="92">
                  <c:v>42248.0</c:v>
                </c:pt>
                <c:pt idx="93">
                  <c:v>42278.0</c:v>
                </c:pt>
                <c:pt idx="94">
                  <c:v>42309.0</c:v>
                </c:pt>
                <c:pt idx="95">
                  <c:v>42339.0</c:v>
                </c:pt>
                <c:pt idx="96">
                  <c:v>42370.0</c:v>
                </c:pt>
                <c:pt idx="97">
                  <c:v>42401.0</c:v>
                </c:pt>
                <c:pt idx="98">
                  <c:v>42430.0</c:v>
                </c:pt>
              </c:numCache>
            </c:numRef>
          </c:cat>
          <c:val>
            <c:numRef>
              <c:f>'Historical Bond Yields'!$B$176:$B$274</c:f>
              <c:numCache>
                <c:formatCode>_(* #,##0.00_);_(* \(#,##0.00\);_(* "-"??_);_(@_)</c:formatCode>
                <c:ptCount val="99"/>
                <c:pt idx="0">
                  <c:v>4.35</c:v>
                </c:pt>
                <c:pt idx="1">
                  <c:v>4.49</c:v>
                </c:pt>
                <c:pt idx="2">
                  <c:v>4.36</c:v>
                </c:pt>
                <c:pt idx="3">
                  <c:v>4.44</c:v>
                </c:pt>
                <c:pt idx="4">
                  <c:v>4.6</c:v>
                </c:pt>
                <c:pt idx="5">
                  <c:v>4.74</c:v>
                </c:pt>
                <c:pt idx="6">
                  <c:v>4.62</c:v>
                </c:pt>
                <c:pt idx="7">
                  <c:v>4.53</c:v>
                </c:pt>
                <c:pt idx="8">
                  <c:v>4.32</c:v>
                </c:pt>
                <c:pt idx="9">
                  <c:v>4.45</c:v>
                </c:pt>
                <c:pt idx="10">
                  <c:v>4.27</c:v>
                </c:pt>
                <c:pt idx="11">
                  <c:v>3.18</c:v>
                </c:pt>
                <c:pt idx="12">
                  <c:v>3.46</c:v>
                </c:pt>
                <c:pt idx="13">
                  <c:v>3.83</c:v>
                </c:pt>
                <c:pt idx="14">
                  <c:v>3.78</c:v>
                </c:pt>
                <c:pt idx="15">
                  <c:v>3.84</c:v>
                </c:pt>
                <c:pt idx="16">
                  <c:v>4.22</c:v>
                </c:pt>
                <c:pt idx="17">
                  <c:v>4.51</c:v>
                </c:pt>
                <c:pt idx="18">
                  <c:v>4.38</c:v>
                </c:pt>
                <c:pt idx="19">
                  <c:v>4.33</c:v>
                </c:pt>
                <c:pt idx="20">
                  <c:v>4.14</c:v>
                </c:pt>
                <c:pt idx="21">
                  <c:v>4.16</c:v>
                </c:pt>
                <c:pt idx="22">
                  <c:v>4.24</c:v>
                </c:pt>
                <c:pt idx="23">
                  <c:v>4.4</c:v>
                </c:pt>
                <c:pt idx="24" formatCode="General">
                  <c:v>4.5</c:v>
                </c:pt>
                <c:pt idx="25" formatCode="General">
                  <c:v>4.48</c:v>
                </c:pt>
                <c:pt idx="26" formatCode="General">
                  <c:v>4.49</c:v>
                </c:pt>
                <c:pt idx="27" formatCode="General">
                  <c:v>4.53</c:v>
                </c:pt>
                <c:pt idx="28" formatCode="General">
                  <c:v>4.11</c:v>
                </c:pt>
                <c:pt idx="29" formatCode="General">
                  <c:v>3.95</c:v>
                </c:pt>
                <c:pt idx="30" formatCode="General">
                  <c:v>3.8</c:v>
                </c:pt>
                <c:pt idx="31" formatCode="General">
                  <c:v>3.52</c:v>
                </c:pt>
                <c:pt idx="32" formatCode="General">
                  <c:v>3.47</c:v>
                </c:pt>
                <c:pt idx="33" formatCode="General">
                  <c:v>3.52</c:v>
                </c:pt>
                <c:pt idx="34" formatCode="General">
                  <c:v>3.82</c:v>
                </c:pt>
                <c:pt idx="35" formatCode="General">
                  <c:v>4.17</c:v>
                </c:pt>
                <c:pt idx="36" formatCode="General">
                  <c:v>4.28</c:v>
                </c:pt>
                <c:pt idx="37" formatCode="General">
                  <c:v>4.42</c:v>
                </c:pt>
                <c:pt idx="38" formatCode="General">
                  <c:v>4.27</c:v>
                </c:pt>
                <c:pt idx="39" formatCode="General">
                  <c:v>4.28</c:v>
                </c:pt>
                <c:pt idx="40" formatCode="General">
                  <c:v>4.01</c:v>
                </c:pt>
                <c:pt idx="41" formatCode="General">
                  <c:v>3.91</c:v>
                </c:pt>
                <c:pt idx="42" formatCode="General">
                  <c:v>3.95</c:v>
                </c:pt>
                <c:pt idx="43" formatCode="General">
                  <c:v>3.24</c:v>
                </c:pt>
                <c:pt idx="44" formatCode="General">
                  <c:v>2.83</c:v>
                </c:pt>
                <c:pt idx="45" formatCode="General">
                  <c:v>2.87</c:v>
                </c:pt>
                <c:pt idx="46" formatCode="General">
                  <c:v>2.72</c:v>
                </c:pt>
                <c:pt idx="47" formatCode="General">
                  <c:v>2.67</c:v>
                </c:pt>
                <c:pt idx="48" formatCode="General">
                  <c:v>2.7</c:v>
                </c:pt>
                <c:pt idx="49" formatCode="General">
                  <c:v>2.75</c:v>
                </c:pt>
                <c:pt idx="50" formatCode="General">
                  <c:v>2.94</c:v>
                </c:pt>
                <c:pt idx="51" formatCode="General">
                  <c:v>2.82</c:v>
                </c:pt>
                <c:pt idx="52" formatCode="General">
                  <c:v>2.53</c:v>
                </c:pt>
                <c:pt idx="53" formatCode="General">
                  <c:v>2.31</c:v>
                </c:pt>
                <c:pt idx="54" formatCode="General">
                  <c:v>2.22</c:v>
                </c:pt>
                <c:pt idx="55" formatCode="General">
                  <c:v>2.4</c:v>
                </c:pt>
                <c:pt idx="56" formatCode="General">
                  <c:v>2.49</c:v>
                </c:pt>
                <c:pt idx="57" formatCode="General">
                  <c:v>2.51</c:v>
                </c:pt>
                <c:pt idx="58" formatCode="General">
                  <c:v>2.39</c:v>
                </c:pt>
                <c:pt idx="59" formatCode="General">
                  <c:v>2.47</c:v>
                </c:pt>
                <c:pt idx="60" formatCode="General">
                  <c:v>2.68</c:v>
                </c:pt>
                <c:pt idx="61" formatCode="General">
                  <c:v>2.78</c:v>
                </c:pt>
                <c:pt idx="62" formatCode="General">
                  <c:v>2.78</c:v>
                </c:pt>
                <c:pt idx="63" formatCode="General">
                  <c:v>2.55</c:v>
                </c:pt>
                <c:pt idx="64" formatCode="General">
                  <c:v>2.73</c:v>
                </c:pt>
                <c:pt idx="65" formatCode="General">
                  <c:v>3.07</c:v>
                </c:pt>
                <c:pt idx="66" formatCode="General">
                  <c:v>3.31</c:v>
                </c:pt>
                <c:pt idx="67" formatCode="General">
                  <c:v>3.49</c:v>
                </c:pt>
                <c:pt idx="68" formatCode="General">
                  <c:v>3.53</c:v>
                </c:pt>
                <c:pt idx="69" formatCode="General">
                  <c:v>3.38</c:v>
                </c:pt>
                <c:pt idx="70" formatCode="General">
                  <c:v>3.5</c:v>
                </c:pt>
                <c:pt idx="71" formatCode="General">
                  <c:v>3.63</c:v>
                </c:pt>
                <c:pt idx="72" formatCode="General">
                  <c:v>3.52</c:v>
                </c:pt>
                <c:pt idx="73" formatCode="General">
                  <c:v>3.38</c:v>
                </c:pt>
                <c:pt idx="74" formatCode="General">
                  <c:v>3.35</c:v>
                </c:pt>
                <c:pt idx="75" formatCode="General">
                  <c:v>3.27</c:v>
                </c:pt>
                <c:pt idx="76" formatCode="General">
                  <c:v>3.12</c:v>
                </c:pt>
                <c:pt idx="77" formatCode="General">
                  <c:v>3.15</c:v>
                </c:pt>
                <c:pt idx="78" formatCode="General">
                  <c:v>3.07</c:v>
                </c:pt>
                <c:pt idx="79" formatCode="General">
                  <c:v>2.94</c:v>
                </c:pt>
                <c:pt idx="80" formatCode="General">
                  <c:v>3.01</c:v>
                </c:pt>
                <c:pt idx="81" formatCode="General">
                  <c:v>2.77</c:v>
                </c:pt>
                <c:pt idx="82" formatCode="General">
                  <c:v>2.76</c:v>
                </c:pt>
                <c:pt idx="83" formatCode="General">
                  <c:v>2.55</c:v>
                </c:pt>
                <c:pt idx="84" formatCode="General">
                  <c:v>2.2</c:v>
                </c:pt>
                <c:pt idx="85" formatCode="General">
                  <c:v>2.34</c:v>
                </c:pt>
                <c:pt idx="86" formatCode="General">
                  <c:v>2.41</c:v>
                </c:pt>
                <c:pt idx="87" formatCode="General">
                  <c:v>2.33</c:v>
                </c:pt>
                <c:pt idx="88" formatCode="General">
                  <c:v>2.69</c:v>
                </c:pt>
                <c:pt idx="89" formatCode="General">
                  <c:v>2.85</c:v>
                </c:pt>
                <c:pt idx="90" formatCode="General">
                  <c:v>2.77</c:v>
                </c:pt>
                <c:pt idx="91" formatCode="General">
                  <c:v>2.55</c:v>
                </c:pt>
                <c:pt idx="92" formatCode="General">
                  <c:v>2.62</c:v>
                </c:pt>
                <c:pt idx="93" formatCode="General">
                  <c:v>2.5</c:v>
                </c:pt>
                <c:pt idx="94" formatCode="General">
                  <c:v>2.69</c:v>
                </c:pt>
                <c:pt idx="95" formatCode="General">
                  <c:v>2.61</c:v>
                </c:pt>
                <c:pt idx="96" formatCode="General">
                  <c:v>2.49</c:v>
                </c:pt>
                <c:pt idx="97" formatCode="General">
                  <c:v>2.2</c:v>
                </c:pt>
                <c:pt idx="98" formatCode="General">
                  <c:v>2.28</c:v>
                </c:pt>
              </c:numCache>
            </c:numRef>
          </c:val>
          <c:smooth val="0"/>
        </c:ser>
        <c:ser>
          <c:idx val="1"/>
          <c:order val="1"/>
          <c:tx>
            <c:v>Mergent Public Utility Bond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'Historical Bond Yields'!$A$176:$A$274</c:f>
              <c:numCache>
                <c:formatCode>mmm\-yy</c:formatCode>
                <c:ptCount val="99"/>
                <c:pt idx="0">
                  <c:v>39448.0</c:v>
                </c:pt>
                <c:pt idx="1">
                  <c:v>39479.0</c:v>
                </c:pt>
                <c:pt idx="2">
                  <c:v>39508.0</c:v>
                </c:pt>
                <c:pt idx="3">
                  <c:v>39539.0</c:v>
                </c:pt>
                <c:pt idx="4">
                  <c:v>39569.0</c:v>
                </c:pt>
                <c:pt idx="5">
                  <c:v>39600.0</c:v>
                </c:pt>
                <c:pt idx="6">
                  <c:v>39630.0</c:v>
                </c:pt>
                <c:pt idx="7">
                  <c:v>39661.0</c:v>
                </c:pt>
                <c:pt idx="8">
                  <c:v>39692.0</c:v>
                </c:pt>
                <c:pt idx="9">
                  <c:v>39722.0</c:v>
                </c:pt>
                <c:pt idx="10">
                  <c:v>39753.0</c:v>
                </c:pt>
                <c:pt idx="11">
                  <c:v>39783.0</c:v>
                </c:pt>
                <c:pt idx="12">
                  <c:v>39814.0</c:v>
                </c:pt>
                <c:pt idx="13">
                  <c:v>39845.0</c:v>
                </c:pt>
                <c:pt idx="14">
                  <c:v>39873.0</c:v>
                </c:pt>
                <c:pt idx="15">
                  <c:v>39904.0</c:v>
                </c:pt>
                <c:pt idx="16">
                  <c:v>39934.0</c:v>
                </c:pt>
                <c:pt idx="17">
                  <c:v>39965.0</c:v>
                </c:pt>
                <c:pt idx="18">
                  <c:v>39995.0</c:v>
                </c:pt>
                <c:pt idx="19">
                  <c:v>40026.0</c:v>
                </c:pt>
                <c:pt idx="20">
                  <c:v>40057.0</c:v>
                </c:pt>
                <c:pt idx="21">
                  <c:v>40087.0</c:v>
                </c:pt>
                <c:pt idx="22">
                  <c:v>40118.0</c:v>
                </c:pt>
                <c:pt idx="23">
                  <c:v>40148.0</c:v>
                </c:pt>
                <c:pt idx="24">
                  <c:v>40179.0</c:v>
                </c:pt>
                <c:pt idx="25">
                  <c:v>40210.0</c:v>
                </c:pt>
                <c:pt idx="26">
                  <c:v>40238.0</c:v>
                </c:pt>
                <c:pt idx="27">
                  <c:v>40269.0</c:v>
                </c:pt>
                <c:pt idx="28">
                  <c:v>40299.0</c:v>
                </c:pt>
                <c:pt idx="29">
                  <c:v>40330.0</c:v>
                </c:pt>
                <c:pt idx="30">
                  <c:v>40360.0</c:v>
                </c:pt>
                <c:pt idx="31">
                  <c:v>40391.0</c:v>
                </c:pt>
                <c:pt idx="32">
                  <c:v>40422.0</c:v>
                </c:pt>
                <c:pt idx="33">
                  <c:v>40452.0</c:v>
                </c:pt>
                <c:pt idx="34">
                  <c:v>40483.0</c:v>
                </c:pt>
                <c:pt idx="35">
                  <c:v>40513.0</c:v>
                </c:pt>
                <c:pt idx="36">
                  <c:v>40544.0</c:v>
                </c:pt>
                <c:pt idx="37">
                  <c:v>40575.0</c:v>
                </c:pt>
                <c:pt idx="38">
                  <c:v>40603.0</c:v>
                </c:pt>
                <c:pt idx="39">
                  <c:v>40634.0</c:v>
                </c:pt>
                <c:pt idx="40">
                  <c:v>40664.0</c:v>
                </c:pt>
                <c:pt idx="41">
                  <c:v>40695.0</c:v>
                </c:pt>
                <c:pt idx="42">
                  <c:v>40725.0</c:v>
                </c:pt>
                <c:pt idx="43">
                  <c:v>40756.0</c:v>
                </c:pt>
                <c:pt idx="44">
                  <c:v>40787.0</c:v>
                </c:pt>
                <c:pt idx="45">
                  <c:v>40817.0</c:v>
                </c:pt>
                <c:pt idx="46">
                  <c:v>40848.0</c:v>
                </c:pt>
                <c:pt idx="47">
                  <c:v>40878.0</c:v>
                </c:pt>
                <c:pt idx="48">
                  <c:v>40909.0</c:v>
                </c:pt>
                <c:pt idx="49">
                  <c:v>40940.0</c:v>
                </c:pt>
                <c:pt idx="50">
                  <c:v>40969.0</c:v>
                </c:pt>
                <c:pt idx="51">
                  <c:v>41000.0</c:v>
                </c:pt>
                <c:pt idx="52">
                  <c:v>41030.0</c:v>
                </c:pt>
                <c:pt idx="53">
                  <c:v>41061.0</c:v>
                </c:pt>
                <c:pt idx="54">
                  <c:v>41091.0</c:v>
                </c:pt>
                <c:pt idx="55">
                  <c:v>41122.0</c:v>
                </c:pt>
                <c:pt idx="56">
                  <c:v>41153.0</c:v>
                </c:pt>
                <c:pt idx="57">
                  <c:v>41183.0</c:v>
                </c:pt>
                <c:pt idx="58">
                  <c:v>41214.0</c:v>
                </c:pt>
                <c:pt idx="59">
                  <c:v>41244.0</c:v>
                </c:pt>
                <c:pt idx="60">
                  <c:v>41275.0</c:v>
                </c:pt>
                <c:pt idx="61">
                  <c:v>41306.0</c:v>
                </c:pt>
                <c:pt idx="62">
                  <c:v>41334.0</c:v>
                </c:pt>
                <c:pt idx="63">
                  <c:v>41365.0</c:v>
                </c:pt>
                <c:pt idx="64">
                  <c:v>41395.0</c:v>
                </c:pt>
                <c:pt idx="65">
                  <c:v>41426.0</c:v>
                </c:pt>
                <c:pt idx="66">
                  <c:v>41456.0</c:v>
                </c:pt>
                <c:pt idx="67">
                  <c:v>41487.0</c:v>
                </c:pt>
                <c:pt idx="68">
                  <c:v>41518.0</c:v>
                </c:pt>
                <c:pt idx="69">
                  <c:v>41548.0</c:v>
                </c:pt>
                <c:pt idx="70">
                  <c:v>41579.0</c:v>
                </c:pt>
                <c:pt idx="71">
                  <c:v>41609.0</c:v>
                </c:pt>
                <c:pt idx="72">
                  <c:v>41640.0</c:v>
                </c:pt>
                <c:pt idx="73">
                  <c:v>41671.0</c:v>
                </c:pt>
                <c:pt idx="74">
                  <c:v>41699.0</c:v>
                </c:pt>
                <c:pt idx="75">
                  <c:v>41730.0</c:v>
                </c:pt>
                <c:pt idx="76">
                  <c:v>41760.0</c:v>
                </c:pt>
                <c:pt idx="77">
                  <c:v>41791.0</c:v>
                </c:pt>
                <c:pt idx="78">
                  <c:v>41821.0</c:v>
                </c:pt>
                <c:pt idx="79">
                  <c:v>41852.0</c:v>
                </c:pt>
                <c:pt idx="80">
                  <c:v>41883.0</c:v>
                </c:pt>
                <c:pt idx="81">
                  <c:v>41913.0</c:v>
                </c:pt>
                <c:pt idx="82">
                  <c:v>41944.0</c:v>
                </c:pt>
                <c:pt idx="83">
                  <c:v>41974.0</c:v>
                </c:pt>
                <c:pt idx="84">
                  <c:v>42005.0</c:v>
                </c:pt>
                <c:pt idx="85">
                  <c:v>42036.0</c:v>
                </c:pt>
                <c:pt idx="86">
                  <c:v>42064.0</c:v>
                </c:pt>
                <c:pt idx="87">
                  <c:v>42095.0</c:v>
                </c:pt>
                <c:pt idx="88">
                  <c:v>42125.0</c:v>
                </c:pt>
                <c:pt idx="89">
                  <c:v>42156.0</c:v>
                </c:pt>
                <c:pt idx="90">
                  <c:v>42186.0</c:v>
                </c:pt>
                <c:pt idx="91">
                  <c:v>42217.0</c:v>
                </c:pt>
                <c:pt idx="92">
                  <c:v>42248.0</c:v>
                </c:pt>
                <c:pt idx="93">
                  <c:v>42278.0</c:v>
                </c:pt>
                <c:pt idx="94">
                  <c:v>42309.0</c:v>
                </c:pt>
                <c:pt idx="95">
                  <c:v>42339.0</c:v>
                </c:pt>
                <c:pt idx="96">
                  <c:v>42370.0</c:v>
                </c:pt>
                <c:pt idx="97">
                  <c:v>42401.0</c:v>
                </c:pt>
                <c:pt idx="98">
                  <c:v>42430.0</c:v>
                </c:pt>
              </c:numCache>
            </c:numRef>
          </c:cat>
          <c:val>
            <c:numRef>
              <c:f>'Historical Bond Yields'!$C$176:$C$274</c:f>
              <c:numCache>
                <c:formatCode>General</c:formatCode>
                <c:ptCount val="99"/>
                <c:pt idx="0">
                  <c:v>6.08</c:v>
                </c:pt>
                <c:pt idx="1">
                  <c:v>6.28</c:v>
                </c:pt>
                <c:pt idx="2">
                  <c:v>6.29</c:v>
                </c:pt>
                <c:pt idx="3">
                  <c:v>6.36</c:v>
                </c:pt>
                <c:pt idx="4">
                  <c:v>6.38</c:v>
                </c:pt>
                <c:pt idx="5">
                  <c:v>6.5</c:v>
                </c:pt>
                <c:pt idx="6">
                  <c:v>6.5</c:v>
                </c:pt>
                <c:pt idx="7">
                  <c:v>6.48</c:v>
                </c:pt>
                <c:pt idx="8">
                  <c:v>6.59</c:v>
                </c:pt>
                <c:pt idx="9">
                  <c:v>7.7</c:v>
                </c:pt>
                <c:pt idx="10">
                  <c:v>7.8</c:v>
                </c:pt>
                <c:pt idx="11">
                  <c:v>6.87</c:v>
                </c:pt>
                <c:pt idx="12">
                  <c:v>6.769999999999999</c:v>
                </c:pt>
                <c:pt idx="13">
                  <c:v>6.72</c:v>
                </c:pt>
                <c:pt idx="14">
                  <c:v>6.85</c:v>
                </c:pt>
                <c:pt idx="15">
                  <c:v>6.9</c:v>
                </c:pt>
                <c:pt idx="16">
                  <c:v>6.83</c:v>
                </c:pt>
                <c:pt idx="17">
                  <c:v>6.54</c:v>
                </c:pt>
                <c:pt idx="18">
                  <c:v>6.15</c:v>
                </c:pt>
                <c:pt idx="19">
                  <c:v>5.8</c:v>
                </c:pt>
                <c:pt idx="20">
                  <c:v>5.6</c:v>
                </c:pt>
                <c:pt idx="21">
                  <c:v>5.64</c:v>
                </c:pt>
                <c:pt idx="22">
                  <c:v>5.71</c:v>
                </c:pt>
                <c:pt idx="23">
                  <c:v>5.86</c:v>
                </c:pt>
                <c:pt idx="24">
                  <c:v>5.83</c:v>
                </c:pt>
                <c:pt idx="25">
                  <c:v>5.94</c:v>
                </c:pt>
                <c:pt idx="26">
                  <c:v>5.9</c:v>
                </c:pt>
                <c:pt idx="27">
                  <c:v>5.87</c:v>
                </c:pt>
                <c:pt idx="28">
                  <c:v>5.59</c:v>
                </c:pt>
                <c:pt idx="29">
                  <c:v>5.62</c:v>
                </c:pt>
                <c:pt idx="30">
                  <c:v>5.41</c:v>
                </c:pt>
                <c:pt idx="31">
                  <c:v>5.1</c:v>
                </c:pt>
                <c:pt idx="32">
                  <c:v>5.1</c:v>
                </c:pt>
                <c:pt idx="33">
                  <c:v>5.2</c:v>
                </c:pt>
                <c:pt idx="34">
                  <c:v>5.45</c:v>
                </c:pt>
                <c:pt idx="35">
                  <c:v>5.64</c:v>
                </c:pt>
                <c:pt idx="36">
                  <c:v>5.64</c:v>
                </c:pt>
                <c:pt idx="37">
                  <c:v>5.73</c:v>
                </c:pt>
                <c:pt idx="38">
                  <c:v>5.62</c:v>
                </c:pt>
                <c:pt idx="39">
                  <c:v>5.62</c:v>
                </c:pt>
                <c:pt idx="40">
                  <c:v>5.38</c:v>
                </c:pt>
                <c:pt idx="41">
                  <c:v>5.33</c:v>
                </c:pt>
                <c:pt idx="42">
                  <c:v>5.34</c:v>
                </c:pt>
                <c:pt idx="43">
                  <c:v>4.78</c:v>
                </c:pt>
                <c:pt idx="44">
                  <c:v>4.61</c:v>
                </c:pt>
                <c:pt idx="45">
                  <c:v>4.66</c:v>
                </c:pt>
                <c:pt idx="46">
                  <c:v>4.37</c:v>
                </c:pt>
                <c:pt idx="47">
                  <c:v>4.47</c:v>
                </c:pt>
                <c:pt idx="48">
                  <c:v>4.48</c:v>
                </c:pt>
                <c:pt idx="49">
                  <c:v>4.47</c:v>
                </c:pt>
                <c:pt idx="50">
                  <c:v>4.59</c:v>
                </c:pt>
                <c:pt idx="51">
                  <c:v>4.53</c:v>
                </c:pt>
                <c:pt idx="52">
                  <c:v>4.36</c:v>
                </c:pt>
                <c:pt idx="53">
                  <c:v>4.26</c:v>
                </c:pt>
                <c:pt idx="54">
                  <c:v>4.12</c:v>
                </c:pt>
                <c:pt idx="55">
                  <c:v>4.18</c:v>
                </c:pt>
                <c:pt idx="56">
                  <c:v>4.17</c:v>
                </c:pt>
                <c:pt idx="57">
                  <c:v>4.05</c:v>
                </c:pt>
                <c:pt idx="58">
                  <c:v>3.95</c:v>
                </c:pt>
                <c:pt idx="59">
                  <c:v>4.1</c:v>
                </c:pt>
                <c:pt idx="60">
                  <c:v>4.24</c:v>
                </c:pt>
                <c:pt idx="61">
                  <c:v>4.29</c:v>
                </c:pt>
                <c:pt idx="62">
                  <c:v>4.29</c:v>
                </c:pt>
                <c:pt idx="63">
                  <c:v>4.08</c:v>
                </c:pt>
                <c:pt idx="64">
                  <c:v>4.24</c:v>
                </c:pt>
                <c:pt idx="65">
                  <c:v>4.63</c:v>
                </c:pt>
                <c:pt idx="66">
                  <c:v>4.78</c:v>
                </c:pt>
                <c:pt idx="67">
                  <c:v>4.85</c:v>
                </c:pt>
                <c:pt idx="68">
                  <c:v>4.9</c:v>
                </c:pt>
                <c:pt idx="69">
                  <c:v>4.78</c:v>
                </c:pt>
                <c:pt idx="70">
                  <c:v>4.86</c:v>
                </c:pt>
                <c:pt idx="71">
                  <c:v>4.89</c:v>
                </c:pt>
                <c:pt idx="72">
                  <c:v>4.72</c:v>
                </c:pt>
                <c:pt idx="73">
                  <c:v>4.64</c:v>
                </c:pt>
                <c:pt idx="74">
                  <c:v>4.63</c:v>
                </c:pt>
                <c:pt idx="75">
                  <c:v>4.52</c:v>
                </c:pt>
                <c:pt idx="76">
                  <c:v>4.37</c:v>
                </c:pt>
                <c:pt idx="77">
                  <c:v>4.42</c:v>
                </c:pt>
                <c:pt idx="78">
                  <c:v>4.35</c:v>
                </c:pt>
                <c:pt idx="79">
                  <c:v>4.29</c:v>
                </c:pt>
                <c:pt idx="80">
                  <c:v>4.4</c:v>
                </c:pt>
                <c:pt idx="81">
                  <c:v>4.24</c:v>
                </c:pt>
                <c:pt idx="82">
                  <c:v>4.29</c:v>
                </c:pt>
                <c:pt idx="83">
                  <c:v>4.18</c:v>
                </c:pt>
                <c:pt idx="84">
                  <c:v>3.83</c:v>
                </c:pt>
                <c:pt idx="85">
                  <c:v>3.91</c:v>
                </c:pt>
                <c:pt idx="86">
                  <c:v>3.97</c:v>
                </c:pt>
                <c:pt idx="87">
                  <c:v>3.96</c:v>
                </c:pt>
                <c:pt idx="88">
                  <c:v>4.38</c:v>
                </c:pt>
                <c:pt idx="89">
                  <c:v>4.6</c:v>
                </c:pt>
                <c:pt idx="90">
                  <c:v>4.63</c:v>
                </c:pt>
                <c:pt idx="91">
                  <c:v>4.54</c:v>
                </c:pt>
                <c:pt idx="92">
                  <c:v>4.68</c:v>
                </c:pt>
                <c:pt idx="93">
                  <c:v>4.63</c:v>
                </c:pt>
                <c:pt idx="94">
                  <c:v>4.73</c:v>
                </c:pt>
                <c:pt idx="95">
                  <c:v>4.69</c:v>
                </c:pt>
                <c:pt idx="96">
                  <c:v>4.62</c:v>
                </c:pt>
                <c:pt idx="97">
                  <c:v>4.44</c:v>
                </c:pt>
                <c:pt idx="98">
                  <c:v>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378840"/>
        <c:axId val="2131382248"/>
      </c:lineChart>
      <c:catAx>
        <c:axId val="2131378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138224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131382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Bond Yield (%)</a:t>
                </a:r>
              </a:p>
            </c:rich>
          </c:tx>
          <c:layout>
            <c:manualLayout>
              <c:xMode val="edge"/>
              <c:yMode val="edge"/>
              <c:x val="0.0162962962962963"/>
              <c:y val="0.42265795206971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13788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"/>
          <c:y val="0.954248366013072"/>
          <c:w val="0.42962962962963"/>
          <c:h val="0.03267973856209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0" workbookViewId="0"/>
  </sheetViews>
  <pageMargins left="0.75" right="0.75" top="1.25" bottom="1" header="0.5" footer="0.5"/>
  <pageSetup orientation="landscape"/>
  <headerFooter>
    <oddHeader>&amp;R&amp;K000000Exhibit  ___(RAB-2)_x000D__x000D_</oddHead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6049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bond%20and%20stock%20returns%20-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HP%20v125w/FPL%202012%20Rate%20Case/Baudino%20Testimony%20and%20Work%20Papers/TREASURY%20(AVERA)%20-%20OPC%203rd%20POD.3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Rick/Desktop/Minnesota%20Power/Baudino%20Testimony%20and%20Work%20papers/UntitledWV%20ROE/Baudino%20Testimony%20and%20Work%20Product/SORTED%20AUS%20Report%20-%20January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ntitled/WV%20ROE/Baudino%20Testimony%20and%20Work%20Product/SORTED%20AUS%20Report%20-%20January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dino/Desktop/LGE:KU%202012%20Rate%20Case/Baudino%20Testimony%20and%20Work%20Papers/Avera%20Work%20Papers/LGE_KIUC_Att_1-010_(004)_WEA_2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-3.1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ond Return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>
        <row r="8">
          <cell r="B8" t="str">
            <v>LNT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4594.6099999999997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8325.0499999999993</v>
          </cell>
        </row>
        <row r="20">
          <cell r="B20" t="str">
            <v>CV</v>
          </cell>
          <cell r="C20" t="str">
            <v xml:space="preserve">Central Vermont P S </v>
          </cell>
          <cell r="E20" t="str">
            <v>--</v>
          </cell>
          <cell r="F20" t="str">
            <v xml:space="preserve"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5231.5200000000004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18715.169999999998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5060.3100000000004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0.55000000000000004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0.55000000000000004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2.4500000000000002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0.48199999999999998</v>
          </cell>
          <cell r="T13">
            <v>0.46</v>
          </cell>
          <cell r="U13">
            <v>0.50900000000000001</v>
          </cell>
          <cell r="V13">
            <v>0.53</v>
          </cell>
          <cell r="W13">
            <v>15185</v>
          </cell>
          <cell r="X13">
            <v>17000</v>
          </cell>
          <cell r="Y13">
            <v>8.5999999999999993E-2</v>
          </cell>
          <cell r="Z13">
            <v>7.4999999999999997E-2</v>
          </cell>
          <cell r="AA13">
            <v>7.0000000000000007E-2</v>
          </cell>
          <cell r="AB13">
            <v>7.0000000000000007E-2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0.53100000000000003</v>
          </cell>
          <cell r="T14">
            <v>0.49</v>
          </cell>
          <cell r="U14">
            <v>0.46700000000000003</v>
          </cell>
          <cell r="V14">
            <v>0.51</v>
          </cell>
          <cell r="W14">
            <v>29184</v>
          </cell>
          <cell r="X14">
            <v>36100</v>
          </cell>
          <cell r="Y14">
            <v>9.0999999999999998E-2</v>
          </cell>
          <cell r="Z14">
            <v>0.105</v>
          </cell>
          <cell r="AA14">
            <v>0.105</v>
          </cell>
          <cell r="AB14">
            <v>0.105</v>
          </cell>
          <cell r="AC14">
            <v>4.4999999999999998E-2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35.799999999999997</v>
          </cell>
          <cell r="R15">
            <v>40</v>
          </cell>
          <cell r="S15">
            <v>0.442</v>
          </cell>
          <cell r="T15">
            <v>0.41499999999999998</v>
          </cell>
          <cell r="U15">
            <v>0.55800000000000005</v>
          </cell>
          <cell r="V15">
            <v>0.58499999999999996</v>
          </cell>
          <cell r="W15">
            <v>1625.3</v>
          </cell>
          <cell r="X15">
            <v>2225</v>
          </cell>
          <cell r="Y15">
            <v>7.6999999999999999E-2</v>
          </cell>
          <cell r="Z15">
            <v>0.09</v>
          </cell>
          <cell r="AA15">
            <v>0.09</v>
          </cell>
          <cell r="AB15">
            <v>9.5000000000000001E-2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1.1000000000000001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1.1000000000000001</v>
          </cell>
          <cell r="L16">
            <v>1.18</v>
          </cell>
          <cell r="M16">
            <v>1.4</v>
          </cell>
          <cell r="N16">
            <v>20.350000000000001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0.51600000000000001</v>
          </cell>
          <cell r="T16">
            <v>0.51500000000000001</v>
          </cell>
          <cell r="U16">
            <v>0.48399999999999999</v>
          </cell>
          <cell r="V16">
            <v>0.48499999999999999</v>
          </cell>
          <cell r="W16">
            <v>2325.3000000000002</v>
          </cell>
          <cell r="X16">
            <v>2850</v>
          </cell>
          <cell r="Y16">
            <v>8.2000000000000003E-2</v>
          </cell>
          <cell r="Z16">
            <v>0.09</v>
          </cell>
          <cell r="AA16">
            <v>8.5000000000000006E-2</v>
          </cell>
          <cell r="AB16">
            <v>0.09</v>
          </cell>
          <cell r="AC16">
            <v>4.4999999999999998E-2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39.270000000000003</v>
          </cell>
          <cell r="R17">
            <v>45</v>
          </cell>
          <cell r="S17">
            <v>0.51900000000000002</v>
          </cell>
          <cell r="T17">
            <v>0.5</v>
          </cell>
          <cell r="U17">
            <v>0.48099999999999998</v>
          </cell>
          <cell r="V17">
            <v>0.5</v>
          </cell>
          <cell r="W17">
            <v>2286.3000000000002</v>
          </cell>
          <cell r="X17">
            <v>2750</v>
          </cell>
          <cell r="Y17">
            <v>5.8999999999999997E-2</v>
          </cell>
          <cell r="Z17">
            <v>0.06</v>
          </cell>
          <cell r="AA17">
            <v>7.0000000000000007E-2</v>
          </cell>
          <cell r="AB17">
            <v>7.4999999999999997E-2</v>
          </cell>
          <cell r="AC17">
            <v>8.5000000000000006E-2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2.2999999999999998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0.35699999999999998</v>
          </cell>
          <cell r="T18">
            <v>0.32</v>
          </cell>
          <cell r="U18">
            <v>0.628</v>
          </cell>
          <cell r="V18">
            <v>0.66500000000000004</v>
          </cell>
          <cell r="W18">
            <v>12468</v>
          </cell>
          <cell r="X18">
            <v>14500</v>
          </cell>
          <cell r="Y18">
            <v>4.1000000000000002E-2</v>
          </cell>
          <cell r="Z18">
            <v>4.4999999999999998E-2</v>
          </cell>
          <cell r="AA18">
            <v>5.5E-2</v>
          </cell>
          <cell r="AB18">
            <v>7.0000000000000007E-2</v>
          </cell>
          <cell r="AC18">
            <v>0.16500000000000001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2.2200000000000002</v>
          </cell>
          <cell r="L19">
            <v>2.2200000000000002</v>
          </cell>
          <cell r="M19">
            <v>2.2400000000000002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0.47399999999999998</v>
          </cell>
          <cell r="T19">
            <v>0.48</v>
          </cell>
          <cell r="U19">
            <v>0.50700000000000001</v>
          </cell>
          <cell r="V19">
            <v>0.51</v>
          </cell>
          <cell r="W19">
            <v>1061.8</v>
          </cell>
          <cell r="X19">
            <v>1180</v>
          </cell>
          <cell r="Y19">
            <v>8.5999999999999993E-2</v>
          </cell>
          <cell r="Z19">
            <v>8.5000000000000006E-2</v>
          </cell>
          <cell r="AA19">
            <v>8.5000000000000006E-2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1.1000000000000001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0.70099999999999996</v>
          </cell>
          <cell r="T20">
            <v>0.64</v>
          </cell>
          <cell r="U20">
            <v>0.29499999999999998</v>
          </cell>
          <cell r="V20">
            <v>0.35499999999999998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7.0000000000000007E-2</v>
          </cell>
        </row>
        <row r="21">
          <cell r="B21" t="str">
            <v>CNL</v>
          </cell>
          <cell r="C21" t="str">
            <v>Cleco Corp.</v>
          </cell>
          <cell r="E21">
            <v>1.0900000000000001</v>
          </cell>
          <cell r="F21">
            <v>40</v>
          </cell>
          <cell r="G21">
            <v>30</v>
          </cell>
          <cell r="H21">
            <v>2.4500000000000002</v>
          </cell>
          <cell r="I21">
            <v>2.4</v>
          </cell>
          <cell r="J21">
            <v>2.75</v>
          </cell>
          <cell r="K21">
            <v>1.1200000000000001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0.51500000000000001</v>
          </cell>
          <cell r="T21">
            <v>0.42</v>
          </cell>
          <cell r="U21">
            <v>0.48499999999999999</v>
          </cell>
          <cell r="V21">
            <v>0.57999999999999996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9.5000000000000001E-2</v>
          </cell>
          <cell r="AB21">
            <v>9.5000000000000001E-2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0.73799999999999999</v>
          </cell>
          <cell r="T22">
            <v>0.68500000000000005</v>
          </cell>
          <cell r="U22">
            <v>0.26200000000000001</v>
          </cell>
          <cell r="V22">
            <v>0.315</v>
          </cell>
          <cell r="W22">
            <v>12199</v>
          </cell>
          <cell r="X22">
            <v>16200</v>
          </cell>
          <cell r="Y22">
            <v>0.13800000000000001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 xml:space="preserve"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0.40100000000000002</v>
          </cell>
          <cell r="T23">
            <v>0.37</v>
          </cell>
          <cell r="U23">
            <v>0.58099999999999996</v>
          </cell>
          <cell r="V23">
            <v>0.61</v>
          </cell>
          <cell r="W23">
            <v>469.1</v>
          </cell>
          <cell r="X23">
            <v>515</v>
          </cell>
          <cell r="Y23">
            <v>7.4999999999999997E-2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2.4500000000000002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0.56299999999999994</v>
          </cell>
          <cell r="T24">
            <v>0.57499999999999996</v>
          </cell>
          <cell r="U24">
            <v>0.42799999999999999</v>
          </cell>
          <cell r="V24">
            <v>0.42</v>
          </cell>
          <cell r="W24">
            <v>28012</v>
          </cell>
          <cell r="X24">
            <v>37200</v>
          </cell>
          <cell r="Y24">
            <v>0.14199999999999999</v>
          </cell>
          <cell r="Z24">
            <v>0.13500000000000001</v>
          </cell>
          <cell r="AA24">
            <v>0.15</v>
          </cell>
          <cell r="AB24">
            <v>0.14000000000000001</v>
          </cell>
          <cell r="AC24">
            <v>4.4999999999999998E-2</v>
          </cell>
        </row>
        <row r="25">
          <cell r="B25" t="str">
            <v>DTE</v>
          </cell>
          <cell r="C25" t="str">
            <v>DTE Energy Co.</v>
          </cell>
          <cell r="E25">
            <v>2.3199999999999998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2.3199999999999998</v>
          </cell>
          <cell r="L25">
            <v>2.42</v>
          </cell>
          <cell r="M25">
            <v>2.7</v>
          </cell>
          <cell r="N25">
            <v>40.950000000000003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0.51300000000000001</v>
          </cell>
          <cell r="T25">
            <v>0.52</v>
          </cell>
          <cell r="U25">
            <v>0.48699999999999999</v>
          </cell>
          <cell r="V25">
            <v>0.48</v>
          </cell>
          <cell r="W25">
            <v>13811</v>
          </cell>
          <cell r="X25">
            <v>17100</v>
          </cell>
          <cell r="Y25">
            <v>9.4E-2</v>
          </cell>
          <cell r="Z25">
            <v>9.5000000000000001E-2</v>
          </cell>
          <cell r="AA25">
            <v>0.09</v>
          </cell>
          <cell r="AB25">
            <v>0.09</v>
          </cell>
          <cell r="AC25">
            <v>4.4999999999999998E-2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0.55700000000000005</v>
          </cell>
          <cell r="V26">
            <v>0.495</v>
          </cell>
          <cell r="W26">
            <v>40457</v>
          </cell>
          <cell r="X26">
            <v>52100</v>
          </cell>
          <cell r="Y26">
            <v>7.8E-2</v>
          </cell>
          <cell r="Z26">
            <v>0.08</v>
          </cell>
          <cell r="AA26">
            <v>8.5000000000000006E-2</v>
          </cell>
          <cell r="AB26">
            <v>8.5000000000000006E-2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38.450000000000003</v>
          </cell>
          <cell r="O27">
            <v>40.950000000000003</v>
          </cell>
          <cell r="P27">
            <v>42.6</v>
          </cell>
          <cell r="Q27">
            <v>291.62</v>
          </cell>
          <cell r="R27">
            <v>310</v>
          </cell>
          <cell r="S27">
            <v>0.49099999999999999</v>
          </cell>
          <cell r="T27">
            <v>0.495</v>
          </cell>
          <cell r="U27">
            <v>0.50900000000000001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9.5000000000000001E-2</v>
          </cell>
          <cell r="AA27">
            <v>0.09</v>
          </cell>
          <cell r="AB27">
            <v>9.5000000000000001E-2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0.51300000000000001</v>
          </cell>
          <cell r="T28">
            <v>0.46500000000000002</v>
          </cell>
          <cell r="U28">
            <v>0.48699999999999999</v>
          </cell>
          <cell r="V28">
            <v>0.53500000000000003</v>
          </cell>
          <cell r="W28">
            <v>1350.7</v>
          </cell>
          <cell r="X28">
            <v>1475</v>
          </cell>
          <cell r="Y28">
            <v>7.1999999999999995E-2</v>
          </cell>
          <cell r="Z28">
            <v>0.08</v>
          </cell>
          <cell r="AA28">
            <v>7.4999999999999997E-2</v>
          </cell>
          <cell r="AB28">
            <v>0.1</v>
          </cell>
          <cell r="AC28">
            <v>7.0000000000000007E-2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0.51200000000000001</v>
          </cell>
          <cell r="T29">
            <v>0.52</v>
          </cell>
          <cell r="U29">
            <v>0.48799999999999999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7.4999999999999997E-2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35.299999999999997</v>
          </cell>
          <cell r="P30">
            <v>40.25</v>
          </cell>
          <cell r="Q30">
            <v>325.81</v>
          </cell>
          <cell r="R30">
            <v>325.81</v>
          </cell>
          <cell r="S30">
            <v>0.51800000000000002</v>
          </cell>
          <cell r="T30">
            <v>0.53500000000000003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8.5000000000000006E-2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0.56000000000000005</v>
          </cell>
          <cell r="T31">
            <v>0.56000000000000005</v>
          </cell>
          <cell r="U31">
            <v>0.42099999999999999</v>
          </cell>
          <cell r="V31">
            <v>0.41</v>
          </cell>
          <cell r="W31">
            <v>20166</v>
          </cell>
          <cell r="X31">
            <v>25800</v>
          </cell>
          <cell r="Y31">
            <v>0.14699999999999999</v>
          </cell>
          <cell r="Z31">
            <v>0.14499999999999999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0.46800000000000003</v>
          </cell>
          <cell r="T32">
            <v>0.47499999999999998</v>
          </cell>
          <cell r="U32">
            <v>0.52900000000000003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0.16500000000000001</v>
          </cell>
          <cell r="AA32">
            <v>0.125</v>
          </cell>
          <cell r="AB32">
            <v>0.15</v>
          </cell>
          <cell r="AC32">
            <v>-1.4999999999999999E-2</v>
          </cell>
        </row>
        <row r="33">
          <cell r="B33" t="str">
            <v>FE</v>
          </cell>
          <cell r="C33" t="str">
            <v>FirstEnergy Corp.</v>
          </cell>
          <cell r="E33">
            <v>2.2000000000000002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2.2000000000000002</v>
          </cell>
          <cell r="L33">
            <v>2.2000000000000002</v>
          </cell>
          <cell r="M33">
            <v>2.2999999999999998</v>
          </cell>
          <cell r="N33">
            <v>32.049999999999997</v>
          </cell>
          <cell r="O33">
            <v>33.299999999999997</v>
          </cell>
          <cell r="P33">
            <v>37.25</v>
          </cell>
          <cell r="Q33">
            <v>304.83999999999997</v>
          </cell>
          <cell r="R33">
            <v>418.22</v>
          </cell>
          <cell r="S33">
            <v>0.59499999999999997</v>
          </cell>
          <cell r="T33">
            <v>0.53500000000000003</v>
          </cell>
          <cell r="U33">
            <v>0.40500000000000003</v>
          </cell>
          <cell r="V33">
            <v>0.46500000000000002</v>
          </cell>
          <cell r="W33">
            <v>21124</v>
          </cell>
          <cell r="X33">
            <v>33600</v>
          </cell>
          <cell r="Y33">
            <v>0.11600000000000001</v>
          </cell>
          <cell r="Z33">
            <v>7.4999999999999997E-2</v>
          </cell>
          <cell r="AA33">
            <v>0.105</v>
          </cell>
          <cell r="AB33">
            <v>0.1</v>
          </cell>
          <cell r="AC33">
            <v>5.0000000000000001E-3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1.1000000000000001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0.49199999999999999</v>
          </cell>
          <cell r="V34">
            <v>0.48499999999999999</v>
          </cell>
          <cell r="W34">
            <v>5867.6</v>
          </cell>
          <cell r="X34">
            <v>7525</v>
          </cell>
          <cell r="Y34">
            <v>7.2999999999999995E-2</v>
          </cell>
          <cell r="Z34">
            <v>0.06</v>
          </cell>
          <cell r="AA34">
            <v>6.5000000000000002E-2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0.44500000000000001</v>
          </cell>
          <cell r="T35">
            <v>0.46</v>
          </cell>
          <cell r="U35">
            <v>0.54300000000000004</v>
          </cell>
          <cell r="V35">
            <v>0.53</v>
          </cell>
          <cell r="W35">
            <v>2732.9</v>
          </cell>
          <cell r="X35">
            <v>3700</v>
          </cell>
          <cell r="Y35">
            <v>7.6999999999999999E-2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39.200000000000003</v>
          </cell>
          <cell r="Q36">
            <v>49.41</v>
          </cell>
          <cell r="R36">
            <v>51</v>
          </cell>
          <cell r="S36">
            <v>0.49299999999999999</v>
          </cell>
          <cell r="T36">
            <v>0.49</v>
          </cell>
          <cell r="U36">
            <v>0.50700000000000001</v>
          </cell>
          <cell r="V36">
            <v>0.51</v>
          </cell>
          <cell r="W36">
            <v>3020.4</v>
          </cell>
          <cell r="X36">
            <v>3900</v>
          </cell>
          <cell r="Y36">
            <v>9.2999999999999999E-2</v>
          </cell>
          <cell r="Z36">
            <v>9.5000000000000001E-2</v>
          </cell>
          <cell r="AA36">
            <v>0.09</v>
          </cell>
          <cell r="AB36">
            <v>8.5000000000000006E-2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0.69099999999999995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0.14000000000000001</v>
          </cell>
          <cell r="AA37">
            <v>0.14499999999999999</v>
          </cell>
          <cell r="AB37">
            <v>0.155</v>
          </cell>
          <cell r="AC37">
            <v>0.14000000000000001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0.46300000000000002</v>
          </cell>
          <cell r="T38">
            <v>0.45500000000000002</v>
          </cell>
          <cell r="U38">
            <v>0.495</v>
          </cell>
          <cell r="V38">
            <v>0.51500000000000001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7.0000000000000007E-2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0.38900000000000001</v>
          </cell>
          <cell r="T39">
            <v>0.38</v>
          </cell>
          <cell r="U39">
            <v>0.61099999999999999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9.5000000000000001E-2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2.2000000000000002</v>
          </cell>
          <cell r="F40">
            <v>85</v>
          </cell>
          <cell r="G40">
            <v>65</v>
          </cell>
          <cell r="H40">
            <v>4.1500000000000004</v>
          </cell>
          <cell r="I40">
            <v>4.5</v>
          </cell>
          <cell r="J40">
            <v>5.5</v>
          </cell>
          <cell r="K40">
            <v>2.2000000000000002</v>
          </cell>
          <cell r="L40">
            <v>2.2999999999999998</v>
          </cell>
          <cell r="M40">
            <v>2.6</v>
          </cell>
          <cell r="N40">
            <v>36.299999999999997</v>
          </cell>
          <cell r="O40">
            <v>38.450000000000003</v>
          </cell>
          <cell r="P40">
            <v>46.25</v>
          </cell>
          <cell r="Q40">
            <v>420.86</v>
          </cell>
          <cell r="R40">
            <v>420</v>
          </cell>
          <cell r="S40">
            <v>0.55500000000000005</v>
          </cell>
          <cell r="T40">
            <v>0.54500000000000004</v>
          </cell>
          <cell r="U40">
            <v>0.44500000000000001</v>
          </cell>
          <cell r="V40">
            <v>0.45500000000000002</v>
          </cell>
          <cell r="W40">
            <v>32474</v>
          </cell>
          <cell r="X40">
            <v>42700</v>
          </cell>
          <cell r="Y40">
            <v>0.13500000000000001</v>
          </cell>
          <cell r="Z40">
            <v>0.115</v>
          </cell>
          <cell r="AA40">
            <v>0.12</v>
          </cell>
          <cell r="AB40">
            <v>0.12</v>
          </cell>
          <cell r="AC40">
            <v>4.4999999999999998E-2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2.5499999999999998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0.53800000000000003</v>
          </cell>
          <cell r="T41">
            <v>0.48</v>
          </cell>
          <cell r="U41">
            <v>0.45200000000000001</v>
          </cell>
          <cell r="V41">
            <v>0.51500000000000001</v>
          </cell>
          <cell r="W41">
            <v>4278.8</v>
          </cell>
          <cell r="X41">
            <v>4750</v>
          </cell>
          <cell r="Y41">
            <v>0.13300000000000001</v>
          </cell>
          <cell r="Z41">
            <v>0.13</v>
          </cell>
          <cell r="AA41">
            <v>0.14000000000000001</v>
          </cell>
          <cell r="AB41">
            <v>0.15</v>
          </cell>
          <cell r="AC41">
            <v>7.0000000000000007E-2</v>
          </cell>
        </row>
        <row r="42">
          <cell r="B42" t="str">
            <v>NU</v>
          </cell>
          <cell r="C42" t="str">
            <v>Northeast Utilities</v>
          </cell>
          <cell r="E42">
            <v>1.1000000000000001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1.1000000000000001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0.55100000000000005</v>
          </cell>
          <cell r="T42">
            <v>0.54500000000000004</v>
          </cell>
          <cell r="U42">
            <v>0.436</v>
          </cell>
          <cell r="V42">
            <v>0.44500000000000001</v>
          </cell>
          <cell r="W42">
            <v>8741.7999999999993</v>
          </cell>
          <cell r="X42">
            <v>11825</v>
          </cell>
          <cell r="Y42">
            <v>9.8000000000000004E-2</v>
          </cell>
          <cell r="Z42">
            <v>9.5000000000000001E-2</v>
          </cell>
          <cell r="AA42">
            <v>0.105</v>
          </cell>
          <cell r="AB42">
            <v>0.105</v>
          </cell>
          <cell r="AC42">
            <v>7.4999999999999997E-2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1.1000000000000001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0.59499999999999997</v>
          </cell>
          <cell r="T43">
            <v>0.54</v>
          </cell>
          <cell r="U43">
            <v>0.40500000000000003</v>
          </cell>
          <cell r="V43">
            <v>0.46</v>
          </cell>
          <cell r="W43">
            <v>8274.9</v>
          </cell>
          <cell r="X43">
            <v>9375</v>
          </cell>
          <cell r="Y43">
            <v>6.8000000000000005E-2</v>
          </cell>
          <cell r="Z43">
            <v>5.5E-2</v>
          </cell>
          <cell r="AA43">
            <v>7.0000000000000007E-2</v>
          </cell>
          <cell r="AB43">
            <v>0.09</v>
          </cell>
          <cell r="AC43">
            <v>9.5000000000000001E-2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0.50800000000000001</v>
          </cell>
          <cell r="T44">
            <v>0.505</v>
          </cell>
          <cell r="U44">
            <v>0.49199999999999999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0.13500000000000001</v>
          </cell>
          <cell r="AA44">
            <v>0.13</v>
          </cell>
          <cell r="AB44">
            <v>0.12</v>
          </cell>
          <cell r="AC44">
            <v>6.5000000000000002E-2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18.149999999999999</v>
          </cell>
          <cell r="P45">
            <v>20.25</v>
          </cell>
          <cell r="Q45">
            <v>36</v>
          </cell>
          <cell r="R45">
            <v>42</v>
          </cell>
          <cell r="S45">
            <v>0.40799999999999997</v>
          </cell>
          <cell r="T45">
            <v>0.4</v>
          </cell>
          <cell r="U45">
            <v>0.59199999999999997</v>
          </cell>
          <cell r="V45">
            <v>0.59</v>
          </cell>
          <cell r="W45">
            <v>1067.3</v>
          </cell>
          <cell r="X45">
            <v>1440</v>
          </cell>
          <cell r="Y45">
            <v>2.1999999999999999E-2</v>
          </cell>
          <cell r="Z45">
            <v>0.04</v>
          </cell>
          <cell r="AA45">
            <v>0.05</v>
          </cell>
          <cell r="AB45">
            <v>7.0000000000000007E-2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2.2000000000000002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0.45500000000000002</v>
          </cell>
          <cell r="U46">
            <v>0.49299999999999999</v>
          </cell>
          <cell r="V46">
            <v>0.53500000000000003</v>
          </cell>
          <cell r="W46">
            <v>22863</v>
          </cell>
          <cell r="X46">
            <v>30200</v>
          </cell>
          <cell r="Y46">
            <v>9.7000000000000003E-2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2.5499999999999998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0.44800000000000001</v>
          </cell>
          <cell r="T47">
            <v>0.45</v>
          </cell>
          <cell r="U47">
            <v>0.55200000000000005</v>
          </cell>
          <cell r="V47">
            <v>0.55000000000000004</v>
          </cell>
          <cell r="W47">
            <v>17452</v>
          </cell>
          <cell r="X47">
            <v>24000</v>
          </cell>
          <cell r="Y47">
            <v>0.16200000000000001</v>
          </cell>
          <cell r="Z47">
            <v>0.13500000000000001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0.55000000000000004</v>
          </cell>
          <cell r="T48">
            <v>0.53</v>
          </cell>
          <cell r="U48">
            <v>0.44600000000000001</v>
          </cell>
          <cell r="V48">
            <v>0.47</v>
          </cell>
          <cell r="W48">
            <v>22253</v>
          </cell>
          <cell r="X48">
            <v>26000</v>
          </cell>
          <cell r="Y48">
            <v>8.5999999999999993E-2</v>
          </cell>
          <cell r="Z48">
            <v>8.5000000000000006E-2</v>
          </cell>
          <cell r="AA48">
            <v>8.5000000000000006E-2</v>
          </cell>
          <cell r="AB48">
            <v>0.09</v>
          </cell>
          <cell r="AC48">
            <v>3.5000000000000003E-2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0.47499999999999998</v>
          </cell>
          <cell r="U49">
            <v>0.49199999999999999</v>
          </cell>
          <cell r="V49">
            <v>0.52500000000000002</v>
          </cell>
          <cell r="W49">
            <v>3100.3</v>
          </cell>
          <cell r="X49">
            <v>3700</v>
          </cell>
          <cell r="Y49">
            <v>4.2999999999999997E-2</v>
          </cell>
          <cell r="Z49">
            <v>5.5E-2</v>
          </cell>
          <cell r="AA49">
            <v>6.5000000000000002E-2</v>
          </cell>
          <cell r="AB49">
            <v>6.5000000000000002E-2</v>
          </cell>
          <cell r="AC49">
            <v>0.19500000000000001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2.2999999999999998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0.45300000000000001</v>
          </cell>
          <cell r="T50">
            <v>0.46</v>
          </cell>
          <cell r="U50">
            <v>0.54700000000000004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1.1599999999999999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6.5000000000000002E-2</v>
          </cell>
          <cell r="Z51">
            <v>6.5000000000000002E-2</v>
          </cell>
          <cell r="AA51">
            <v>0.06</v>
          </cell>
          <cell r="AB51">
            <v>7.4999999999999997E-2</v>
          </cell>
          <cell r="AC51">
            <v>2.5000000000000001E-2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2.0499999999999998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75.319999999999993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7.9000000000000001E-2</v>
          </cell>
          <cell r="Z52">
            <v>0.09</v>
          </cell>
          <cell r="AA52">
            <v>0.09</v>
          </cell>
          <cell r="AB52">
            <v>0.09</v>
          </cell>
          <cell r="AC52">
            <v>7.4999999999999997E-2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2.5499999999999998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19.350000000000001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0.39800000000000002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7.0000000000000007E-2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32.049999999999997</v>
          </cell>
          <cell r="P54">
            <v>37.25</v>
          </cell>
          <cell r="Q54">
            <v>127</v>
          </cell>
          <cell r="R54">
            <v>155</v>
          </cell>
          <cell r="S54">
            <v>0.52900000000000003</v>
          </cell>
          <cell r="T54">
            <v>0.505</v>
          </cell>
          <cell r="U54">
            <v>0.47099999999999997</v>
          </cell>
          <cell r="V54">
            <v>0.495</v>
          </cell>
          <cell r="W54">
            <v>7854</v>
          </cell>
          <cell r="X54">
            <v>11650</v>
          </cell>
          <cell r="Y54">
            <v>0.10199999999999999</v>
          </cell>
          <cell r="Z54">
            <v>0.1</v>
          </cell>
          <cell r="AA54">
            <v>9.5000000000000001E-2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2.5499999999999998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2.2000000000000002</v>
          </cell>
          <cell r="N55">
            <v>20.149999999999999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0.51200000000000001</v>
          </cell>
          <cell r="T55">
            <v>0.52500000000000002</v>
          </cell>
          <cell r="U55">
            <v>0.45700000000000002</v>
          </cell>
          <cell r="V55">
            <v>0.45500000000000002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0.49399999999999999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3.5000000000000003E-2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0.59199999999999997</v>
          </cell>
          <cell r="T57">
            <v>0.52500000000000002</v>
          </cell>
          <cell r="U57">
            <v>0.40799999999999997</v>
          </cell>
          <cell r="V57">
            <v>0.47499999999999998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0.14000000000000001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37.799999999999997</v>
          </cell>
          <cell r="O58">
            <v>38.65</v>
          </cell>
          <cell r="P58">
            <v>41.75</v>
          </cell>
          <cell r="Q58">
            <v>77.349999999999994</v>
          </cell>
          <cell r="R58">
            <v>78.3</v>
          </cell>
          <cell r="S58">
            <v>0.42199999999999999</v>
          </cell>
          <cell r="T58">
            <v>0.45</v>
          </cell>
          <cell r="U58">
            <v>0.56799999999999995</v>
          </cell>
          <cell r="V58">
            <v>0.54500000000000004</v>
          </cell>
          <cell r="W58">
            <v>5118.5</v>
          </cell>
          <cell r="X58">
            <v>6025</v>
          </cell>
          <cell r="Y58">
            <v>8.6999999999999994E-2</v>
          </cell>
          <cell r="Z58">
            <v>0.09</v>
          </cell>
          <cell r="AA58">
            <v>0.09</v>
          </cell>
          <cell r="AB58">
            <v>9.5000000000000001E-2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2.2000000000000002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0.58399999999999996</v>
          </cell>
          <cell r="T59">
            <v>0.58499999999999996</v>
          </cell>
          <cell r="U59">
            <v>0.41599999999999998</v>
          </cell>
          <cell r="V59">
            <v>0.41499999999999998</v>
          </cell>
          <cell r="W59">
            <v>2587.9</v>
          </cell>
          <cell r="X59">
            <v>3250</v>
          </cell>
          <cell r="Y59">
            <v>6.5000000000000002E-2</v>
          </cell>
          <cell r="Z59">
            <v>8.5000000000000006E-2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0.68500000000000005</v>
          </cell>
          <cell r="T60">
            <v>0.62</v>
          </cell>
          <cell r="U60">
            <v>0.315</v>
          </cell>
          <cell r="V60">
            <v>0.38</v>
          </cell>
          <cell r="W60">
            <v>2602.8000000000002</v>
          </cell>
          <cell r="X60">
            <v>2750</v>
          </cell>
          <cell r="Y60">
            <v>0.13600000000000001</v>
          </cell>
          <cell r="Z60">
            <v>0.115</v>
          </cell>
          <cell r="AA60">
            <v>0.115</v>
          </cell>
          <cell r="AB60">
            <v>0.125</v>
          </cell>
          <cell r="AC60">
            <v>9.5000000000000001E-2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2.2999999999999998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18.649999999999999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9.2999999999999999E-2</v>
          </cell>
          <cell r="Z61">
            <v>0.1</v>
          </cell>
          <cell r="AA61">
            <v>0.105</v>
          </cell>
          <cell r="AB61">
            <v>0.11</v>
          </cell>
          <cell r="AC61">
            <v>5.5E-2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17.149999999999999</v>
          </cell>
          <cell r="O62">
            <v>17.649999999999999</v>
          </cell>
          <cell r="P62">
            <v>19.5</v>
          </cell>
          <cell r="Q62">
            <v>233.77</v>
          </cell>
          <cell r="R62">
            <v>223</v>
          </cell>
          <cell r="S62">
            <v>0.50600000000000001</v>
          </cell>
          <cell r="T62">
            <v>0.53500000000000003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0.14000000000000001</v>
          </cell>
          <cell r="AC62">
            <v>8.5000000000000006E-2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0.53600000000000003</v>
          </cell>
          <cell r="T63">
            <v>0.53</v>
          </cell>
          <cell r="U63">
            <v>0.46400000000000002</v>
          </cell>
          <cell r="V63">
            <v>0.47</v>
          </cell>
          <cell r="W63">
            <v>5180.8</v>
          </cell>
          <cell r="X63">
            <v>6600</v>
          </cell>
          <cell r="Y63">
            <v>8.2000000000000003E-2</v>
          </cell>
          <cell r="Z63">
            <v>0.08</v>
          </cell>
          <cell r="AA63">
            <v>0.08</v>
          </cell>
          <cell r="AB63">
            <v>0.1</v>
          </cell>
          <cell r="AC63">
            <v>8.5000000000000006E-2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1.1499999999999999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0.53100000000000003</v>
          </cell>
          <cell r="T64">
            <v>0.51500000000000001</v>
          </cell>
          <cell r="U64">
            <v>0.46300000000000002</v>
          </cell>
          <cell r="V64">
            <v>0.48499999999999999</v>
          </cell>
          <cell r="W64">
            <v>17452</v>
          </cell>
          <cell r="X64">
            <v>21500</v>
          </cell>
          <cell r="Y64">
            <v>8.8999999999999996E-2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0.35799999999999998</v>
          </cell>
          <cell r="F19">
            <v>1101.499</v>
          </cell>
          <cell r="G19">
            <v>51.546999999999997</v>
          </cell>
          <cell r="H19">
            <v>46.122</v>
          </cell>
          <cell r="I19">
            <v>1125.7840000000001</v>
          </cell>
          <cell r="J19">
            <v>2435.3100000000004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2540.5010000000002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1399.7090000000001</v>
          </cell>
          <cell r="G25">
            <v>1.0289999999999999</v>
          </cell>
          <cell r="H25">
            <v>0</v>
          </cell>
          <cell r="I25">
            <v>1317.1780000000001</v>
          </cell>
          <cell r="J25">
            <v>2880.1850000000004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 xml:space="preserve"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1026.5999999999999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0.88100000000000001</v>
          </cell>
          <cell r="F33">
            <v>693.072</v>
          </cell>
          <cell r="G33">
            <v>0</v>
          </cell>
          <cell r="H33">
            <v>0</v>
          </cell>
          <cell r="I33">
            <v>657.62400000000002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154.13499999999999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19646.846999999998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24.922999999999998</v>
          </cell>
          <cell r="E40">
            <v>0</v>
          </cell>
          <cell r="F40">
            <v>1364.942</v>
          </cell>
          <cell r="G40">
            <v>34.292999999999999</v>
          </cell>
          <cell r="H40">
            <v>0</v>
          </cell>
          <cell r="I40">
            <v>1483.6369999999999</v>
          </cell>
          <cell r="J40">
            <v>2907.7950000000001</v>
          </cell>
        </row>
        <row r="41">
          <cell r="B41" t="str">
            <v>IDA</v>
          </cell>
          <cell r="C41" t="str">
            <v>IDACORP, Inc.</v>
          </cell>
          <cell r="D41">
            <v>66.900000000000006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1532.1130000000001</v>
          </cell>
          <cell r="J41">
            <v>3213.7430000000004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2496.8960000000002</v>
          </cell>
          <cell r="G42">
            <v>0</v>
          </cell>
          <cell r="H42">
            <v>0</v>
          </cell>
          <cell r="I42">
            <v>1117.433</v>
          </cell>
          <cell r="J42">
            <v>3614.3290000000002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4907.8999999999996</v>
          </cell>
        </row>
        <row r="50">
          <cell r="B50" t="str">
            <v>OTTR</v>
          </cell>
          <cell r="C50" t="str">
            <v>Otter Tail Corp.</v>
          </cell>
          <cell r="D50">
            <v>79.489999999999995</v>
          </cell>
          <cell r="E50">
            <v>0.60399999999999998</v>
          </cell>
          <cell r="F50">
            <v>435.44600000000003</v>
          </cell>
          <cell r="G50">
            <v>15.5</v>
          </cell>
          <cell r="H50">
            <v>0</v>
          </cell>
          <cell r="I50">
            <v>631.86300000000006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2.2519999999999998</v>
          </cell>
          <cell r="F54">
            <v>1563.595</v>
          </cell>
          <cell r="G54">
            <v>11.529</v>
          </cell>
          <cell r="H54">
            <v>85.177000000000007</v>
          </cell>
          <cell r="I54">
            <v>1536.742</v>
          </cell>
          <cell r="J54">
            <v>3421.2950000000001</v>
          </cell>
        </row>
        <row r="55">
          <cell r="B55" t="str">
            <v>PNW</v>
          </cell>
          <cell r="C55" t="str">
            <v>Pinnacle West Capital</v>
          </cell>
          <cell r="D55">
            <v>16.600000000000001</v>
          </cell>
          <cell r="E55">
            <v>631.87900000000002</v>
          </cell>
          <cell r="F55">
            <v>3045.7939999999999</v>
          </cell>
          <cell r="G55">
            <v>0</v>
          </cell>
          <cell r="H55">
            <v>91.899000000000001</v>
          </cell>
          <cell r="I55">
            <v>3683.3270000000002</v>
          </cell>
          <cell r="J55">
            <v>7469.4989999999998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67.099999999999994</v>
          </cell>
          <cell r="F62">
            <v>3114.6</v>
          </cell>
          <cell r="G62">
            <v>0</v>
          </cell>
          <cell r="H62">
            <v>0.9</v>
          </cell>
          <cell r="I62">
            <v>2169.6999999999998</v>
          </cell>
          <cell r="J62">
            <v>5364.2999999999993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0.82799999999999996</v>
          </cell>
          <cell r="H64">
            <v>0</v>
          </cell>
          <cell r="I64">
            <v>1076.1420000000001</v>
          </cell>
          <cell r="J64">
            <v>2749.8519999999999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3243.1000000000004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8895.7999999999993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91.155000000000001</v>
          </cell>
          <cell r="F68">
            <v>2769.0329999999999</v>
          </cell>
          <cell r="G68">
            <v>21.436</v>
          </cell>
          <cell r="H68">
            <v>6.07</v>
          </cell>
          <cell r="I68">
            <v>2382.8669999999997</v>
          </cell>
          <cell r="J68">
            <v>5497.2610000000004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55.414999999999999</v>
          </cell>
          <cell r="F69">
            <v>9263.1440000000002</v>
          </cell>
          <cell r="G69">
            <v>104.98</v>
          </cell>
          <cell r="H69">
            <v>0</v>
          </cell>
          <cell r="I69">
            <v>8083.5190000000002</v>
          </cell>
          <cell r="J69">
            <v>17973.457999999999</v>
          </cell>
        </row>
      </sheetData>
      <sheetData sheetId="3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TMASTER"/>
      <sheetName val="COMPINDEX"/>
      <sheetName val="RANKINGS"/>
    </sheetNames>
    <sheetDataSet>
      <sheetData sheetId="0">
        <row r="3">
          <cell r="C3" t="str">
            <v>LATEST ISSUE - AUS MONTHLY REPORT</v>
          </cell>
        </row>
        <row r="5">
          <cell r="C5" t="str">
            <v>January 2010</v>
          </cell>
        </row>
        <row r="7">
          <cell r="C7" t="str">
            <v>REPORT PAGES</v>
          </cell>
        </row>
        <row r="10">
          <cell r="D10" t="str">
            <v>(1)</v>
          </cell>
          <cell r="E10" t="str">
            <v>(2)</v>
          </cell>
          <cell r="F10" t="str">
            <v>(3)</v>
          </cell>
          <cell r="G10" t="str">
            <v>(4)</v>
          </cell>
          <cell r="H10" t="str">
            <v>(5)</v>
          </cell>
          <cell r="I10" t="str">
            <v>(6)</v>
          </cell>
          <cell r="J10" t="str">
            <v>(7)</v>
          </cell>
          <cell r="K10" t="str">
            <v>(8)</v>
          </cell>
          <cell r="L10" t="str">
            <v>(9)</v>
          </cell>
          <cell r="M10" t="str">
            <v>(10)</v>
          </cell>
          <cell r="N10" t="str">
            <v>(11)</v>
          </cell>
          <cell r="O10" t="str">
            <v>(12)</v>
          </cell>
          <cell r="P10" t="str">
            <v>(13)</v>
          </cell>
          <cell r="Q10" t="str">
            <v>(14)</v>
          </cell>
          <cell r="R10" t="str">
            <v>(15)</v>
          </cell>
          <cell r="S10" t="str">
            <v>(16)</v>
          </cell>
          <cell r="T10" t="str">
            <v>(17)</v>
          </cell>
          <cell r="U10" t="str">
            <v>(18)</v>
          </cell>
          <cell r="V10" t="str">
            <v>(19)</v>
          </cell>
          <cell r="W10" t="str">
            <v>(20)</v>
          </cell>
          <cell r="X10" t="str">
            <v>(21)</v>
          </cell>
          <cell r="Y10" t="str">
            <v>(22)</v>
          </cell>
          <cell r="AA10" t="str">
            <v>(23)</v>
          </cell>
          <cell r="AB10" t="str">
            <v>(24)</v>
          </cell>
          <cell r="AC10" t="str">
            <v>(25)</v>
          </cell>
        </row>
        <row r="12">
          <cell r="C12" t="str">
            <v>ELECTRIC COMPANIES</v>
          </cell>
        </row>
        <row r="14">
          <cell r="E14" t="str">
            <v>PER SHARE DATA ($)</v>
          </cell>
          <cell r="T14" t="str">
            <v>NET</v>
          </cell>
        </row>
        <row r="15">
          <cell r="D15" t="str">
            <v>LATEST</v>
          </cell>
          <cell r="J15" t="str">
            <v>PERCENT (2)</v>
          </cell>
          <cell r="Q15" t="str">
            <v>TOTAL</v>
          </cell>
          <cell r="T15" t="str">
            <v>PLANT</v>
          </cell>
          <cell r="W15" t="str">
            <v>COMMON</v>
          </cell>
          <cell r="X15" t="str">
            <v>% RETURN ON</v>
          </cell>
        </row>
        <row r="16">
          <cell r="D16" t="str">
            <v>12 MONTHS</v>
          </cell>
          <cell r="F16" t="str">
            <v>CURRENT</v>
          </cell>
          <cell r="G16" t="str">
            <v>BOOK</v>
          </cell>
          <cell r="H16" t="str">
            <v xml:space="preserve">STOCK </v>
          </cell>
          <cell r="I16" t="str">
            <v>COMMON</v>
          </cell>
          <cell r="M16" t="str">
            <v>DIV/</v>
          </cell>
          <cell r="N16" t="str">
            <v>PRICE</v>
          </cell>
          <cell r="Q16" t="str">
            <v>REV</v>
          </cell>
          <cell r="R16" t="str">
            <v>%</v>
          </cell>
          <cell r="S16" t="str">
            <v>NET</v>
          </cell>
          <cell r="T16" t="str">
            <v>PER $</v>
          </cell>
          <cell r="U16" t="str">
            <v>S&amp;P</v>
          </cell>
          <cell r="V16" t="str">
            <v>MOODY'S</v>
          </cell>
          <cell r="W16" t="str">
            <v>EQUITY</v>
          </cell>
          <cell r="X16" t="str">
            <v>BOOK VALUE</v>
          </cell>
          <cell r="AA16" t="str">
            <v>REGULATION</v>
          </cell>
        </row>
        <row r="17">
          <cell r="D17" t="str">
            <v>EARNINGS</v>
          </cell>
          <cell r="F17" t="str">
            <v>ANNUAL</v>
          </cell>
          <cell r="G17" t="str">
            <v>VALUE</v>
          </cell>
          <cell r="H17" t="str">
            <v>PRICE</v>
          </cell>
          <cell r="I17" t="str">
            <v>SHARES</v>
          </cell>
          <cell r="J17" t="str">
            <v>DIV</v>
          </cell>
          <cell r="K17" t="str">
            <v>DIV</v>
          </cell>
          <cell r="L17" t="str">
            <v>MKT/</v>
          </cell>
          <cell r="M17" t="str">
            <v>BOOK</v>
          </cell>
          <cell r="N17" t="str">
            <v>EARN</v>
          </cell>
          <cell r="Q17" t="str">
            <v>$ MILL</v>
          </cell>
          <cell r="R17" t="str">
            <v>ELEC</v>
          </cell>
          <cell r="S17" t="str">
            <v>PLANT</v>
          </cell>
          <cell r="T17" t="str">
            <v>REV</v>
          </cell>
          <cell r="U17" t="str">
            <v xml:space="preserve">BOND </v>
          </cell>
          <cell r="V17" t="str">
            <v xml:space="preserve">BOND </v>
          </cell>
          <cell r="W17" t="str">
            <v xml:space="preserve">RATIO </v>
          </cell>
          <cell r="X17" t="str">
            <v>COMMON</v>
          </cell>
          <cell r="Y17" t="str">
            <v>TOTAL</v>
          </cell>
          <cell r="AA17" t="str">
            <v>ALLOWED</v>
          </cell>
          <cell r="AB17" t="str">
            <v>ORDER</v>
          </cell>
        </row>
        <row r="18">
          <cell r="C18" t="str">
            <v>COMPANY</v>
          </cell>
          <cell r="D18" t="str">
            <v>AVAILABLE</v>
          </cell>
          <cell r="E18" t="str">
            <v>EARNINGS</v>
          </cell>
          <cell r="F18" t="str">
            <v>DIVIDEND</v>
          </cell>
          <cell r="G18" t="str">
            <v>(1)</v>
          </cell>
          <cell r="H18" t="str">
            <v>12/18/09</v>
          </cell>
          <cell r="I18" t="str">
            <v>O/S MILL</v>
          </cell>
          <cell r="J18" t="str">
            <v>PAYOUT</v>
          </cell>
          <cell r="K18" t="str">
            <v>YIELD</v>
          </cell>
          <cell r="L18" t="str">
            <v>BOOK</v>
          </cell>
          <cell r="M18" t="str">
            <v>(2)</v>
          </cell>
          <cell r="N18" t="str">
            <v>MULT</v>
          </cell>
          <cell r="Q18" t="str">
            <v>(1)</v>
          </cell>
          <cell r="R18" t="str">
            <v>REV</v>
          </cell>
          <cell r="S18" t="str">
            <v>$ MILL</v>
          </cell>
          <cell r="T18" t="str">
            <v>(1)</v>
          </cell>
          <cell r="U18" t="str">
            <v>RATING</v>
          </cell>
          <cell r="V18" t="str">
            <v>RATING</v>
          </cell>
          <cell r="W18" t="str">
            <v>(3)</v>
          </cell>
          <cell r="X18" t="str">
            <v>EQUITY (4)</v>
          </cell>
          <cell r="Y18" t="str">
            <v>CAPITAL</v>
          </cell>
          <cell r="AA18" t="str">
            <v>ROE</v>
          </cell>
          <cell r="AB18" t="str">
            <v>DATE</v>
          </cell>
        </row>
        <row r="19">
          <cell r="B19">
            <v>1</v>
          </cell>
          <cell r="C19" t="str">
            <v>Allegheny Energy, Inc. (NYSE-AYE)</v>
          </cell>
          <cell r="D19" t="str">
            <v>9/09</v>
          </cell>
          <cell r="E19">
            <v>1.92</v>
          </cell>
          <cell r="F19">
            <v>0.6</v>
          </cell>
          <cell r="G19">
            <v>17.931764705882355</v>
          </cell>
          <cell r="H19">
            <v>23.62</v>
          </cell>
          <cell r="I19">
            <v>170</v>
          </cell>
          <cell r="J19">
            <v>31.25</v>
          </cell>
          <cell r="K19">
            <v>2.5402201524132093</v>
          </cell>
          <cell r="L19">
            <v>131.72155885054454</v>
          </cell>
          <cell r="M19">
            <v>3.3460175829943575</v>
          </cell>
          <cell r="N19">
            <v>12.302083333333334</v>
          </cell>
          <cell r="Q19">
            <v>3273.4520000000002</v>
          </cell>
          <cell r="R19">
            <v>89.969243477527698</v>
          </cell>
          <cell r="S19">
            <v>8722.6</v>
          </cell>
          <cell r="T19">
            <v>2.6646488172119218</v>
          </cell>
          <cell r="U19" t="str">
            <v>BBB+</v>
          </cell>
          <cell r="V19" t="str">
            <v>Baa1</v>
          </cell>
          <cell r="W19">
            <v>40.38097256626618</v>
          </cell>
          <cell r="X19">
            <v>10.122177662892714</v>
          </cell>
          <cell r="Y19">
            <v>7.7269433931435376</v>
          </cell>
          <cell r="AA19">
            <v>10.4625</v>
          </cell>
          <cell r="AB19" t="str">
            <v>-</v>
          </cell>
        </row>
        <row r="20">
          <cell r="B20">
            <v>2</v>
          </cell>
          <cell r="C20" t="str">
            <v>American Electric Power Co. (NYSE-AEP)</v>
          </cell>
          <cell r="D20" t="str">
            <v>9/09</v>
          </cell>
          <cell r="E20">
            <v>2.84</v>
          </cell>
          <cell r="F20">
            <v>1.64</v>
          </cell>
          <cell r="G20">
            <v>27.390818460530205</v>
          </cell>
          <cell r="H20">
            <v>34.82</v>
          </cell>
          <cell r="I20">
            <v>476.94814300000002</v>
          </cell>
          <cell r="J20">
            <v>57.74647887323944</v>
          </cell>
          <cell r="K20">
            <v>4.7099368179207346</v>
          </cell>
          <cell r="L20">
            <v>127.12288992085119</v>
          </cell>
          <cell r="M20">
            <v>5.9874077963870178</v>
          </cell>
          <cell r="N20">
            <v>12.26056338028169</v>
          </cell>
          <cell r="Q20">
            <v>13443</v>
          </cell>
          <cell r="R20">
            <v>94.279550695529267</v>
          </cell>
          <cell r="S20">
            <v>33821</v>
          </cell>
          <cell r="T20">
            <v>2.5158818716060405</v>
          </cell>
          <cell r="U20" t="str">
            <v>BBB</v>
          </cell>
          <cell r="V20" t="str">
            <v>Baa2</v>
          </cell>
          <cell r="W20">
            <v>43.004806109684637</v>
          </cell>
          <cell r="X20">
            <v>10.741837287852883</v>
          </cell>
          <cell r="Y20">
            <v>7.8479502258586891</v>
          </cell>
          <cell r="AA20">
            <v>10.656000000000001</v>
          </cell>
          <cell r="AB20" t="str">
            <v>-</v>
          </cell>
        </row>
        <row r="21">
          <cell r="B21">
            <v>3</v>
          </cell>
          <cell r="C21" t="str">
            <v>Central Vermont Public Serv. Corp. (NYSE-CV)</v>
          </cell>
          <cell r="D21" t="str">
            <v>9/09</v>
          </cell>
          <cell r="E21">
            <v>2.09</v>
          </cell>
          <cell r="F21">
            <v>0.92000001668930054</v>
          </cell>
          <cell r="G21">
            <v>19.511372068011365</v>
          </cell>
          <cell r="H21">
            <v>20.010000000000002</v>
          </cell>
          <cell r="I21">
            <v>11.717218000000001</v>
          </cell>
          <cell r="J21">
            <v>44.019139554511987</v>
          </cell>
          <cell r="K21">
            <v>4.5977012328300866</v>
          </cell>
          <cell r="L21">
            <v>102.55557594950552</v>
          </cell>
          <cell r="M21">
            <v>4.715198979766412</v>
          </cell>
          <cell r="N21">
            <v>9.5741626794258394</v>
          </cell>
          <cell r="Q21">
            <v>337.82899999999995</v>
          </cell>
          <cell r="R21">
            <v>100.00000000000003</v>
          </cell>
          <cell r="S21">
            <v>349.94</v>
          </cell>
          <cell r="T21">
            <v>1.0358494978228632</v>
          </cell>
          <cell r="U21" t="str">
            <v>NR</v>
          </cell>
          <cell r="V21" t="str">
            <v>Baa1</v>
          </cell>
          <cell r="W21">
            <v>54.249293465235638</v>
          </cell>
          <cell r="X21">
            <v>11.266409954551635</v>
          </cell>
          <cell r="Y21">
            <v>7.8732276082965509</v>
          </cell>
          <cell r="AA21">
            <v>10.71</v>
          </cell>
          <cell r="AB21" t="str">
            <v>01/08</v>
          </cell>
        </row>
        <row r="22">
          <cell r="B22">
            <v>4</v>
          </cell>
          <cell r="C22" t="str">
            <v>Cleco Corporation (NYSE-CNL)</v>
          </cell>
          <cell r="D22" t="str">
            <v>9/09</v>
          </cell>
          <cell r="E22">
            <v>1.78</v>
          </cell>
          <cell r="F22">
            <v>0.89999997615814209</v>
          </cell>
          <cell r="G22">
            <v>18.430095212478975</v>
          </cell>
          <cell r="H22">
            <v>26.72</v>
          </cell>
          <cell r="I22">
            <v>60.556767999999998</v>
          </cell>
          <cell r="J22">
            <v>50.561796413378765</v>
          </cell>
          <cell r="K22">
            <v>3.3682633838253824</v>
          </cell>
          <cell r="L22">
            <v>144.98026023168859</v>
          </cell>
          <cell r="M22">
            <v>4.883317019158719</v>
          </cell>
          <cell r="N22">
            <v>15.011235955056179</v>
          </cell>
          <cell r="Q22">
            <v>900.84699999999998</v>
          </cell>
          <cell r="R22">
            <v>95.137243061252363</v>
          </cell>
          <cell r="S22">
            <v>2208.5529999999999</v>
          </cell>
          <cell r="T22">
            <v>2.4516405116518118</v>
          </cell>
          <cell r="U22" t="str">
            <v>BBB</v>
          </cell>
          <cell r="V22" t="str">
            <v>Baa1</v>
          </cell>
          <cell r="W22">
            <v>47.154864856186293</v>
          </cell>
          <cell r="X22">
            <v>10.729556749147649</v>
          </cell>
          <cell r="Y22">
            <v>9.7928742609500681</v>
          </cell>
          <cell r="AA22">
            <v>10.7</v>
          </cell>
          <cell r="AB22" t="str">
            <v>10/09</v>
          </cell>
        </row>
        <row r="23">
          <cell r="B23">
            <v>5</v>
          </cell>
          <cell r="C23" t="str">
            <v>DPL Inc.(NYSE-DPL)</v>
          </cell>
          <cell r="D23" t="str">
            <v>9/09</v>
          </cell>
          <cell r="E23">
            <v>2.1999999999999997</v>
          </cell>
          <cell r="F23">
            <v>1.1399999999999999</v>
          </cell>
          <cell r="G23">
            <v>9.2316433566433549</v>
          </cell>
          <cell r="H23">
            <v>27.85</v>
          </cell>
          <cell r="I23">
            <v>114.4</v>
          </cell>
          <cell r="J23">
            <v>51.81818181818182</v>
          </cell>
          <cell r="K23">
            <v>4.0933572710951518</v>
          </cell>
          <cell r="L23">
            <v>301.67976517375257</v>
          </cell>
          <cell r="M23">
            <v>12.348830603162581</v>
          </cell>
          <cell r="N23">
            <v>12.659090909090912</v>
          </cell>
          <cell r="Q23">
            <v>1575.7</v>
          </cell>
          <cell r="R23">
            <v>99.933997588373416</v>
          </cell>
          <cell r="S23">
            <v>2880.4</v>
          </cell>
          <cell r="T23">
            <v>1.828012946626896</v>
          </cell>
          <cell r="U23" t="str">
            <v>A</v>
          </cell>
          <cell r="V23" t="str">
            <v>Aa3</v>
          </cell>
          <cell r="W23">
            <v>43.41445367096933</v>
          </cell>
          <cell r="X23">
            <v>24.783833193339593</v>
          </cell>
          <cell r="Y23">
            <v>13.714027854696123</v>
          </cell>
          <cell r="AA23">
            <v>11</v>
          </cell>
          <cell r="AB23" t="str">
            <v>12/05</v>
          </cell>
        </row>
        <row r="24">
          <cell r="B24">
            <v>6</v>
          </cell>
          <cell r="C24" t="str">
            <v>Edison International (NYSE-EIX)</v>
          </cell>
          <cell r="D24" t="str">
            <v>9/09</v>
          </cell>
          <cell r="E24">
            <v>2.6</v>
          </cell>
          <cell r="F24">
            <v>1.24</v>
          </cell>
          <cell r="G24">
            <v>29.857142857142858</v>
          </cell>
          <cell r="H24">
            <v>35.43</v>
          </cell>
          <cell r="I24">
            <v>329</v>
          </cell>
          <cell r="J24">
            <v>47.692307692307686</v>
          </cell>
          <cell r="K24">
            <v>3.4998588766581991</v>
          </cell>
          <cell r="L24">
            <v>118.66507177033492</v>
          </cell>
          <cell r="M24">
            <v>4.1531100478468899</v>
          </cell>
          <cell r="N24">
            <v>13.626923076923076</v>
          </cell>
          <cell r="Q24">
            <v>12846</v>
          </cell>
          <cell r="R24">
            <v>80.834501011988166</v>
          </cell>
          <cell r="S24">
            <v>20876</v>
          </cell>
          <cell r="T24">
            <v>1.6250973065545695</v>
          </cell>
          <cell r="U24" t="str">
            <v>A</v>
          </cell>
          <cell r="V24" t="str">
            <v>A1</v>
          </cell>
          <cell r="W24">
            <v>44.059206100022422</v>
          </cell>
          <cell r="X24">
            <v>9.149916247906198</v>
          </cell>
          <cell r="Y24">
            <v>7.0958687834400482</v>
          </cell>
          <cell r="AA24">
            <v>10.656000000000001</v>
          </cell>
          <cell r="AB24" t="str">
            <v>-</v>
          </cell>
        </row>
        <row r="25">
          <cell r="B25">
            <v>7</v>
          </cell>
          <cell r="C25" t="str">
            <v>El Paso Electric Company (ASE-EE)</v>
          </cell>
          <cell r="D25" t="str">
            <v>9/09</v>
          </cell>
          <cell r="E25">
            <v>1.55</v>
          </cell>
          <cell r="F25">
            <v>0</v>
          </cell>
          <cell r="G25">
            <v>16.912264796627106</v>
          </cell>
          <cell r="H25">
            <v>19.8</v>
          </cell>
          <cell r="I25">
            <v>44.637487</v>
          </cell>
          <cell r="J25">
            <v>0</v>
          </cell>
          <cell r="K25">
            <v>0</v>
          </cell>
          <cell r="L25">
            <v>117.07479889948749</v>
          </cell>
          <cell r="M25" t="str">
            <v>NM</v>
          </cell>
          <cell r="N25">
            <v>12.774193548387096</v>
          </cell>
          <cell r="Q25">
            <v>847.46900000000005</v>
          </cell>
          <cell r="R25">
            <v>96.894281678739873</v>
          </cell>
          <cell r="S25">
            <v>1708.393</v>
          </cell>
          <cell r="T25">
            <v>2.0158766869348614</v>
          </cell>
          <cell r="U25" t="str">
            <v>BBB</v>
          </cell>
          <cell r="V25" t="str">
            <v>Baa1</v>
          </cell>
          <cell r="W25">
            <v>49.262389808730994</v>
          </cell>
          <cell r="X25">
            <v>9.5155646837404309</v>
          </cell>
          <cell r="Y25">
            <v>8.4336547656201653</v>
          </cell>
          <cell r="AA25">
            <v>11.25</v>
          </cell>
          <cell r="AB25" t="str">
            <v>-</v>
          </cell>
        </row>
        <row r="26">
          <cell r="B26">
            <v>8</v>
          </cell>
          <cell r="C26" t="str">
            <v>FirstEnergy Corporation (NYSE-FE)</v>
          </cell>
          <cell r="D26" t="str">
            <v>9/09</v>
          </cell>
          <cell r="E26">
            <v>3.5920000000000001</v>
          </cell>
          <cell r="F26">
            <v>2.2000000000000002</v>
          </cell>
          <cell r="G26">
            <v>27.934210526315791</v>
          </cell>
          <cell r="H26">
            <v>46.77</v>
          </cell>
          <cell r="I26">
            <v>304</v>
          </cell>
          <cell r="J26">
            <v>61.247216035634743</v>
          </cell>
          <cell r="K26">
            <v>4.7038700021381228</v>
          </cell>
          <cell r="L26">
            <v>167.42910975035329</v>
          </cell>
          <cell r="M26">
            <v>7.8756476683937828</v>
          </cell>
          <cell r="N26">
            <v>13.020601336302896</v>
          </cell>
          <cell r="Q26">
            <v>13214</v>
          </cell>
          <cell r="R26">
            <v>87.520811260784015</v>
          </cell>
          <cell r="S26">
            <v>18749</v>
          </cell>
          <cell r="T26">
            <v>1.4188739215983048</v>
          </cell>
          <cell r="U26" t="str">
            <v>BBB+</v>
          </cell>
          <cell r="V26" t="str">
            <v>Baa1</v>
          </cell>
          <cell r="W26">
            <v>35.255532029725579</v>
          </cell>
          <cell r="X26">
            <v>12.353172595964706</v>
          </cell>
          <cell r="Y26">
            <v>8.249047122202585</v>
          </cell>
          <cell r="AA26">
            <v>10.665000000000001</v>
          </cell>
          <cell r="AB26" t="str">
            <v>-</v>
          </cell>
        </row>
        <row r="27">
          <cell r="B27">
            <v>9</v>
          </cell>
          <cell r="C27" t="str">
            <v>FPL Group, Inc. (NYSE-FPL)</v>
          </cell>
          <cell r="D27" t="str">
            <v>9/09</v>
          </cell>
          <cell r="E27">
            <v>4.1300000000000008</v>
          </cell>
          <cell r="F27">
            <v>1.89</v>
          </cell>
          <cell r="G27">
            <v>31.205882352941178</v>
          </cell>
          <cell r="H27">
            <v>54.26</v>
          </cell>
          <cell r="I27">
            <v>408</v>
          </cell>
          <cell r="J27">
            <v>45.762711864406768</v>
          </cell>
          <cell r="K27">
            <v>3.4832288978990045</v>
          </cell>
          <cell r="L27">
            <v>173.8774740810556</v>
          </cell>
          <cell r="M27">
            <v>6.0565504241281802</v>
          </cell>
          <cell r="N27">
            <v>13.138014527845034</v>
          </cell>
          <cell r="Q27">
            <v>15992</v>
          </cell>
          <cell r="R27">
            <v>72.279889944972481</v>
          </cell>
          <cell r="S27">
            <v>35216</v>
          </cell>
          <cell r="T27">
            <v>2.2021010505252625</v>
          </cell>
          <cell r="U27" t="str">
            <v>A</v>
          </cell>
          <cell r="V27" t="str">
            <v>Aa2</v>
          </cell>
          <cell r="W27">
            <v>41.640502354788069</v>
          </cell>
          <cell r="X27">
            <v>14.266875463611639</v>
          </cell>
          <cell r="Y27">
            <v>8.7143243608819159</v>
          </cell>
          <cell r="AA27">
            <v>11.75</v>
          </cell>
          <cell r="AB27" t="str">
            <v>08/05</v>
          </cell>
        </row>
        <row r="28">
          <cell r="B28">
            <v>10</v>
          </cell>
          <cell r="C28" t="str">
            <v>Great Plains Energy Incorporated (NYSE-GXP)</v>
          </cell>
          <cell r="D28" t="str">
            <v>9/09</v>
          </cell>
          <cell r="E28">
            <v>1.1399999999999999</v>
          </cell>
          <cell r="F28">
            <v>0.83</v>
          </cell>
          <cell r="G28">
            <v>20.740548554484803</v>
          </cell>
          <cell r="H28">
            <v>19.55</v>
          </cell>
          <cell r="I28">
            <v>134.9</v>
          </cell>
          <cell r="J28">
            <v>72.807017543859658</v>
          </cell>
          <cell r="K28">
            <v>4.2455242966751916</v>
          </cell>
          <cell r="L28">
            <v>94.259801994352912</v>
          </cell>
          <cell r="M28">
            <v>4.0018227956681791</v>
          </cell>
          <cell r="N28">
            <v>17.149122807017545</v>
          </cell>
          <cell r="Q28">
            <v>1931.3000000000002</v>
          </cell>
          <cell r="R28">
            <v>99.999999999999986</v>
          </cell>
          <cell r="S28">
            <v>6531.5</v>
          </cell>
          <cell r="T28">
            <v>3.3819189147206541</v>
          </cell>
          <cell r="U28" t="str">
            <v>BBB+</v>
          </cell>
          <cell r="V28" t="str">
            <v>A3</v>
          </cell>
          <cell r="W28">
            <v>44.330893304179739</v>
          </cell>
          <cell r="X28">
            <v>5.2161063908385676</v>
          </cell>
          <cell r="Y28">
            <v>5.2376708758596342</v>
          </cell>
          <cell r="AA28">
            <v>10.45</v>
          </cell>
          <cell r="AB28" t="str">
            <v>-</v>
          </cell>
        </row>
        <row r="29">
          <cell r="B29">
            <v>11</v>
          </cell>
          <cell r="C29" t="str">
            <v>Hawaiian Electric Industries, Inc. (NYSE-HE)</v>
          </cell>
          <cell r="D29" t="str">
            <v>9/09</v>
          </cell>
          <cell r="E29">
            <v>0.92800000000000005</v>
          </cell>
          <cell r="F29">
            <v>1.2399997711181641</v>
          </cell>
          <cell r="G29">
            <v>15.536242652039945</v>
          </cell>
          <cell r="H29">
            <v>20.48</v>
          </cell>
          <cell r="I29">
            <v>91.522000000000006</v>
          </cell>
          <cell r="J29">
            <v>133.62066499118146</v>
          </cell>
          <cell r="K29">
            <v>6.0546863824129105</v>
          </cell>
          <cell r="L29">
            <v>131.82080415891889</v>
          </cell>
          <cell r="M29">
            <v>7.9813362785972526</v>
          </cell>
          <cell r="N29">
            <v>22.068965517241377</v>
          </cell>
          <cell r="Q29">
            <v>2189.011</v>
          </cell>
          <cell r="R29">
            <v>98.919329322694111</v>
          </cell>
          <cell r="S29">
            <v>2736.7539999999999</v>
          </cell>
          <cell r="T29">
            <v>1.2502239595872291</v>
          </cell>
          <cell r="U29" t="str">
            <v>BBB</v>
          </cell>
          <cell r="V29" t="str">
            <v>Baa2</v>
          </cell>
          <cell r="W29">
            <v>44.589727580530898</v>
          </cell>
          <cell r="X29">
            <v>11.641533953592843</v>
          </cell>
          <cell r="Y29">
            <v>6.5351454058156317</v>
          </cell>
          <cell r="AA29">
            <v>10.82</v>
          </cell>
          <cell r="AB29" t="str">
            <v>-</v>
          </cell>
        </row>
        <row r="30">
          <cell r="B30">
            <v>12</v>
          </cell>
          <cell r="C30" t="str">
            <v>IDACORP, Inc. (NYSE-IDA)</v>
          </cell>
          <cell r="D30" t="str">
            <v>9/09</v>
          </cell>
          <cell r="E30">
            <v>2.2999999999999998</v>
          </cell>
          <cell r="F30">
            <v>1.1999998092651367</v>
          </cell>
          <cell r="G30">
            <v>29.284020279586773</v>
          </cell>
          <cell r="H30">
            <v>31.11</v>
          </cell>
          <cell r="I30">
            <v>47.140999999999998</v>
          </cell>
          <cell r="J30">
            <v>52.173904750658117</v>
          </cell>
          <cell r="K30">
            <v>3.8572800040666566</v>
          </cell>
          <cell r="L30">
            <v>106.23541338579825</v>
          </cell>
          <cell r="M30">
            <v>4.0977973577679476</v>
          </cell>
          <cell r="N30">
            <v>13.526086956521739</v>
          </cell>
          <cell r="Q30">
            <v>1013.7490000000001</v>
          </cell>
          <cell r="R30">
            <v>99.620616148573262</v>
          </cell>
          <cell r="S30">
            <v>2847.143</v>
          </cell>
          <cell r="T30">
            <v>2.808528541088573</v>
          </cell>
          <cell r="U30" t="str">
            <v>A-</v>
          </cell>
          <cell r="V30" t="str">
            <v>A3</v>
          </cell>
          <cell r="W30">
            <v>49.505528534179092</v>
          </cell>
          <cell r="X30">
            <v>8.2045521583561491</v>
          </cell>
          <cell r="Y30">
            <v>6.6013546651640098</v>
          </cell>
          <cell r="AA30">
            <v>10.5</v>
          </cell>
          <cell r="AB30" t="str">
            <v>05/09</v>
          </cell>
        </row>
        <row r="31">
          <cell r="B31">
            <v>13</v>
          </cell>
          <cell r="C31" t="str">
            <v>Maine &amp; Maritimes Corporation (ASE-MAM)</v>
          </cell>
          <cell r="D31" t="str">
            <v>9/09</v>
          </cell>
          <cell r="E31">
            <v>1.0099999999999998</v>
          </cell>
          <cell r="F31">
            <v>0.2</v>
          </cell>
          <cell r="G31">
            <v>27.141131385059559</v>
          </cell>
          <cell r="H31">
            <v>35.950000000000003</v>
          </cell>
          <cell r="I31">
            <v>1.681249</v>
          </cell>
          <cell r="J31">
            <v>19.801980198019809</v>
          </cell>
          <cell r="K31">
            <v>0.55632823365785811</v>
          </cell>
          <cell r="L31">
            <v>132.45579003309155</v>
          </cell>
          <cell r="M31">
            <v>0.73688895706865953</v>
          </cell>
          <cell r="N31">
            <v>35.594059405940605</v>
          </cell>
          <cell r="Q31">
            <v>36.272999999999996</v>
          </cell>
          <cell r="R31">
            <v>86.653985057756472</v>
          </cell>
          <cell r="S31">
            <v>69.197999999999993</v>
          </cell>
          <cell r="T31">
            <v>1.9076999421056984</v>
          </cell>
          <cell r="U31" t="str">
            <v>NR</v>
          </cell>
          <cell r="V31" t="str">
            <v>NR</v>
          </cell>
          <cell r="W31">
            <v>63.896434872714039</v>
          </cell>
          <cell r="X31">
            <v>3.7678725332036844</v>
          </cell>
          <cell r="Y31">
            <v>4.3086389807355951</v>
          </cell>
          <cell r="AA31">
            <v>10.199999999999999</v>
          </cell>
          <cell r="AB31" t="str">
            <v>07/06</v>
          </cell>
        </row>
        <row r="32">
          <cell r="B32">
            <v>14</v>
          </cell>
          <cell r="C32" t="str">
            <v>OGE Energy Corp. (NYSE-OGE)</v>
          </cell>
          <cell r="D32" t="str">
            <v>9/09</v>
          </cell>
          <cell r="E32">
            <v>2.54</v>
          </cell>
          <cell r="F32">
            <v>1.42</v>
          </cell>
          <cell r="G32">
            <v>21.005117707267143</v>
          </cell>
          <cell r="H32">
            <v>36.11</v>
          </cell>
          <cell r="I32">
            <v>97.7</v>
          </cell>
          <cell r="J32">
            <v>55.905511811023622</v>
          </cell>
          <cell r="K32">
            <v>3.9324286901135417</v>
          </cell>
          <cell r="L32">
            <v>171.91048630737745</v>
          </cell>
          <cell r="M32">
            <v>6.7602572848650233</v>
          </cell>
          <cell r="N32">
            <v>14.216535433070865</v>
          </cell>
          <cell r="Q32">
            <v>2782</v>
          </cell>
          <cell r="R32">
            <v>61.459381739755578</v>
          </cell>
          <cell r="S32">
            <v>5773.4</v>
          </cell>
          <cell r="T32">
            <v>2.0752695902228613</v>
          </cell>
          <cell r="U32" t="str">
            <v>BBB +</v>
          </cell>
          <cell r="V32" t="str">
            <v>Baa1</v>
          </cell>
          <cell r="W32">
            <v>47.82010951881626</v>
          </cell>
          <cell r="X32">
            <v>12.638774671052634</v>
          </cell>
          <cell r="Y32">
            <v>8.7904079796864174</v>
          </cell>
          <cell r="AA32">
            <v>10.125</v>
          </cell>
          <cell r="AB32" t="str">
            <v>-</v>
          </cell>
        </row>
        <row r="33">
          <cell r="B33">
            <v>15</v>
          </cell>
          <cell r="C33" t="str">
            <v>Otter Tail Corporation (NDQ-OTTR)</v>
          </cell>
          <cell r="D33" t="str">
            <v>9/09</v>
          </cell>
          <cell r="E33">
            <v>0.88000000000000012</v>
          </cell>
          <cell r="F33">
            <v>1.19</v>
          </cell>
          <cell r="G33">
            <v>18.726095709566252</v>
          </cell>
          <cell r="H33">
            <v>23.6</v>
          </cell>
          <cell r="I33">
            <v>35.788293000000003</v>
          </cell>
          <cell r="J33">
            <v>135.22727272727272</v>
          </cell>
          <cell r="K33">
            <v>5.0423728813559316</v>
          </cell>
          <cell r="L33">
            <v>126.02733835192304</v>
          </cell>
          <cell r="M33">
            <v>6.3547683321520498</v>
          </cell>
          <cell r="N33">
            <v>26.818181818181817</v>
          </cell>
          <cell r="Q33">
            <v>1206.9769999999999</v>
          </cell>
          <cell r="R33">
            <v>26.797362335819159</v>
          </cell>
          <cell r="S33">
            <v>1133.703</v>
          </cell>
          <cell r="T33">
            <v>0.93929130381109172</v>
          </cell>
          <cell r="U33" t="str">
            <v>BBB-</v>
          </cell>
          <cell r="V33" t="str">
            <v>Baa1</v>
          </cell>
          <cell r="W33">
            <v>61.021580519713467</v>
          </cell>
          <cell r="X33">
            <v>4.5618794551344166</v>
          </cell>
          <cell r="Y33">
            <v>5.1344849935187939</v>
          </cell>
          <cell r="AA33">
            <v>10.59</v>
          </cell>
          <cell r="AB33" t="str">
            <v>-</v>
          </cell>
        </row>
        <row r="34">
          <cell r="B34">
            <v>16</v>
          </cell>
          <cell r="C34" t="str">
            <v>Pinnacle West Capital Corp. (NYSE-PNW)</v>
          </cell>
          <cell r="D34" t="str">
            <v>9/09</v>
          </cell>
          <cell r="E34">
            <v>0.56999999999999984</v>
          </cell>
          <cell r="F34">
            <v>2.0999994277954102</v>
          </cell>
          <cell r="G34">
            <v>33.502608867189423</v>
          </cell>
          <cell r="H34">
            <v>37.200000000000003</v>
          </cell>
          <cell r="I34">
            <v>101.38500000000001</v>
          </cell>
          <cell r="J34" t="str">
            <v>NM</v>
          </cell>
          <cell r="K34">
            <v>5.6451597521381993</v>
          </cell>
          <cell r="L34">
            <v>111.03612899958844</v>
          </cell>
          <cell r="M34">
            <v>6.268166864617017</v>
          </cell>
          <cell r="N34">
            <v>65.263157894736864</v>
          </cell>
          <cell r="Q34">
            <v>3236.6950000000002</v>
          </cell>
          <cell r="R34">
            <v>96.814621087251012</v>
          </cell>
          <cell r="S34">
            <v>9007.2569999999996</v>
          </cell>
          <cell r="T34">
            <v>2.7828562777771766</v>
          </cell>
          <cell r="U34" t="str">
            <v>BBB-</v>
          </cell>
          <cell r="V34" t="str">
            <v>Baa2</v>
          </cell>
          <cell r="W34">
            <v>47.882297913635256</v>
          </cell>
          <cell r="X34">
            <v>1.6779732274678014</v>
          </cell>
          <cell r="Y34">
            <v>2.1936620402832396</v>
          </cell>
          <cell r="AA34">
            <v>10.75</v>
          </cell>
          <cell r="AB34" t="str">
            <v>06/07</v>
          </cell>
        </row>
        <row r="35">
          <cell r="B35">
            <v>17</v>
          </cell>
          <cell r="C35" t="str">
            <v>PNM Resources, Inc. (NYSE-PNM)</v>
          </cell>
          <cell r="D35" t="str">
            <v>9/09</v>
          </cell>
          <cell r="E35">
            <v>-0.17999999999999994</v>
          </cell>
          <cell r="F35">
            <v>0.5</v>
          </cell>
          <cell r="G35">
            <v>19.536310046751026</v>
          </cell>
          <cell r="H35">
            <v>12.46</v>
          </cell>
          <cell r="I35">
            <v>86.673174000000003</v>
          </cell>
          <cell r="J35" t="str">
            <v>NM</v>
          </cell>
          <cell r="K35">
            <v>4.0128410914927768</v>
          </cell>
          <cell r="L35">
            <v>63.778676578037583</v>
          </cell>
          <cell r="M35">
            <v>2.5593369413337714</v>
          </cell>
          <cell r="N35" t="str">
            <v>NM</v>
          </cell>
          <cell r="Q35">
            <v>1672.335</v>
          </cell>
          <cell r="R35">
            <v>99.984512672401166</v>
          </cell>
          <cell r="S35">
            <v>3280.2550000000001</v>
          </cell>
          <cell r="T35">
            <v>1.9614819997189559</v>
          </cell>
          <cell r="U35" t="str">
            <v>BB+</v>
          </cell>
          <cell r="V35" t="str">
            <v>Baa2</v>
          </cell>
          <cell r="W35">
            <v>49.392494780790273</v>
          </cell>
          <cell r="X35" t="str">
            <v>NM</v>
          </cell>
          <cell r="Y35">
            <v>2.8370652352593222</v>
          </cell>
          <cell r="AA35">
            <v>10.375</v>
          </cell>
          <cell r="AB35" t="str">
            <v>-</v>
          </cell>
        </row>
        <row r="36">
          <cell r="B36">
            <v>18</v>
          </cell>
          <cell r="C36" t="str">
            <v>Portland General Electric (NYSE-POR)</v>
          </cell>
          <cell r="D36" t="str">
            <v>9/09</v>
          </cell>
          <cell r="E36">
            <v>1.5299999999999998</v>
          </cell>
          <cell r="F36">
            <v>1.02</v>
          </cell>
          <cell r="G36">
            <v>20.658575169828378</v>
          </cell>
          <cell r="H36">
            <v>20.61</v>
          </cell>
          <cell r="I36">
            <v>75.222999999999999</v>
          </cell>
          <cell r="J36">
            <v>66.666666666666671</v>
          </cell>
          <cell r="K36">
            <v>4.9490538573508003</v>
          </cell>
          <cell r="L36">
            <v>99.764866795366785</v>
          </cell>
          <cell r="M36">
            <v>4.9374169884169889</v>
          </cell>
          <cell r="N36">
            <v>13.47058823529412</v>
          </cell>
          <cell r="Q36">
            <v>1768</v>
          </cell>
          <cell r="R36">
            <v>96.436651583710415</v>
          </cell>
          <cell r="S36">
            <v>3800</v>
          </cell>
          <cell r="T36">
            <v>2.1493212669683257</v>
          </cell>
          <cell r="U36" t="str">
            <v>A</v>
          </cell>
          <cell r="V36" t="str">
            <v>A3</v>
          </cell>
          <cell r="W36">
            <v>49.348999682438873</v>
          </cell>
          <cell r="X36">
            <v>7.3590096286107283</v>
          </cell>
          <cell r="Y36">
            <v>7.0463485548144345</v>
          </cell>
          <cell r="AA36">
            <v>10.8</v>
          </cell>
          <cell r="AB36" t="str">
            <v>01/07</v>
          </cell>
        </row>
        <row r="37">
          <cell r="B37">
            <v>19</v>
          </cell>
          <cell r="C37" t="str">
            <v>PPL Corporation (NYSE-PPL)</v>
          </cell>
          <cell r="D37" t="str">
            <v>9/09</v>
          </cell>
          <cell r="E37">
            <v>1.51</v>
          </cell>
          <cell r="F37">
            <v>1.38</v>
          </cell>
          <cell r="G37">
            <v>14.91309102878561</v>
          </cell>
          <cell r="H37">
            <v>32.369999999999997</v>
          </cell>
          <cell r="I37">
            <v>376.71600000000001</v>
          </cell>
          <cell r="J37">
            <v>91.390728476821181</v>
          </cell>
          <cell r="K37">
            <v>4.2632066728452278</v>
          </cell>
          <cell r="L37">
            <v>217.05761694553223</v>
          </cell>
          <cell r="M37">
            <v>9.2536148095407604</v>
          </cell>
          <cell r="N37">
            <v>21.43708609271523</v>
          </cell>
          <cell r="Q37">
            <v>8350</v>
          </cell>
          <cell r="R37">
            <v>46.790419161676645</v>
          </cell>
          <cell r="S37">
            <v>12877</v>
          </cell>
          <cell r="T37">
            <v>1.5421556886227545</v>
          </cell>
          <cell r="U37" t="str">
            <v>A-</v>
          </cell>
          <cell r="V37" t="str">
            <v>A3</v>
          </cell>
          <cell r="W37">
            <v>40.68950532338669</v>
          </cell>
          <cell r="X37">
            <v>10.515979289412606</v>
          </cell>
          <cell r="Y37">
            <v>7.3287346253512906</v>
          </cell>
          <cell r="AA37">
            <v>9.57</v>
          </cell>
          <cell r="AB37" t="str">
            <v>-</v>
          </cell>
        </row>
        <row r="38">
          <cell r="B38">
            <v>20</v>
          </cell>
          <cell r="C38" t="str">
            <v>Progress Energy Inc.  (NYSE-PGN)</v>
          </cell>
          <cell r="D38" t="str">
            <v>9/09</v>
          </cell>
          <cell r="E38">
            <v>2.89</v>
          </cell>
          <cell r="F38">
            <v>2.48</v>
          </cell>
          <cell r="G38">
            <v>33.503571428571426</v>
          </cell>
          <cell r="H38">
            <v>41.01</v>
          </cell>
          <cell r="I38">
            <v>280</v>
          </cell>
          <cell r="J38">
            <v>85.813148788927336</v>
          </cell>
          <cell r="K38">
            <v>6.0473055352353091</v>
          </cell>
          <cell r="L38">
            <v>122.40486088903101</v>
          </cell>
          <cell r="M38">
            <v>7.4021959279394522</v>
          </cell>
          <cell r="N38">
            <v>14.19031141868512</v>
          </cell>
          <cell r="Q38">
            <v>9731</v>
          </cell>
          <cell r="R38">
            <v>96.07440139759531</v>
          </cell>
          <cell r="S38">
            <v>19434</v>
          </cell>
          <cell r="T38">
            <v>1.9971225978830542</v>
          </cell>
          <cell r="U38" t="str">
            <v>A-</v>
          </cell>
          <cell r="V38" t="str">
            <v>A1</v>
          </cell>
          <cell r="W38">
            <v>45.288210871874099</v>
          </cell>
          <cell r="X38">
            <v>8.5347100175746924</v>
          </cell>
          <cell r="Y38">
            <v>7.1386401653055191</v>
          </cell>
          <cell r="AA38">
            <v>12.416666666666666</v>
          </cell>
          <cell r="AB38" t="str">
            <v>-</v>
          </cell>
        </row>
        <row r="39">
          <cell r="B39">
            <v>21</v>
          </cell>
          <cell r="C39" t="str">
            <v>Southern Company (NYSE-SO)</v>
          </cell>
          <cell r="D39" t="str">
            <v>9/09</v>
          </cell>
          <cell r="E39">
            <v>1.9770000000000001</v>
          </cell>
          <cell r="F39">
            <v>1.75</v>
          </cell>
          <cell r="G39">
            <v>17.948567693688155</v>
          </cell>
          <cell r="H39">
            <v>33.5</v>
          </cell>
          <cell r="I39">
            <v>800.178</v>
          </cell>
          <cell r="J39">
            <v>88.517956499747086</v>
          </cell>
          <cell r="K39">
            <v>5.2238805970149249</v>
          </cell>
          <cell r="L39">
            <v>186.64441960892907</v>
          </cell>
          <cell r="M39">
            <v>9.7500816213619661</v>
          </cell>
          <cell r="N39">
            <v>16.944865958523014</v>
          </cell>
          <cell r="Q39">
            <v>16034.953000000001</v>
          </cell>
          <cell r="R39">
            <v>99.322872976303699</v>
          </cell>
          <cell r="S39">
            <v>38141.779000000002</v>
          </cell>
          <cell r="T39">
            <v>2.3786648454784993</v>
          </cell>
          <cell r="U39" t="str">
            <v>A</v>
          </cell>
          <cell r="V39" t="str">
            <v>A2</v>
          </cell>
          <cell r="W39">
            <v>42.062745675748062</v>
          </cell>
          <cell r="X39">
            <v>11.294194846558419</v>
          </cell>
          <cell r="Y39">
            <v>7.3445225507081711</v>
          </cell>
          <cell r="AA39">
            <v>11.925000000000001</v>
          </cell>
          <cell r="AB39" t="str">
            <v>-</v>
          </cell>
        </row>
        <row r="40">
          <cell r="B40">
            <v>22</v>
          </cell>
          <cell r="C40" t="str">
            <v>UIL Holdings Corporation (NYSE-UIL)</v>
          </cell>
          <cell r="D40" t="str">
            <v>9/09</v>
          </cell>
          <cell r="E40">
            <v>2.0599999999999996</v>
          </cell>
          <cell r="F40">
            <v>1.7279996871948242</v>
          </cell>
          <cell r="G40">
            <v>19.23730332603067</v>
          </cell>
          <cell r="H40">
            <v>27.39</v>
          </cell>
          <cell r="I40">
            <v>30.126000000000001</v>
          </cell>
          <cell r="J40">
            <v>83.883479960913803</v>
          </cell>
          <cell r="K40">
            <v>6.3088707089989926</v>
          </cell>
          <cell r="L40">
            <v>142.37962325487496</v>
          </cell>
          <cell r="M40">
            <v>8.9825463471099258</v>
          </cell>
          <cell r="N40">
            <v>13.296116504854371</v>
          </cell>
          <cell r="Q40">
            <v>910.33500000000004</v>
          </cell>
          <cell r="R40">
            <v>99.910362668687895</v>
          </cell>
          <cell r="S40">
            <v>1113.4079999999999</v>
          </cell>
          <cell r="T40">
            <v>1.2230750218326218</v>
          </cell>
          <cell r="U40" t="str">
            <v>NR</v>
          </cell>
          <cell r="V40" t="str">
            <v>Baa2</v>
          </cell>
          <cell r="W40">
            <v>44.826882067251574</v>
          </cell>
          <cell r="X40">
            <v>10.672426184060575</v>
          </cell>
          <cell r="Y40">
            <v>7.7373138093888478</v>
          </cell>
          <cell r="AA40">
            <v>8.75</v>
          </cell>
          <cell r="AB40" t="str">
            <v>02/09</v>
          </cell>
        </row>
        <row r="41">
          <cell r="B41">
            <v>23</v>
          </cell>
          <cell r="C41" t="str">
            <v>Westar Energy, Inc. (NYSE-WR)</v>
          </cell>
          <cell r="D41" t="str">
            <v>9/09</v>
          </cell>
          <cell r="E41">
            <v>1.39</v>
          </cell>
          <cell r="F41">
            <v>1.2</v>
          </cell>
          <cell r="G41">
            <v>20.614873924763231</v>
          </cell>
          <cell r="H41">
            <v>21.76</v>
          </cell>
          <cell r="I41">
            <v>109.75303599999999</v>
          </cell>
          <cell r="J41">
            <v>86.330935251798564</v>
          </cell>
          <cell r="K41">
            <v>5.5147058823529402</v>
          </cell>
          <cell r="L41">
            <v>105.55485364313195</v>
          </cell>
          <cell r="M41">
            <v>5.8210397229668347</v>
          </cell>
          <cell r="N41">
            <v>15.654676258992808</v>
          </cell>
          <cell r="Q41">
            <v>1824.21</v>
          </cell>
          <cell r="R41">
            <v>72.5253123269799</v>
          </cell>
          <cell r="S41">
            <v>5748.3029999999999</v>
          </cell>
          <cell r="T41">
            <v>3.1511191145756245</v>
          </cell>
          <cell r="U41" t="str">
            <v>BBB</v>
          </cell>
          <cell r="V41" t="str">
            <v>Baa1</v>
          </cell>
          <cell r="W41">
            <v>46.314484344275684</v>
          </cell>
          <cell r="X41">
            <v>7.8638730056102206</v>
          </cell>
          <cell r="Y41">
            <v>6.8264433123833959</v>
          </cell>
          <cell r="AA41">
            <v>10</v>
          </cell>
          <cell r="AB41" t="str">
            <v>12/05</v>
          </cell>
        </row>
        <row r="42">
          <cell r="B42">
            <v>24</v>
          </cell>
          <cell r="C42" t="str">
            <v>AVERAGE</v>
          </cell>
          <cell r="J42">
            <v>64.868433329454817</v>
          </cell>
          <cell r="K42">
            <v>4.2021774443691813</v>
          </cell>
          <cell r="L42">
            <v>138.97552980754469</v>
          </cell>
          <cell r="M42">
            <v>6.1033341068747156</v>
          </cell>
          <cell r="N42">
            <v>18.363482865837341</v>
          </cell>
          <cell r="W42">
            <v>46.756170258745342</v>
          </cell>
          <cell r="X42">
            <v>9.8581013272945803</v>
          </cell>
          <cell r="Y42">
            <v>7.1525370247549569</v>
          </cell>
          <cell r="AA42">
            <v>10.657442028985509</v>
          </cell>
        </row>
        <row r="64">
          <cell r="C64" t="str">
            <v>COMBINATION ELECTRIC &amp; GAS COMPANIES</v>
          </cell>
        </row>
        <row r="66">
          <cell r="E66" t="str">
            <v>PER SHARE DATA ($)</v>
          </cell>
          <cell r="T66" t="str">
            <v>NET</v>
          </cell>
        </row>
        <row r="67">
          <cell r="D67" t="str">
            <v>LATEST</v>
          </cell>
          <cell r="J67" t="str">
            <v>PERCENT (2)</v>
          </cell>
          <cell r="Q67" t="str">
            <v>TOTAL</v>
          </cell>
          <cell r="T67" t="str">
            <v>PLANT</v>
          </cell>
          <cell r="W67" t="str">
            <v>COMMON</v>
          </cell>
          <cell r="X67" t="str">
            <v>% RETURN ON</v>
          </cell>
        </row>
        <row r="68">
          <cell r="D68" t="str">
            <v>12 MONTHS</v>
          </cell>
          <cell r="F68" t="str">
            <v>CURRENT</v>
          </cell>
          <cell r="G68" t="str">
            <v>BOOK</v>
          </cell>
          <cell r="H68" t="str">
            <v xml:space="preserve">STOCK </v>
          </cell>
          <cell r="I68" t="str">
            <v>COMMON</v>
          </cell>
          <cell r="M68" t="str">
            <v>DIV/</v>
          </cell>
          <cell r="N68" t="str">
            <v>PRICE</v>
          </cell>
          <cell r="Q68" t="str">
            <v>REV</v>
          </cell>
          <cell r="R68" t="str">
            <v>%</v>
          </cell>
          <cell r="S68" t="str">
            <v>NET</v>
          </cell>
          <cell r="T68" t="str">
            <v>PER $</v>
          </cell>
          <cell r="U68" t="str">
            <v>S&amp;P</v>
          </cell>
          <cell r="V68" t="str">
            <v>MOODY'S</v>
          </cell>
          <cell r="W68" t="str">
            <v>EQUITY</v>
          </cell>
          <cell r="X68" t="str">
            <v>BOOK VALUE</v>
          </cell>
          <cell r="AA68" t="str">
            <v>REGULATION</v>
          </cell>
        </row>
        <row r="69">
          <cell r="D69" t="str">
            <v>EARNINGS</v>
          </cell>
          <cell r="F69" t="str">
            <v>ANNUAL</v>
          </cell>
          <cell r="G69" t="str">
            <v>VALUE</v>
          </cell>
          <cell r="H69" t="str">
            <v>PRICE</v>
          </cell>
          <cell r="I69" t="str">
            <v>SHARES</v>
          </cell>
          <cell r="J69" t="str">
            <v>DIV</v>
          </cell>
          <cell r="K69" t="str">
            <v>DIV</v>
          </cell>
          <cell r="L69" t="str">
            <v>MKT/</v>
          </cell>
          <cell r="M69" t="str">
            <v>BOOK</v>
          </cell>
          <cell r="N69" t="str">
            <v>EARN</v>
          </cell>
          <cell r="Q69" t="str">
            <v>$ MILL</v>
          </cell>
          <cell r="R69" t="str">
            <v>ELEC</v>
          </cell>
          <cell r="S69" t="str">
            <v>PLANT</v>
          </cell>
          <cell r="T69" t="str">
            <v>REV</v>
          </cell>
          <cell r="U69" t="str">
            <v xml:space="preserve">BOND </v>
          </cell>
          <cell r="V69" t="str">
            <v xml:space="preserve">BOND </v>
          </cell>
          <cell r="W69" t="str">
            <v xml:space="preserve">RATIO </v>
          </cell>
          <cell r="X69" t="str">
            <v>COMMON</v>
          </cell>
          <cell r="Y69" t="str">
            <v>TOTAL</v>
          </cell>
          <cell r="AA69" t="str">
            <v>ALLOWED</v>
          </cell>
          <cell r="AB69" t="str">
            <v>ORDER</v>
          </cell>
        </row>
        <row r="70">
          <cell r="C70" t="str">
            <v>COMPANY</v>
          </cell>
          <cell r="D70" t="str">
            <v>AVAILABLE</v>
          </cell>
          <cell r="E70" t="str">
            <v>EARNINGS</v>
          </cell>
          <cell r="F70" t="str">
            <v>DIVIDEND</v>
          </cell>
          <cell r="G70" t="str">
            <v>(1)</v>
          </cell>
          <cell r="H70" t="str">
            <v>12/18/09</v>
          </cell>
          <cell r="I70" t="str">
            <v>O/S MILL</v>
          </cell>
          <cell r="J70" t="str">
            <v>PAYOUT</v>
          </cell>
          <cell r="K70" t="str">
            <v>YIELD</v>
          </cell>
          <cell r="L70" t="str">
            <v>BOOK</v>
          </cell>
          <cell r="M70" t="str">
            <v>(2)</v>
          </cell>
          <cell r="N70" t="str">
            <v>MULT</v>
          </cell>
          <cell r="Q70" t="str">
            <v>(1)</v>
          </cell>
          <cell r="R70" t="str">
            <v>REV</v>
          </cell>
          <cell r="S70" t="str">
            <v>$ MILL</v>
          </cell>
          <cell r="T70" t="str">
            <v>(1)</v>
          </cell>
          <cell r="U70" t="str">
            <v>RATING</v>
          </cell>
          <cell r="V70" t="str">
            <v>RATING</v>
          </cell>
          <cell r="W70" t="str">
            <v>(3)</v>
          </cell>
          <cell r="X70" t="str">
            <v>EQUITY (4)</v>
          </cell>
          <cell r="Y70" t="str">
            <v>CAPITAL</v>
          </cell>
          <cell r="AA70" t="str">
            <v>ROE</v>
          </cell>
          <cell r="AB70" t="str">
            <v>DATE</v>
          </cell>
        </row>
        <row r="71">
          <cell r="B71">
            <v>1</v>
          </cell>
          <cell r="C71" t="str">
            <v>AES Corporation (NYSE-AES)</v>
          </cell>
          <cell r="D71" t="str">
            <v>9/09</v>
          </cell>
          <cell r="E71">
            <v>0.99</v>
          </cell>
          <cell r="F71">
            <v>0</v>
          </cell>
          <cell r="G71">
            <v>6.7693953953275665</v>
          </cell>
          <cell r="H71">
            <v>13.77</v>
          </cell>
          <cell r="I71">
            <v>677.01762599999995</v>
          </cell>
          <cell r="J71">
            <v>0</v>
          </cell>
          <cell r="K71">
            <v>0</v>
          </cell>
          <cell r="L71">
            <v>203.41550752825657</v>
          </cell>
          <cell r="M71" t="str">
            <v>NM</v>
          </cell>
          <cell r="N71">
            <v>13.909090909090908</v>
          </cell>
          <cell r="Q71">
            <v>14186</v>
          </cell>
          <cell r="R71">
            <v>51.254758212322002</v>
          </cell>
          <cell r="S71">
            <v>24226</v>
          </cell>
          <cell r="T71">
            <v>1.7077400253771324</v>
          </cell>
          <cell r="U71" t="str">
            <v>BBB</v>
          </cell>
          <cell r="V71" t="str">
            <v>A3</v>
          </cell>
          <cell r="W71">
            <v>16.237378210806021</v>
          </cell>
          <cell r="X71">
            <v>14.934180662732638</v>
          </cell>
          <cell r="Y71">
            <v>8.5214313085050097</v>
          </cell>
          <cell r="AA71" t="str">
            <v>-</v>
          </cell>
          <cell r="AB71" t="str">
            <v>06/96</v>
          </cell>
        </row>
        <row r="72">
          <cell r="B72">
            <v>2</v>
          </cell>
          <cell r="C72" t="str">
            <v>ALLETE, Inc. (NYSE-ALE)</v>
          </cell>
          <cell r="D72" t="str">
            <v>9/09</v>
          </cell>
          <cell r="E72">
            <v>2.0599999999999996</v>
          </cell>
          <cell r="F72">
            <v>1.76</v>
          </cell>
          <cell r="G72">
            <v>25.94842406876791</v>
          </cell>
          <cell r="H72">
            <v>32.99</v>
          </cell>
          <cell r="I72">
            <v>34.9</v>
          </cell>
          <cell r="J72">
            <v>85.436893203883514</v>
          </cell>
          <cell r="K72">
            <v>5.3349499848438917</v>
          </cell>
          <cell r="L72">
            <v>127.13681537102472</v>
          </cell>
          <cell r="M72">
            <v>6.7826855123674905</v>
          </cell>
          <cell r="N72">
            <v>16.014563106796121</v>
          </cell>
          <cell r="Q72">
            <v>744.5</v>
          </cell>
          <cell r="R72">
            <v>90.020147750167894</v>
          </cell>
          <cell r="S72">
            <v>1530.5</v>
          </cell>
          <cell r="T72">
            <v>2.0557421087978507</v>
          </cell>
          <cell r="U72" t="str">
            <v>A-</v>
          </cell>
          <cell r="V72" t="str">
            <v>A2</v>
          </cell>
          <cell r="W72">
            <v>58.021527421834961</v>
          </cell>
          <cell r="X72">
            <v>8.7140092652319225</v>
          </cell>
          <cell r="Y72">
            <v>7.1387135301143143</v>
          </cell>
          <cell r="AA72">
            <v>10.74</v>
          </cell>
          <cell r="AB72" t="str">
            <v>04/09</v>
          </cell>
        </row>
        <row r="73">
          <cell r="B73">
            <v>3</v>
          </cell>
          <cell r="C73" t="str">
            <v>Alliant  Energy Corporation (NYSE-LNT)</v>
          </cell>
          <cell r="D73" t="str">
            <v>9/09</v>
          </cell>
          <cell r="E73">
            <v>0.99</v>
          </cell>
          <cell r="F73">
            <v>1.5</v>
          </cell>
          <cell r="G73">
            <v>25.022667923980848</v>
          </cell>
          <cell r="H73">
            <v>30.1</v>
          </cell>
          <cell r="I73">
            <v>110.288</v>
          </cell>
          <cell r="J73">
            <v>151.5151515151515</v>
          </cell>
          <cell r="K73">
            <v>4.9833887043189371</v>
          </cell>
          <cell r="L73">
            <v>120.29093017356959</v>
          </cell>
          <cell r="M73">
            <v>5.9945646265898471</v>
          </cell>
          <cell r="N73">
            <v>30.404040404040405</v>
          </cell>
          <cell r="Q73">
            <v>3459.9</v>
          </cell>
          <cell r="R73">
            <v>70.929795658834067</v>
          </cell>
          <cell r="S73">
            <v>6037.8</v>
          </cell>
          <cell r="T73">
            <v>1.7450793375531084</v>
          </cell>
          <cell r="U73" t="str">
            <v>A-</v>
          </cell>
          <cell r="V73" t="str">
            <v>A2</v>
          </cell>
          <cell r="W73">
            <v>50.795140806184428</v>
          </cell>
          <cell r="X73">
            <v>4.5506747057134671</v>
          </cell>
          <cell r="Y73">
            <v>5.6999742620127112</v>
          </cell>
          <cell r="AA73">
            <v>11.018750000000001</v>
          </cell>
          <cell r="AB73" t="str">
            <v>-</v>
          </cell>
        </row>
        <row r="74">
          <cell r="B74">
            <v>4</v>
          </cell>
          <cell r="C74" t="str">
            <v>Ameren Corporation (NYSE-AEE)</v>
          </cell>
          <cell r="D74" t="str">
            <v>9/09</v>
          </cell>
          <cell r="E74">
            <v>2.7439999999999998</v>
          </cell>
          <cell r="F74">
            <v>1.54</v>
          </cell>
          <cell r="G74">
            <v>35.930339138405138</v>
          </cell>
          <cell r="H74">
            <v>27.76</v>
          </cell>
          <cell r="I74">
            <v>218.2</v>
          </cell>
          <cell r="J74">
            <v>56.122448979591844</v>
          </cell>
          <cell r="K74">
            <v>5.5475504322766565</v>
          </cell>
          <cell r="L74">
            <v>77.260612244897956</v>
          </cell>
          <cell r="M74">
            <v>4.2860714285714279</v>
          </cell>
          <cell r="N74">
            <v>10.116618075801751</v>
          </cell>
          <cell r="Q74">
            <v>7323</v>
          </cell>
          <cell r="R74">
            <v>82.097501024170427</v>
          </cell>
          <cell r="S74">
            <v>17272</v>
          </cell>
          <cell r="T74">
            <v>2.3585962037416359</v>
          </cell>
          <cell r="U74" t="str">
            <v>BBB</v>
          </cell>
          <cell r="V74" t="str">
            <v>Baa1</v>
          </cell>
          <cell r="W74">
            <v>49.215317011927176</v>
          </cell>
          <cell r="X74">
            <v>7.9285090371564877</v>
          </cell>
          <cell r="Y74">
            <v>6.9330237657605363</v>
          </cell>
          <cell r="AA74">
            <v>10.639999999999999</v>
          </cell>
          <cell r="AB74" t="str">
            <v>-</v>
          </cell>
        </row>
        <row r="75">
          <cell r="B75">
            <v>5</v>
          </cell>
          <cell r="C75" t="str">
            <v>Avista Corporation (NYSE-AVA)</v>
          </cell>
          <cell r="D75" t="str">
            <v>9/09</v>
          </cell>
          <cell r="E75">
            <v>1.514</v>
          </cell>
          <cell r="F75">
            <v>0.84</v>
          </cell>
          <cell r="G75">
            <v>18.880158889233069</v>
          </cell>
          <cell r="H75">
            <v>21.68</v>
          </cell>
          <cell r="I75">
            <v>54.881</v>
          </cell>
          <cell r="J75">
            <v>55.482166446499335</v>
          </cell>
          <cell r="K75">
            <v>3.8745387453874534</v>
          </cell>
          <cell r="L75">
            <v>114.82954209862935</v>
          </cell>
          <cell r="M75">
            <v>4.4491150997623921</v>
          </cell>
          <cell r="N75">
            <v>14.319682959048876</v>
          </cell>
          <cell r="Q75">
            <v>1556.7340000000002</v>
          </cell>
          <cell r="R75">
            <v>53.82107669004467</v>
          </cell>
          <cell r="S75">
            <v>2562.6819999999998</v>
          </cell>
          <cell r="T75">
            <v>1.6461913210606305</v>
          </cell>
          <cell r="U75" t="str">
            <v>BBB+</v>
          </cell>
          <cell r="V75" t="str">
            <v>Baa1</v>
          </cell>
          <cell r="W75">
            <v>47.372971361663978</v>
          </cell>
          <cell r="X75">
            <v>8.1895400766522375</v>
          </cell>
          <cell r="Y75">
            <v>6.864867023117653</v>
          </cell>
          <cell r="AA75">
            <v>10.4</v>
          </cell>
          <cell r="AB75" t="str">
            <v>-</v>
          </cell>
        </row>
        <row r="76">
          <cell r="B76">
            <v>6</v>
          </cell>
          <cell r="C76" t="str">
            <v>Black Hills Corporation (NYSE-BKH)</v>
          </cell>
          <cell r="D76" t="str">
            <v>9/09</v>
          </cell>
          <cell r="E76">
            <v>-1.2689999999999997</v>
          </cell>
          <cell r="F76">
            <v>1.42</v>
          </cell>
          <cell r="G76">
            <v>27.496053619025435</v>
          </cell>
          <cell r="H76">
            <v>26.62</v>
          </cell>
          <cell r="I76">
            <v>38.643000000000001</v>
          </cell>
          <cell r="J76" t="str">
            <v>NM</v>
          </cell>
          <cell r="K76">
            <v>5.334335086401202</v>
          </cell>
          <cell r="L76">
            <v>96.813893254778705</v>
          </cell>
          <cell r="M76">
            <v>5.1643774764006665</v>
          </cell>
          <cell r="N76" t="str">
            <v>NM</v>
          </cell>
          <cell r="Q76">
            <v>1328.866</v>
          </cell>
          <cell r="R76">
            <v>43.773337567519974</v>
          </cell>
          <cell r="S76">
            <v>2095.7240000000002</v>
          </cell>
          <cell r="T76">
            <v>1.5770769964766953</v>
          </cell>
          <cell r="U76" t="str">
            <v>BBB</v>
          </cell>
          <cell r="V76" t="str">
            <v>A3</v>
          </cell>
          <cell r="W76">
            <v>58.579165922387702</v>
          </cell>
          <cell r="X76" t="str">
            <v>NM</v>
          </cell>
          <cell r="Y76">
            <v>1.6660039644895839</v>
          </cell>
          <cell r="AA76">
            <v>10.707142857142857</v>
          </cell>
          <cell r="AB76" t="str">
            <v>-</v>
          </cell>
        </row>
        <row r="77">
          <cell r="B77">
            <v>7</v>
          </cell>
          <cell r="C77" t="str">
            <v>CenterPoint Energy (NYSE-CNP)</v>
          </cell>
          <cell r="D77" t="str">
            <v>9/09</v>
          </cell>
          <cell r="E77">
            <v>1.0600000000000003</v>
          </cell>
          <cell r="F77">
            <v>0.76</v>
          </cell>
          <cell r="G77">
            <v>6.6302617134410111</v>
          </cell>
          <cell r="H77">
            <v>14.46</v>
          </cell>
          <cell r="I77">
            <v>390.33150000000001</v>
          </cell>
          <cell r="J77">
            <v>71.698113207547152</v>
          </cell>
          <cell r="K77">
            <v>5.2558782849239281</v>
          </cell>
          <cell r="L77">
            <v>218.09093856259659</v>
          </cell>
          <cell r="M77">
            <v>11.462594281298299</v>
          </cell>
          <cell r="N77">
            <v>13.641509433962261</v>
          </cell>
          <cell r="Q77">
            <v>8756</v>
          </cell>
          <cell r="R77">
            <v>18.992690726359069</v>
          </cell>
          <cell r="S77">
            <v>10548</v>
          </cell>
          <cell r="T77">
            <v>1.2046596619460941</v>
          </cell>
          <cell r="U77" t="str">
            <v>BBB+</v>
          </cell>
          <cell r="V77" t="str">
            <v>Baa1</v>
          </cell>
          <cell r="W77">
            <v>21.539741989180193</v>
          </cell>
          <cell r="X77">
            <v>14.934366257800733</v>
          </cell>
          <cell r="Y77">
            <v>8.0732588699080168</v>
          </cell>
          <cell r="AA77">
            <v>10.061666666666667</v>
          </cell>
          <cell r="AB77" t="str">
            <v>-</v>
          </cell>
        </row>
        <row r="78">
          <cell r="B78">
            <v>8</v>
          </cell>
          <cell r="C78" t="str">
            <v>CH Energy Group, Inc. (NYSE-CHG)</v>
          </cell>
          <cell r="D78" t="str">
            <v>9/09</v>
          </cell>
          <cell r="E78">
            <v>2.4279999999999999</v>
          </cell>
          <cell r="F78">
            <v>2.1599998474121094</v>
          </cell>
          <cell r="G78">
            <v>33.139586224296707</v>
          </cell>
          <cell r="H78">
            <v>41.59</v>
          </cell>
          <cell r="I78">
            <v>15.853999999999999</v>
          </cell>
          <cell r="J78">
            <v>88.96210244695672</v>
          </cell>
          <cell r="K78">
            <v>5.1935557764176705</v>
          </cell>
          <cell r="L78">
            <v>125.49945469599064</v>
          </cell>
          <cell r="M78">
            <v>6.5178841787362991</v>
          </cell>
          <cell r="N78">
            <v>17.129324546952226</v>
          </cell>
          <cell r="Q78">
            <v>1100.9670000000001</v>
          </cell>
          <cell r="R78">
            <v>49.369054658314013</v>
          </cell>
          <cell r="S78">
            <v>1004.183</v>
          </cell>
          <cell r="T78">
            <v>0.91209182473225803</v>
          </cell>
          <cell r="U78" t="str">
            <v>A</v>
          </cell>
          <cell r="V78" t="str">
            <v>A3</v>
          </cell>
          <cell r="W78">
            <v>49.902691674605521</v>
          </cell>
          <cell r="X78">
            <v>7.3308457521237447</v>
          </cell>
          <cell r="Y78">
            <v>6.3691690688544869</v>
          </cell>
          <cell r="AA78">
            <v>10</v>
          </cell>
          <cell r="AB78" t="str">
            <v>06/09</v>
          </cell>
        </row>
        <row r="79">
          <cell r="B79">
            <v>9</v>
          </cell>
          <cell r="C79" t="str">
            <v>CMS Energy Corporation (NYSE-CMS)</v>
          </cell>
          <cell r="D79" t="str">
            <v>9/09</v>
          </cell>
          <cell r="E79">
            <v>1.19</v>
          </cell>
          <cell r="F79">
            <v>0.5</v>
          </cell>
          <cell r="G79">
            <v>11.572934973637961</v>
          </cell>
          <cell r="H79">
            <v>15.37</v>
          </cell>
          <cell r="I79">
            <v>227.6</v>
          </cell>
          <cell r="J79">
            <v>42.016806722689076</v>
          </cell>
          <cell r="K79">
            <v>3.2530904359141188</v>
          </cell>
          <cell r="L79">
            <v>132.80987091875474</v>
          </cell>
          <cell r="M79">
            <v>4.3204252088078965</v>
          </cell>
          <cell r="N79">
            <v>12.915966386554622</v>
          </cell>
          <cell r="Q79">
            <v>6452</v>
          </cell>
          <cell r="R79">
            <v>53.952262864228153</v>
          </cell>
          <cell r="S79">
            <v>9566</v>
          </cell>
          <cell r="T79">
            <v>1.4826410415375078</v>
          </cell>
          <cell r="U79" t="str">
            <v>BBB</v>
          </cell>
          <cell r="V79" t="str">
            <v>A3</v>
          </cell>
          <cell r="W79">
            <v>26.883037354562155</v>
          </cell>
          <cell r="X79">
            <v>10.112581473434723</v>
          </cell>
          <cell r="Y79">
            <v>6.954887218045112</v>
          </cell>
          <cell r="AA79">
            <v>10.925000000000001</v>
          </cell>
          <cell r="AB79" t="str">
            <v>-</v>
          </cell>
        </row>
        <row r="80">
          <cell r="B80">
            <v>10</v>
          </cell>
          <cell r="C80" t="str">
            <v>Consolidated Edison, Inc. (NYSE-ED)</v>
          </cell>
          <cell r="D80" t="str">
            <v>9/09</v>
          </cell>
          <cell r="E80">
            <v>3</v>
          </cell>
          <cell r="F80">
            <v>2.36</v>
          </cell>
          <cell r="G80">
            <v>36.025362318840578</v>
          </cell>
          <cell r="H80">
            <v>45.41</v>
          </cell>
          <cell r="I80">
            <v>276</v>
          </cell>
          <cell r="J80">
            <v>78.666666666666657</v>
          </cell>
          <cell r="K80">
            <v>5.1970931512882625</v>
          </cell>
          <cell r="L80">
            <v>126.05008548727747</v>
          </cell>
          <cell r="M80">
            <v>6.5509403600522988</v>
          </cell>
          <cell r="N80">
            <v>15.136666666666665</v>
          </cell>
          <cell r="Q80">
            <v>12756</v>
          </cell>
          <cell r="R80">
            <v>64.448102853559107</v>
          </cell>
          <cell r="S80">
            <v>21949</v>
          </cell>
          <cell r="T80">
            <v>1.7206804640953277</v>
          </cell>
          <cell r="U80" t="str">
            <v>A-</v>
          </cell>
          <cell r="V80" t="str">
            <v>A3</v>
          </cell>
          <cell r="W80">
            <v>47.508242152037845</v>
          </cell>
          <cell r="X80">
            <v>8.4002847554154378</v>
          </cell>
          <cell r="Y80">
            <v>7.0809533188891081</v>
          </cell>
          <cell r="AA80">
            <v>10.029999999999998</v>
          </cell>
          <cell r="AB80" t="str">
            <v>-</v>
          </cell>
        </row>
        <row r="81">
          <cell r="B81">
            <v>11</v>
          </cell>
          <cell r="C81" t="str">
            <v>Constellation Energy Group, Inc. (NYSE-CEG)</v>
          </cell>
          <cell r="D81" t="str">
            <v>9/09</v>
          </cell>
          <cell r="E81">
            <v>-7.7399999999999993</v>
          </cell>
          <cell r="F81">
            <v>0.96</v>
          </cell>
          <cell r="G81">
            <v>20.084661354581673</v>
          </cell>
          <cell r="H81">
            <v>34.83</v>
          </cell>
          <cell r="I81">
            <v>200.8</v>
          </cell>
          <cell r="J81" t="str">
            <v>NM</v>
          </cell>
          <cell r="K81">
            <v>2.7562446167097332</v>
          </cell>
          <cell r="L81">
            <v>173.41591867096454</v>
          </cell>
          <cell r="M81">
            <v>4.7797669228861892</v>
          </cell>
          <cell r="N81" t="str">
            <v>NM</v>
          </cell>
          <cell r="Q81">
            <v>17121.599999999999</v>
          </cell>
          <cell r="R81">
            <v>17.229698159050557</v>
          </cell>
          <cell r="S81">
            <v>11453.8</v>
          </cell>
          <cell r="T81">
            <v>0.66896785347163823</v>
          </cell>
          <cell r="U81" t="str">
            <v>BBB</v>
          </cell>
          <cell r="V81" t="str">
            <v>Baa2</v>
          </cell>
          <cell r="W81">
            <v>37.330149209522752</v>
          </cell>
          <cell r="X81" t="str">
            <v>NM</v>
          </cell>
          <cell r="Y81" t="str">
            <v>NM</v>
          </cell>
          <cell r="AA81">
            <v>11</v>
          </cell>
          <cell r="AB81" t="str">
            <v>-</v>
          </cell>
        </row>
        <row r="82">
          <cell r="B82">
            <v>12</v>
          </cell>
          <cell r="C82" t="str">
            <v>Dominion Resources, Inc. (NYSE-D)</v>
          </cell>
          <cell r="D82" t="str">
            <v>9/09</v>
          </cell>
          <cell r="E82">
            <v>2.7800000000000007</v>
          </cell>
          <cell r="F82">
            <v>1.75</v>
          </cell>
          <cell r="G82">
            <v>18.973199329983249</v>
          </cell>
          <cell r="H82">
            <v>38.96</v>
          </cell>
          <cell r="I82">
            <v>597</v>
          </cell>
          <cell r="J82">
            <v>62.949640287769768</v>
          </cell>
          <cell r="K82">
            <v>4.4917864476386038</v>
          </cell>
          <cell r="L82">
            <v>205.34227950913748</v>
          </cell>
          <cell r="M82">
            <v>9.2235366822636173</v>
          </cell>
          <cell r="N82">
            <v>14.014388489208629</v>
          </cell>
          <cell r="Q82">
            <v>16094</v>
          </cell>
          <cell r="R82">
            <v>43.624953398782154</v>
          </cell>
          <cell r="S82">
            <v>24683</v>
          </cell>
          <cell r="T82">
            <v>1.5336771467627688</v>
          </cell>
          <cell r="U82" t="str">
            <v>A</v>
          </cell>
          <cell r="V82" t="str">
            <v>Baa1</v>
          </cell>
          <cell r="W82">
            <v>39.182925141829251</v>
          </cell>
          <cell r="X82">
            <v>15.088105726872246</v>
          </cell>
          <cell r="Y82">
            <v>9.016879685056356</v>
          </cell>
          <cell r="AA82">
            <v>9.9749999999999996</v>
          </cell>
          <cell r="AB82" t="str">
            <v>-</v>
          </cell>
        </row>
        <row r="83">
          <cell r="B83">
            <v>13</v>
          </cell>
          <cell r="C83" t="str">
            <v>DTE Energy Company (NYSE-DTE)</v>
          </cell>
          <cell r="D83" t="str">
            <v>9/09</v>
          </cell>
          <cell r="E83">
            <v>3.3600000000000003</v>
          </cell>
          <cell r="F83">
            <v>2.119999885559082</v>
          </cell>
          <cell r="G83">
            <v>37.793939393939397</v>
          </cell>
          <cell r="H83">
            <v>42.48</v>
          </cell>
          <cell r="I83">
            <v>165</v>
          </cell>
          <cell r="J83">
            <v>63.095234689258383</v>
          </cell>
          <cell r="K83">
            <v>4.9905835347436023</v>
          </cell>
          <cell r="L83">
            <v>112.39897370109043</v>
          </cell>
          <cell r="M83">
            <v>5.6093646747474102</v>
          </cell>
          <cell r="N83">
            <v>12.642857142857141</v>
          </cell>
          <cell r="Q83">
            <v>8074</v>
          </cell>
          <cell r="R83">
            <v>57.394104533069111</v>
          </cell>
          <cell r="S83">
            <v>12395</v>
          </cell>
          <cell r="T83">
            <v>1.5351746346296755</v>
          </cell>
          <cell r="U83" t="str">
            <v>A-</v>
          </cell>
          <cell r="V83" t="str">
            <v>A2</v>
          </cell>
          <cell r="W83">
            <v>44.457118414486345</v>
          </cell>
          <cell r="X83">
            <v>9.3034663178548076</v>
          </cell>
          <cell r="Y83">
            <v>7.8229614490097967</v>
          </cell>
          <cell r="AA83">
            <v>11</v>
          </cell>
          <cell r="AB83" t="str">
            <v>-</v>
          </cell>
        </row>
        <row r="84">
          <cell r="B84">
            <v>14</v>
          </cell>
          <cell r="C84" t="str">
            <v>Duke Energy Corporation (NYSE-DUK)</v>
          </cell>
          <cell r="D84" t="str">
            <v>9/09</v>
          </cell>
          <cell r="E84">
            <v>0.78</v>
          </cell>
          <cell r="F84">
            <v>0.96</v>
          </cell>
          <cell r="G84">
            <v>16.62153846153846</v>
          </cell>
          <cell r="H84">
            <v>17.329999999999998</v>
          </cell>
          <cell r="I84">
            <v>1300</v>
          </cell>
          <cell r="J84">
            <v>123.07692307692307</v>
          </cell>
          <cell r="K84">
            <v>5.5395268320830935</v>
          </cell>
          <cell r="L84">
            <v>104.26231025546093</v>
          </cell>
          <cell r="M84">
            <v>5.7756386523509811</v>
          </cell>
          <cell r="N84">
            <v>22.217948717948715</v>
          </cell>
          <cell r="Q84">
            <v>12754</v>
          </cell>
          <cell r="R84">
            <v>78.571428571428569</v>
          </cell>
          <cell r="S84">
            <v>36425</v>
          </cell>
          <cell r="T84">
            <v>2.8559667555276778</v>
          </cell>
          <cell r="U84" t="str">
            <v>A</v>
          </cell>
          <cell r="V84" t="str">
            <v>Baa2</v>
          </cell>
          <cell r="W84">
            <v>57.022219876497601</v>
          </cell>
          <cell r="X84">
            <v>4.6532209231915784</v>
          </cell>
          <cell r="Y84">
            <v>4.7041093678516646</v>
          </cell>
          <cell r="AA84">
            <v>10.790000000000001</v>
          </cell>
          <cell r="AB84" t="str">
            <v>-</v>
          </cell>
        </row>
        <row r="85">
          <cell r="B85">
            <v>15</v>
          </cell>
          <cell r="C85" t="str">
            <v>Empire District Electric Co. (NYSE-EDE)</v>
          </cell>
          <cell r="D85" t="str">
            <v>9/09</v>
          </cell>
          <cell r="E85">
            <v>1.198</v>
          </cell>
          <cell r="F85">
            <v>1.2799997329711914</v>
          </cell>
          <cell r="G85">
            <v>16.178547883165649</v>
          </cell>
          <cell r="H85">
            <v>18.670000000000002</v>
          </cell>
          <cell r="I85">
            <v>34.887</v>
          </cell>
          <cell r="J85">
            <v>106.84471894584236</v>
          </cell>
          <cell r="K85">
            <v>6.8559171557107197</v>
          </cell>
          <cell r="L85">
            <v>115.39972644533071</v>
          </cell>
          <cell r="M85">
            <v>7.9117096430086686</v>
          </cell>
          <cell r="N85">
            <v>15.584307178631054</v>
          </cell>
          <cell r="Q85">
            <v>507.55099999999999</v>
          </cell>
          <cell r="R85">
            <v>86.148584083175891</v>
          </cell>
          <cell r="S85">
            <v>1430.1690000000001</v>
          </cell>
          <cell r="T85">
            <v>2.8177838286201782</v>
          </cell>
          <cell r="U85" t="str">
            <v>BBB+</v>
          </cell>
          <cell r="V85" t="str">
            <v>Baa1</v>
          </cell>
          <cell r="W85">
            <v>44.369615647961737</v>
          </cell>
          <cell r="X85">
            <v>7.4450550445754198</v>
          </cell>
          <cell r="Y85">
            <v>6.5797798999331194</v>
          </cell>
          <cell r="AA85">
            <v>10.8</v>
          </cell>
          <cell r="AB85" t="str">
            <v>-</v>
          </cell>
        </row>
        <row r="86">
          <cell r="B86">
            <v>16</v>
          </cell>
          <cell r="C86" t="str">
            <v>Entergy Corporation (NYSE-ETR)</v>
          </cell>
          <cell r="D86" t="str">
            <v>9/09</v>
          </cell>
          <cell r="E86">
            <v>5.5200000000000005</v>
          </cell>
          <cell r="F86">
            <v>3</v>
          </cell>
          <cell r="G86">
            <v>43.309950541426524</v>
          </cell>
          <cell r="H86">
            <v>82.73</v>
          </cell>
          <cell r="I86">
            <v>195.87524099999999</v>
          </cell>
          <cell r="J86">
            <v>54.347826086956516</v>
          </cell>
          <cell r="K86">
            <v>3.6262540795358391</v>
          </cell>
          <cell r="L86">
            <v>191.0184587277875</v>
          </cell>
          <cell r="M86">
            <v>6.9268146522828786</v>
          </cell>
          <cell r="N86">
            <v>14.987318840579709</v>
          </cell>
          <cell r="Q86">
            <v>11247.864</v>
          </cell>
          <cell r="R86">
            <v>74.987864362513619</v>
          </cell>
          <cell r="S86">
            <v>22966.267</v>
          </cell>
          <cell r="T86">
            <v>2.0418336317010946</v>
          </cell>
          <cell r="U86" t="str">
            <v>A-</v>
          </cell>
          <cell r="V86" t="str">
            <v>Baa1</v>
          </cell>
          <cell r="W86">
            <v>42.097457359024816</v>
          </cell>
          <cell r="X86">
            <v>13.403097276047109</v>
          </cell>
          <cell r="Y86">
            <v>8.4981344479711058</v>
          </cell>
          <cell r="AA86">
            <v>10.759375</v>
          </cell>
          <cell r="AB86" t="str">
            <v>-</v>
          </cell>
        </row>
        <row r="87">
          <cell r="B87">
            <v>17</v>
          </cell>
          <cell r="C87" t="str">
            <v>Exelon Corporation (NYSE-EXC)</v>
          </cell>
          <cell r="D87" t="str">
            <v>9/09</v>
          </cell>
          <cell r="E87">
            <v>4.25</v>
          </cell>
          <cell r="F87">
            <v>2.1</v>
          </cell>
          <cell r="G87">
            <v>18.867069486404834</v>
          </cell>
          <cell r="H87">
            <v>49.55</v>
          </cell>
          <cell r="I87">
            <v>662</v>
          </cell>
          <cell r="J87">
            <v>49.411764705882355</v>
          </cell>
          <cell r="K87">
            <v>4.2381432896064588</v>
          </cell>
          <cell r="L87">
            <v>262.62690152121695</v>
          </cell>
          <cell r="M87">
            <v>11.130504403522819</v>
          </cell>
          <cell r="N87">
            <v>11.658823529411764</v>
          </cell>
          <cell r="Q87">
            <v>17695</v>
          </cell>
          <cell r="R87">
            <v>98.999717434303477</v>
          </cell>
          <cell r="S87">
            <v>26653</v>
          </cell>
          <cell r="T87">
            <v>1.5062447018931902</v>
          </cell>
          <cell r="U87" t="str">
            <v>A-</v>
          </cell>
          <cell r="V87" t="str">
            <v>A3</v>
          </cell>
          <cell r="W87">
            <v>50.749664784039659</v>
          </cell>
          <cell r="X87">
            <v>23.117498027162853</v>
          </cell>
          <cell r="Y87">
            <v>14.845326160053798</v>
          </cell>
          <cell r="AA87">
            <v>10.3</v>
          </cell>
          <cell r="AB87" t="str">
            <v>-</v>
          </cell>
        </row>
        <row r="88">
          <cell r="B88">
            <v>18</v>
          </cell>
          <cell r="C88" t="str">
            <v>Integrys Energy Group (NYSE-TEG)</v>
          </cell>
          <cell r="D88" t="str">
            <v>9/09</v>
          </cell>
          <cell r="E88">
            <v>-1</v>
          </cell>
          <cell r="F88">
            <v>2.72</v>
          </cell>
          <cell r="G88">
            <v>37.297789336801038</v>
          </cell>
          <cell r="H88">
            <v>42.07</v>
          </cell>
          <cell r="I88">
            <v>76.900000000000006</v>
          </cell>
          <cell r="J88" t="str">
            <v>NM</v>
          </cell>
          <cell r="K88">
            <v>6.4654147848823396</v>
          </cell>
          <cell r="L88">
            <v>112.79488878041978</v>
          </cell>
          <cell r="M88">
            <v>7.2926574158008517</v>
          </cell>
          <cell r="N88" t="str">
            <v>NM</v>
          </cell>
          <cell r="Q88">
            <v>9344.5</v>
          </cell>
          <cell r="R88">
            <v>13.92155813580181</v>
          </cell>
          <cell r="S88">
            <v>4915.1000000000004</v>
          </cell>
          <cell r="T88">
            <v>0.5259885494140939</v>
          </cell>
          <cell r="U88" t="str">
            <v>A-</v>
          </cell>
          <cell r="V88" t="str">
            <v>A2</v>
          </cell>
          <cell r="W88">
            <v>51.337032396635038</v>
          </cell>
          <cell r="X88" t="str">
            <v>NM</v>
          </cell>
          <cell r="Y88">
            <v>1.7672661575100599</v>
          </cell>
          <cell r="AA88">
            <v>10.694285714285714</v>
          </cell>
          <cell r="AB88" t="str">
            <v>-</v>
          </cell>
        </row>
        <row r="89">
          <cell r="B89">
            <v>19</v>
          </cell>
          <cell r="C89" t="str">
            <v>MDU Resources Group, Inc. (NYSE-MDU)</v>
          </cell>
          <cell r="D89" t="str">
            <v>9/09</v>
          </cell>
          <cell r="E89">
            <v>-1.1400000000000001</v>
          </cell>
          <cell r="F89">
            <v>0.63</v>
          </cell>
          <cell r="G89">
            <v>13.570322232708643</v>
          </cell>
          <cell r="H89">
            <v>23.39</v>
          </cell>
          <cell r="I89">
            <v>185.42500000000001</v>
          </cell>
          <cell r="J89" t="str">
            <v>NM</v>
          </cell>
          <cell r="K89">
            <v>2.6934587430525863</v>
          </cell>
          <cell r="L89">
            <v>172.36141927140773</v>
          </cell>
          <cell r="M89">
            <v>4.6424837170152573</v>
          </cell>
          <cell r="N89" t="str">
            <v>NM</v>
          </cell>
          <cell r="Q89">
            <v>4455.7370000000001</v>
          </cell>
          <cell r="R89">
            <v>4.5293965958942373</v>
          </cell>
          <cell r="S89">
            <v>3874.8310000000001</v>
          </cell>
          <cell r="T89">
            <v>0.86962740395135529</v>
          </cell>
          <cell r="U89" t="str">
            <v>BBB-</v>
          </cell>
          <cell r="V89" t="str">
            <v>A3</v>
          </cell>
          <cell r="W89">
            <v>62.424694237019033</v>
          </cell>
          <cell r="X89" t="str">
            <v>NM</v>
          </cell>
          <cell r="Y89" t="str">
            <v>NM</v>
          </cell>
          <cell r="AA89">
            <v>11.3125</v>
          </cell>
          <cell r="AB89" t="str">
            <v>-</v>
          </cell>
        </row>
        <row r="90">
          <cell r="B90">
            <v>20</v>
          </cell>
          <cell r="C90" t="str">
            <v>MGE Energy, Inc. (NDQ-MGEE)</v>
          </cell>
          <cell r="D90" t="str">
            <v>9/09</v>
          </cell>
          <cell r="E90">
            <v>2.1199999999999997</v>
          </cell>
          <cell r="F90">
            <v>1.48</v>
          </cell>
          <cell r="G90">
            <v>21.494548758328285</v>
          </cell>
          <cell r="H90">
            <v>35.770000000000003</v>
          </cell>
          <cell r="I90">
            <v>23.114000000000001</v>
          </cell>
          <cell r="J90">
            <v>69.811320754716988</v>
          </cell>
          <cell r="K90">
            <v>4.1375454291305562</v>
          </cell>
          <cell r="L90">
            <v>166.4142867206763</v>
          </cell>
          <cell r="M90">
            <v>6.8854667136315602</v>
          </cell>
          <cell r="N90">
            <v>16.872641509433965</v>
          </cell>
          <cell r="Q90">
            <v>553.45000000000005</v>
          </cell>
          <cell r="R90">
            <v>60.235612973168287</v>
          </cell>
          <cell r="S90">
            <v>927.22699999999998</v>
          </cell>
          <cell r="T90">
            <v>1.6753582076068296</v>
          </cell>
          <cell r="U90" t="str">
            <v>AA-</v>
          </cell>
          <cell r="V90" t="str">
            <v>Aa2</v>
          </cell>
          <cell r="W90">
            <v>64.583116680532441</v>
          </cell>
          <cell r="X90">
            <v>10.203574219876943</v>
          </cell>
          <cell r="Y90">
            <v>7.6663905541265525</v>
          </cell>
          <cell r="AA90">
            <v>10.8</v>
          </cell>
          <cell r="AB90" t="str">
            <v>12/07</v>
          </cell>
        </row>
        <row r="91">
          <cell r="B91">
            <v>21</v>
          </cell>
          <cell r="C91" t="str">
            <v>NiSource Inc. (NYSE-NI)</v>
          </cell>
          <cell r="D91" t="str">
            <v>9/09</v>
          </cell>
          <cell r="E91">
            <v>0.98</v>
          </cell>
          <cell r="F91">
            <v>0.92000001668930054</v>
          </cell>
          <cell r="G91">
            <v>17.210602759622368</v>
          </cell>
          <cell r="H91">
            <v>15.43</v>
          </cell>
          <cell r="I91">
            <v>275.39999999999998</v>
          </cell>
          <cell r="J91">
            <v>93.877552723398011</v>
          </cell>
          <cell r="K91">
            <v>5.962410996042129</v>
          </cell>
          <cell r="L91">
            <v>89.654036035275738</v>
          </cell>
          <cell r="M91">
            <v>5.3455421029628543</v>
          </cell>
          <cell r="N91">
            <v>15.744897959183673</v>
          </cell>
          <cell r="Q91">
            <v>6999.7</v>
          </cell>
          <cell r="R91">
            <v>17.265025643956168</v>
          </cell>
          <cell r="S91">
            <v>10582.1</v>
          </cell>
          <cell r="T91">
            <v>1.5117933625726818</v>
          </cell>
          <cell r="U91" t="str">
            <v>BBB-</v>
          </cell>
          <cell r="V91" t="str">
            <v>Baa2</v>
          </cell>
          <cell r="W91">
            <v>39.715777213577674</v>
          </cell>
          <cell r="X91">
            <v>5.6935795804730827</v>
          </cell>
          <cell r="Y91">
            <v>5.5279972574789467</v>
          </cell>
          <cell r="AA91">
            <v>11.316666666666668</v>
          </cell>
          <cell r="AB91" t="str">
            <v>-</v>
          </cell>
        </row>
        <row r="92">
          <cell r="B92">
            <v>22</v>
          </cell>
          <cell r="C92" t="str">
            <v>Northeast Utilities (NYSE-NU)</v>
          </cell>
          <cell r="D92" t="str">
            <v>9/09</v>
          </cell>
          <cell r="E92">
            <v>1.903</v>
          </cell>
          <cell r="F92">
            <v>0.95</v>
          </cell>
          <cell r="G92">
            <v>20.076751277955928</v>
          </cell>
          <cell r="H92">
            <v>25.82</v>
          </cell>
          <cell r="I92">
            <v>175.99550600000001</v>
          </cell>
          <cell r="J92">
            <v>49.921177088807141</v>
          </cell>
          <cell r="K92">
            <v>3.679318357862122</v>
          </cell>
          <cell r="L92">
            <v>128.60646447490785</v>
          </cell>
          <cell r="M92">
            <v>4.7318412568227135</v>
          </cell>
          <cell r="N92">
            <v>13.568050446663163</v>
          </cell>
          <cell r="Q92">
            <v>5571.973</v>
          </cell>
          <cell r="R92">
            <v>80.24985045692074</v>
          </cell>
          <cell r="S92">
            <v>8623.0609999999997</v>
          </cell>
          <cell r="T92">
            <v>1.5475776713203742</v>
          </cell>
          <cell r="U92" t="str">
            <v>BBB+</v>
          </cell>
          <cell r="V92" t="str">
            <v>A3</v>
          </cell>
          <cell r="W92">
            <v>42.133890504910106</v>
          </cell>
          <cell r="X92">
            <v>9.6868124846264525</v>
          </cell>
          <cell r="Y92">
            <v>7.3543796061794913</v>
          </cell>
          <cell r="AA92">
            <v>9.7233333333333345</v>
          </cell>
          <cell r="AB92" t="str">
            <v>-</v>
          </cell>
        </row>
        <row r="93">
          <cell r="B93">
            <v>23</v>
          </cell>
          <cell r="C93" t="str">
            <v>Northwestern Corporation (NYSE-NWE)</v>
          </cell>
          <cell r="D93" t="str">
            <v>9/09</v>
          </cell>
          <cell r="E93">
            <v>1.9100000000000001</v>
          </cell>
          <cell r="F93">
            <v>1.34</v>
          </cell>
          <cell r="G93">
            <v>19.616631544082932</v>
          </cell>
          <cell r="H93">
            <v>26.53</v>
          </cell>
          <cell r="I93">
            <v>39.539611999999998</v>
          </cell>
          <cell r="J93">
            <v>70.157068062827221</v>
          </cell>
          <cell r="K93">
            <v>5.0508857896720691</v>
          </cell>
          <cell r="L93">
            <v>135.24238318072699</v>
          </cell>
          <cell r="M93">
            <v>6.830938313689189</v>
          </cell>
          <cell r="N93">
            <v>13.890052356020941</v>
          </cell>
          <cell r="Q93">
            <v>1165.57</v>
          </cell>
          <cell r="R93">
            <v>66.104052094683297</v>
          </cell>
          <cell r="S93">
            <v>1899.5250000000001</v>
          </cell>
          <cell r="T93">
            <v>1.6296962001424198</v>
          </cell>
          <cell r="U93" t="str">
            <v>A-</v>
          </cell>
          <cell r="V93" t="str">
            <v>A3</v>
          </cell>
          <cell r="W93">
            <v>46.555628716529107</v>
          </cell>
          <cell r="X93">
            <v>9.0307432757050776</v>
          </cell>
          <cell r="Y93">
            <v>8.283060411582003</v>
          </cell>
          <cell r="AA93">
            <v>11.108333333333334</v>
          </cell>
          <cell r="AB93" t="str">
            <v>-</v>
          </cell>
        </row>
        <row r="94">
          <cell r="B94">
            <v>24</v>
          </cell>
          <cell r="C94" t="str">
            <v>NSTAR (NYSE-NST)</v>
          </cell>
          <cell r="D94" t="str">
            <v>9/09</v>
          </cell>
          <cell r="E94">
            <v>2.3200000000000003</v>
          </cell>
          <cell r="F94">
            <v>1.5</v>
          </cell>
          <cell r="G94">
            <v>17.486927585272152</v>
          </cell>
          <cell r="H94">
            <v>35.520000000000003</v>
          </cell>
          <cell r="I94">
            <v>106.98099999999999</v>
          </cell>
          <cell r="J94">
            <v>64.655172413793096</v>
          </cell>
          <cell r="K94">
            <v>4.2229729729729728</v>
          </cell>
          <cell r="L94">
            <v>203.12316058262672</v>
          </cell>
          <cell r="M94">
            <v>8.5778361732528179</v>
          </cell>
          <cell r="N94">
            <v>15.310344827586206</v>
          </cell>
          <cell r="Q94">
            <v>3240.6719999999996</v>
          </cell>
          <cell r="R94">
            <v>79.26065951753219</v>
          </cell>
          <cell r="S94">
            <v>4512.116</v>
          </cell>
          <cell r="T94">
            <v>1.3923396135122594</v>
          </cell>
          <cell r="U94" t="str">
            <v>AA-</v>
          </cell>
          <cell r="V94" t="str">
            <v>A1</v>
          </cell>
          <cell r="W94">
            <v>44.0765655709857</v>
          </cell>
          <cell r="X94">
            <v>13.543489866437564</v>
          </cell>
          <cell r="Y94">
            <v>4.945609757935717</v>
          </cell>
          <cell r="AA94">
            <v>12.5</v>
          </cell>
          <cell r="AB94" t="str">
            <v>-</v>
          </cell>
        </row>
        <row r="95">
          <cell r="B95">
            <v>25</v>
          </cell>
          <cell r="C95" t="str">
            <v>NV Energy (NYSE-NVE)</v>
          </cell>
          <cell r="D95" t="str">
            <v>9/09</v>
          </cell>
          <cell r="E95">
            <v>0.77</v>
          </cell>
          <cell r="F95">
            <v>0.44</v>
          </cell>
          <cell r="G95">
            <v>13.781853669472817</v>
          </cell>
          <cell r="H95">
            <v>12.37</v>
          </cell>
          <cell r="I95">
            <v>235.36891900000001</v>
          </cell>
          <cell r="J95">
            <v>57.142857142857139</v>
          </cell>
          <cell r="K95">
            <v>3.5569927243330643</v>
          </cell>
          <cell r="L95">
            <v>89.755705557953263</v>
          </cell>
          <cell r="M95">
            <v>3.1926039163702056</v>
          </cell>
          <cell r="N95">
            <v>16.064935064935064</v>
          </cell>
          <cell r="Q95">
            <v>3579.0819999999999</v>
          </cell>
          <cell r="R95">
            <v>94.255258750707569</v>
          </cell>
          <cell r="S95">
            <v>8539.5010000000002</v>
          </cell>
          <cell r="T95">
            <v>2.3859472903945762</v>
          </cell>
          <cell r="U95" t="str">
            <v>BB</v>
          </cell>
          <cell r="V95" t="str">
            <v>Ba3</v>
          </cell>
          <cell r="W95">
            <v>36.852553657864362</v>
          </cell>
          <cell r="X95">
            <v>8.1054592138930737</v>
          </cell>
          <cell r="Y95">
            <v>7.4808445022404424</v>
          </cell>
          <cell r="AA95">
            <v>10.666666666666666</v>
          </cell>
          <cell r="AB95" t="str">
            <v>-</v>
          </cell>
        </row>
        <row r="96">
          <cell r="B96">
            <v>26</v>
          </cell>
          <cell r="C96" t="str">
            <v>Pepco Holdings, Inc. (NYSE-POM)</v>
          </cell>
          <cell r="D96" t="str">
            <v>9/09</v>
          </cell>
          <cell r="E96">
            <v>1.2000000000000002</v>
          </cell>
          <cell r="F96">
            <v>1.08</v>
          </cell>
          <cell r="G96">
            <v>19.212669683257918</v>
          </cell>
          <cell r="H96">
            <v>17.010000000000002</v>
          </cell>
          <cell r="I96">
            <v>221</v>
          </cell>
          <cell r="J96">
            <v>89.999999999999986</v>
          </cell>
          <cell r="K96">
            <v>6.3492063492063489</v>
          </cell>
          <cell r="L96">
            <v>88.535327366933586</v>
          </cell>
          <cell r="M96">
            <v>5.621290626471974</v>
          </cell>
          <cell r="N96">
            <v>14.174999999999999</v>
          </cell>
          <cell r="Q96">
            <v>9605</v>
          </cell>
          <cell r="R96">
            <v>50.39146277980219</v>
          </cell>
          <cell r="S96">
            <v>8674</v>
          </cell>
          <cell r="T96">
            <v>0.90307131702238419</v>
          </cell>
          <cell r="U96" t="str">
            <v>A-</v>
          </cell>
          <cell r="V96" t="str">
            <v>A3</v>
          </cell>
          <cell r="W96">
            <v>43.638232271325791</v>
          </cell>
          <cell r="X96">
            <v>6.2414902461653394</v>
          </cell>
          <cell r="Y96">
            <v>6.5874974349800315</v>
          </cell>
          <cell r="AA96">
            <v>10.154</v>
          </cell>
          <cell r="AB96" t="str">
            <v>-</v>
          </cell>
        </row>
        <row r="97">
          <cell r="B97">
            <v>27</v>
          </cell>
          <cell r="C97" t="str">
            <v>PG&amp;E Corporation (NYSE-PCG)</v>
          </cell>
          <cell r="D97" t="str">
            <v>9/09</v>
          </cell>
          <cell r="E97">
            <v>3.5430000000000001</v>
          </cell>
          <cell r="F97">
            <v>1.68</v>
          </cell>
          <cell r="G97">
            <v>26.190721649484537</v>
          </cell>
          <cell r="H97">
            <v>44.98</v>
          </cell>
          <cell r="I97">
            <v>388</v>
          </cell>
          <cell r="J97">
            <v>47.417442845046565</v>
          </cell>
          <cell r="K97">
            <v>3.7349933303690532</v>
          </cell>
          <cell r="L97">
            <v>171.7402086203503</v>
          </cell>
          <cell r="M97">
            <v>6.4144853375319819</v>
          </cell>
          <cell r="N97">
            <v>12.695455828394016</v>
          </cell>
          <cell r="Q97">
            <v>13503</v>
          </cell>
          <cell r="R97">
            <v>76.34599718581056</v>
          </cell>
          <cell r="S97">
            <v>28184</v>
          </cell>
          <cell r="T97">
            <v>2.0872398726208989</v>
          </cell>
          <cell r="U97" t="str">
            <v>BBB+</v>
          </cell>
          <cell r="V97" t="str">
            <v>A3</v>
          </cell>
          <cell r="W97">
            <v>49.342073318766687</v>
          </cell>
          <cell r="X97">
            <v>13.57442619553391</v>
          </cell>
          <cell r="Y97">
            <v>10.171880111734655</v>
          </cell>
          <cell r="AA97">
            <v>11.35</v>
          </cell>
          <cell r="AB97" t="str">
            <v>03/07</v>
          </cell>
        </row>
        <row r="98">
          <cell r="B98">
            <v>28</v>
          </cell>
          <cell r="C98" t="str">
            <v>Public Service Enterprise Group (NYSE-PEG)</v>
          </cell>
          <cell r="D98" t="str">
            <v>9/09</v>
          </cell>
          <cell r="E98">
            <v>2.88</v>
          </cell>
          <cell r="F98">
            <v>1.33</v>
          </cell>
          <cell r="G98">
            <v>17.122004881299262</v>
          </cell>
          <cell r="H98">
            <v>33.4</v>
          </cell>
          <cell r="I98">
            <v>507.24200000000002</v>
          </cell>
          <cell r="J98">
            <v>46.180555555555557</v>
          </cell>
          <cell r="K98">
            <v>3.9820359281437132</v>
          </cell>
          <cell r="L98">
            <v>195.07061370178468</v>
          </cell>
          <cell r="M98">
            <v>7.767781922855499</v>
          </cell>
          <cell r="N98">
            <v>11.597222222222221</v>
          </cell>
          <cell r="Q98">
            <v>12785</v>
          </cell>
          <cell r="R98">
            <v>67.336722721939765</v>
          </cell>
          <cell r="S98">
            <v>15143</v>
          </cell>
          <cell r="T98">
            <v>1.1844348846304262</v>
          </cell>
          <cell r="U98" t="str">
            <v>A-</v>
          </cell>
          <cell r="V98" t="str">
            <v>A2</v>
          </cell>
          <cell r="W98">
            <v>50.40041782729805</v>
          </cell>
          <cell r="X98">
            <v>18.088486922512832</v>
          </cell>
          <cell r="Y98">
            <v>12.500768615876529</v>
          </cell>
          <cell r="AA98">
            <v>9.875</v>
          </cell>
          <cell r="AB98" t="str">
            <v>-</v>
          </cell>
        </row>
        <row r="99">
          <cell r="B99">
            <v>29</v>
          </cell>
          <cell r="C99" t="str">
            <v>SCANA Corporation (NYSE-SCG)</v>
          </cell>
          <cell r="D99" t="str">
            <v>9/09</v>
          </cell>
          <cell r="E99">
            <v>2.9699999999999998</v>
          </cell>
          <cell r="F99">
            <v>1.88</v>
          </cell>
          <cell r="G99">
            <v>27.306122448979593</v>
          </cell>
          <cell r="H99">
            <v>37.24</v>
          </cell>
          <cell r="I99">
            <v>122.5</v>
          </cell>
          <cell r="J99">
            <v>63.299663299663301</v>
          </cell>
          <cell r="K99">
            <v>5.0483351235230929</v>
          </cell>
          <cell r="L99">
            <v>136.3796711509716</v>
          </cell>
          <cell r="M99">
            <v>6.8849028400597891</v>
          </cell>
          <cell r="N99">
            <v>12.53872053872054</v>
          </cell>
          <cell r="Q99">
            <v>4443</v>
          </cell>
          <cell r="R99">
            <v>48.030609948233177</v>
          </cell>
          <cell r="S99">
            <v>8822</v>
          </cell>
          <cell r="T99">
            <v>1.9855953184785056</v>
          </cell>
          <cell r="U99" t="str">
            <v>A-</v>
          </cell>
          <cell r="V99" t="str">
            <v>A3</v>
          </cell>
          <cell r="W99">
            <v>43.702639142931801</v>
          </cell>
          <cell r="X99">
            <v>11.178766588602654</v>
          </cell>
          <cell r="Y99">
            <v>7.9263410728582864</v>
          </cell>
          <cell r="AA99">
            <v>10.666666666666666</v>
          </cell>
          <cell r="AB99" t="str">
            <v>-</v>
          </cell>
        </row>
        <row r="100">
          <cell r="B100">
            <v>30</v>
          </cell>
          <cell r="C100" t="str">
            <v>SEMPRA Energy (NYSE-SRE)</v>
          </cell>
          <cell r="D100" t="str">
            <v>9/09</v>
          </cell>
          <cell r="E100">
            <v>4.66</v>
          </cell>
          <cell r="F100">
            <v>1.56</v>
          </cell>
          <cell r="G100">
            <v>35.196670704859109</v>
          </cell>
          <cell r="H100">
            <v>55.34</v>
          </cell>
          <cell r="I100">
            <v>248.46100000000001</v>
          </cell>
          <cell r="J100">
            <v>33.476394849785407</v>
          </cell>
          <cell r="K100">
            <v>2.8189374774123599</v>
          </cell>
          <cell r="L100">
            <v>157.23078033161809</v>
          </cell>
          <cell r="M100">
            <v>4.4322373927958836</v>
          </cell>
          <cell r="N100">
            <v>11.875536480686696</v>
          </cell>
          <cell r="Q100">
            <v>7943</v>
          </cell>
          <cell r="R100">
            <v>47</v>
          </cell>
          <cell r="S100">
            <v>17772</v>
          </cell>
          <cell r="T100">
            <v>2.2374417726299889</v>
          </cell>
          <cell r="U100" t="str">
            <v>A+</v>
          </cell>
          <cell r="V100" t="str">
            <v>Aa3</v>
          </cell>
          <cell r="W100">
            <v>50.316455696202532</v>
          </cell>
          <cell r="X100">
            <v>11.548398726191191</v>
          </cell>
          <cell r="Y100">
            <v>8.0154662902384395</v>
          </cell>
          <cell r="AA100">
            <v>11.455000000000002</v>
          </cell>
          <cell r="AB100" t="str">
            <v>-</v>
          </cell>
        </row>
        <row r="101">
          <cell r="B101">
            <v>31</v>
          </cell>
          <cell r="C101" t="str">
            <v>TECO Energy, Inc. (NYSE-TE)</v>
          </cell>
          <cell r="D101" t="str">
            <v>9/09</v>
          </cell>
          <cell r="E101">
            <v>0.86</v>
          </cell>
          <cell r="F101">
            <v>0.8</v>
          </cell>
          <cell r="G101">
            <v>9.6894934333958744</v>
          </cell>
          <cell r="H101">
            <v>16.190000000000001</v>
          </cell>
          <cell r="I101">
            <v>213.2</v>
          </cell>
          <cell r="J101">
            <v>93.023255813953497</v>
          </cell>
          <cell r="K101">
            <v>4.9413218035824578</v>
          </cell>
          <cell r="L101">
            <v>167.08819827669666</v>
          </cell>
          <cell r="M101">
            <v>8.2563655726595009</v>
          </cell>
          <cell r="N101">
            <v>18.825581395348838</v>
          </cell>
          <cell r="Q101">
            <v>3315.8</v>
          </cell>
          <cell r="R101">
            <v>65.540744315097399</v>
          </cell>
          <cell r="S101">
            <v>5477.7</v>
          </cell>
          <cell r="T101">
            <v>1.6519995174618491</v>
          </cell>
          <cell r="U101" t="str">
            <v>BBB</v>
          </cell>
          <cell r="V101" t="str">
            <v>Baa1</v>
          </cell>
          <cell r="W101">
            <v>31.806494326317576</v>
          </cell>
          <cell r="X101">
            <v>10.488131466828971</v>
          </cell>
          <cell r="Y101">
            <v>7.6697469204546422</v>
          </cell>
          <cell r="AA101">
            <v>11</v>
          </cell>
          <cell r="AB101" t="str">
            <v>-</v>
          </cell>
        </row>
        <row r="102">
          <cell r="B102">
            <v>32</v>
          </cell>
          <cell r="C102" t="str">
            <v>UniSource Energy Corporation (NYSE-UNS)</v>
          </cell>
          <cell r="D102" t="str">
            <v>9/09</v>
          </cell>
          <cell r="E102">
            <v>2.8600000000000003</v>
          </cell>
          <cell r="F102">
            <v>1.1599999999999999</v>
          </cell>
          <cell r="G102">
            <v>20.77015141393899</v>
          </cell>
          <cell r="H102">
            <v>31.95</v>
          </cell>
          <cell r="I102">
            <v>35.927999999999997</v>
          </cell>
          <cell r="J102">
            <v>40.559440559440553</v>
          </cell>
          <cell r="K102">
            <v>3.6306729264475743</v>
          </cell>
          <cell r="L102">
            <v>153.82651461345696</v>
          </cell>
          <cell r="M102">
            <v>5.5849376197687031</v>
          </cell>
          <cell r="N102">
            <v>11.17132867132867</v>
          </cell>
          <cell r="Q102">
            <v>1383.0829999999999</v>
          </cell>
          <cell r="R102">
            <v>84.901123070705083</v>
          </cell>
          <cell r="S102">
            <v>2767.364</v>
          </cell>
          <cell r="T102">
            <v>2.0008661808438108</v>
          </cell>
          <cell r="U102" t="str">
            <v>BBB+</v>
          </cell>
          <cell r="V102" t="str">
            <v>NR</v>
          </cell>
          <cell r="W102">
            <v>28.662481544131989</v>
          </cell>
          <cell r="X102">
            <v>16.687484279605787</v>
          </cell>
          <cell r="Y102">
            <v>10.001160186844704</v>
          </cell>
          <cell r="AA102">
            <v>10.125</v>
          </cell>
          <cell r="AB102" t="str">
            <v>-</v>
          </cell>
        </row>
        <row r="103">
          <cell r="B103">
            <v>33</v>
          </cell>
          <cell r="C103" t="str">
            <v>Unitil Corporation (ASE-UTL)</v>
          </cell>
          <cell r="D103" t="str">
            <v>9/09</v>
          </cell>
          <cell r="E103">
            <v>1.6399999999999997</v>
          </cell>
          <cell r="F103">
            <v>1.3799991607666016</v>
          </cell>
          <cell r="G103">
            <v>17.795114702331198</v>
          </cell>
          <cell r="H103">
            <v>22.86</v>
          </cell>
          <cell r="I103">
            <v>10.766999999999999</v>
          </cell>
          <cell r="J103">
            <v>84.146290290646448</v>
          </cell>
          <cell r="K103">
            <v>6.0367417356369275</v>
          </cell>
          <cell r="L103">
            <v>128.46222338204592</v>
          </cell>
          <cell r="M103">
            <v>7.7549326534311058</v>
          </cell>
          <cell r="N103">
            <v>13.939024390243905</v>
          </cell>
          <cell r="Q103">
            <v>365.29999999999995</v>
          </cell>
          <cell r="R103">
            <v>59.84122638926911</v>
          </cell>
          <cell r="S103">
            <v>437.9</v>
          </cell>
          <cell r="T103">
            <v>1.1987407610183411</v>
          </cell>
          <cell r="U103" t="str">
            <v>NR</v>
          </cell>
          <cell r="V103" t="str">
            <v>NR</v>
          </cell>
          <cell r="W103">
            <v>43.25056433408578</v>
          </cell>
          <cell r="X103">
            <v>8.1646655231560885</v>
          </cell>
          <cell r="Y103">
            <v>7.6224545954870662</v>
          </cell>
          <cell r="AA103">
            <v>9.9316666666666666</v>
          </cell>
          <cell r="AB103" t="str">
            <v>-</v>
          </cell>
        </row>
        <row r="104">
          <cell r="B104">
            <v>34</v>
          </cell>
          <cell r="C104" t="str">
            <v>Vectren Corporation (NYSE-VVC)</v>
          </cell>
          <cell r="D104" t="str">
            <v>9/09</v>
          </cell>
          <cell r="E104">
            <v>1.41</v>
          </cell>
          <cell r="F104">
            <v>1.36</v>
          </cell>
          <cell r="G104">
            <v>16.817509247842171</v>
          </cell>
          <cell r="H104">
            <v>24.63</v>
          </cell>
          <cell r="I104">
            <v>81.099999999999994</v>
          </cell>
          <cell r="J104">
            <v>96.45390070921988</v>
          </cell>
          <cell r="K104">
            <v>5.5217214778725143</v>
          </cell>
          <cell r="L104">
            <v>146.45450546227727</v>
          </cell>
          <cell r="M104">
            <v>8.0868098834225375</v>
          </cell>
          <cell r="N104">
            <v>17.468085106382979</v>
          </cell>
          <cell r="Q104">
            <v>2227.6</v>
          </cell>
          <cell r="R104">
            <v>23.460226252469027</v>
          </cell>
          <cell r="S104">
            <v>2841.5</v>
          </cell>
          <cell r="T104">
            <v>1.2755880768540133</v>
          </cell>
          <cell r="U104" t="str">
            <v>A</v>
          </cell>
          <cell r="V104" t="str">
            <v>A3</v>
          </cell>
          <cell r="W104">
            <v>43.229793977812996</v>
          </cell>
          <cell r="X104">
            <v>8.4884532070345493</v>
          </cell>
          <cell r="Y104">
            <v>7.0279811715481175</v>
          </cell>
          <cell r="AA104">
            <v>10.425000000000001</v>
          </cell>
          <cell r="AB104" t="str">
            <v>-</v>
          </cell>
        </row>
        <row r="105">
          <cell r="B105">
            <v>35</v>
          </cell>
          <cell r="C105" t="str">
            <v>Wisconsin Energy Corporation (NYSE-WEC)</v>
          </cell>
          <cell r="D105" t="str">
            <v>9/09</v>
          </cell>
          <cell r="E105">
            <v>3.08</v>
          </cell>
          <cell r="F105">
            <v>1.35</v>
          </cell>
          <cell r="G105">
            <v>29.55</v>
          </cell>
          <cell r="H105">
            <v>47.97</v>
          </cell>
          <cell r="I105">
            <v>118</v>
          </cell>
          <cell r="J105">
            <v>43.831168831168831</v>
          </cell>
          <cell r="K105">
            <v>2.8142589118198877</v>
          </cell>
          <cell r="L105">
            <v>162.33502538071065</v>
          </cell>
          <cell r="M105">
            <v>4.5685279187817267</v>
          </cell>
          <cell r="N105">
            <v>15.574675324675324</v>
          </cell>
          <cell r="Q105">
            <v>4261.2000000000007</v>
          </cell>
          <cell r="R105">
            <v>63.317844738571296</v>
          </cell>
          <cell r="S105">
            <v>8903.7000000000007</v>
          </cell>
          <cell r="T105">
            <v>2.089481836102506</v>
          </cell>
          <cell r="U105" t="str">
            <v>A-</v>
          </cell>
          <cell r="V105" t="str">
            <v>A1</v>
          </cell>
          <cell r="W105">
            <v>46.926223992678921</v>
          </cell>
          <cell r="X105">
            <v>10.772785166316163</v>
          </cell>
          <cell r="Y105">
            <v>6.8533988533988541</v>
          </cell>
          <cell r="AA105">
            <v>10.75</v>
          </cell>
          <cell r="AB105" t="str">
            <v>-</v>
          </cell>
        </row>
        <row r="106">
          <cell r="B106">
            <v>36</v>
          </cell>
          <cell r="C106" t="str">
            <v>Xcel Energy Inc. (NYSE-XEL)</v>
          </cell>
          <cell r="D106" t="str">
            <v>9/09</v>
          </cell>
          <cell r="E106">
            <v>1.4699999999999998</v>
          </cell>
          <cell r="F106">
            <v>0.98</v>
          </cell>
          <cell r="G106">
            <v>15.720041184558852</v>
          </cell>
          <cell r="H106">
            <v>21.3</v>
          </cell>
          <cell r="I106">
            <v>457.45299999999997</v>
          </cell>
          <cell r="J106">
            <v>66.666666666666671</v>
          </cell>
          <cell r="K106">
            <v>4.60093896713615</v>
          </cell>
          <cell r="L106">
            <v>135.49582822290637</v>
          </cell>
          <cell r="M106">
            <v>6.2340803595515606</v>
          </cell>
          <cell r="N106">
            <v>14.489795918367349</v>
          </cell>
          <cell r="Q106">
            <v>9733.76</v>
          </cell>
          <cell r="R106">
            <v>79.394149845486211</v>
          </cell>
          <cell r="S106">
            <v>18514.792000000001</v>
          </cell>
          <cell r="T106">
            <v>1.9021212768755342</v>
          </cell>
          <cell r="U106" t="str">
            <v>A</v>
          </cell>
          <cell r="V106" t="str">
            <v>A2</v>
          </cell>
          <cell r="W106">
            <v>46.616985479279464</v>
          </cell>
          <cell r="X106">
            <v>9.5764100197157731</v>
          </cell>
          <cell r="Y106">
            <v>8.1652383340232113</v>
          </cell>
          <cell r="AA106">
            <v>10.721428571428572</v>
          </cell>
          <cell r="AB106" t="str">
            <v>-</v>
          </cell>
        </row>
        <row r="107">
          <cell r="B107">
            <v>37</v>
          </cell>
          <cell r="C107" t="str">
            <v>AVERAGE</v>
          </cell>
          <cell r="J107">
            <v>68.757699518411385</v>
          </cell>
          <cell r="K107">
            <v>4.4922500107471688</v>
          </cell>
          <cell r="L107">
            <v>145.75648500779195</v>
          </cell>
          <cell r="M107">
            <v>6.4569061583007112</v>
          </cell>
          <cell r="N107">
            <v>15.015451700867017</v>
          </cell>
          <cell r="W107">
            <v>44.634332922984356</v>
          </cell>
          <cell r="X107">
            <v>10.599331008895025</v>
          </cell>
          <cell r="Y107">
            <v>7.4216751521785325</v>
          </cell>
          <cell r="AA107">
            <v>10.677785204081635</v>
          </cell>
        </row>
        <row r="130">
          <cell r="C130" t="str">
            <v>NATURAL GAS DISTRIBUTION, TRANSMISSION AND INTEGRATED NATURAL GAS COMPANIES</v>
          </cell>
        </row>
        <row r="132">
          <cell r="E132" t="str">
            <v>PER SHARE DATA ($)</v>
          </cell>
          <cell r="T132" t="str">
            <v>NET</v>
          </cell>
        </row>
        <row r="133">
          <cell r="D133" t="str">
            <v>LATEST</v>
          </cell>
          <cell r="J133" t="str">
            <v>PERCENT (2)</v>
          </cell>
          <cell r="Q133" t="str">
            <v>TOTAL</v>
          </cell>
          <cell r="T133" t="str">
            <v>PLANT</v>
          </cell>
          <cell r="W133" t="str">
            <v>COMMON</v>
          </cell>
          <cell r="X133" t="str">
            <v>% RETURN ON</v>
          </cell>
        </row>
        <row r="134">
          <cell r="D134" t="str">
            <v>12 MONTHS</v>
          </cell>
          <cell r="F134" t="str">
            <v>CURRENT</v>
          </cell>
          <cell r="G134" t="str">
            <v>BOOK</v>
          </cell>
          <cell r="H134" t="str">
            <v xml:space="preserve">STOCK </v>
          </cell>
          <cell r="I134" t="str">
            <v>COMMON</v>
          </cell>
          <cell r="M134" t="str">
            <v>DIV/</v>
          </cell>
          <cell r="N134" t="str">
            <v>PRICE</v>
          </cell>
          <cell r="Q134" t="str">
            <v>REV</v>
          </cell>
          <cell r="R134" t="str">
            <v>%</v>
          </cell>
          <cell r="S134" t="str">
            <v>NET</v>
          </cell>
          <cell r="T134" t="str">
            <v>PER $</v>
          </cell>
          <cell r="U134" t="str">
            <v>S&amp;P</v>
          </cell>
          <cell r="V134" t="str">
            <v>MOODY'S</v>
          </cell>
          <cell r="W134" t="str">
            <v>EQUITY</v>
          </cell>
          <cell r="X134" t="str">
            <v>BOOK VALUE</v>
          </cell>
          <cell r="AA134" t="str">
            <v>REGULATION</v>
          </cell>
        </row>
        <row r="135">
          <cell r="D135" t="str">
            <v>EARNINGS</v>
          </cell>
          <cell r="F135" t="str">
            <v>ANNUAL</v>
          </cell>
          <cell r="G135" t="str">
            <v>VALUE</v>
          </cell>
          <cell r="H135" t="str">
            <v>PRICE</v>
          </cell>
          <cell r="I135" t="str">
            <v>SHARES</v>
          </cell>
          <cell r="J135" t="str">
            <v>DIV</v>
          </cell>
          <cell r="K135" t="str">
            <v>DIV</v>
          </cell>
          <cell r="L135" t="str">
            <v>MKT/</v>
          </cell>
          <cell r="M135" t="str">
            <v>BOOK</v>
          </cell>
          <cell r="N135" t="str">
            <v>EARN</v>
          </cell>
          <cell r="Q135" t="str">
            <v>$ MILL</v>
          </cell>
          <cell r="R135" t="str">
            <v>GAS</v>
          </cell>
          <cell r="S135" t="str">
            <v>PLANT</v>
          </cell>
          <cell r="T135" t="str">
            <v>REV</v>
          </cell>
          <cell r="U135" t="str">
            <v xml:space="preserve">BOND </v>
          </cell>
          <cell r="V135" t="str">
            <v xml:space="preserve">BOND </v>
          </cell>
          <cell r="W135" t="str">
            <v xml:space="preserve">RATIO </v>
          </cell>
          <cell r="X135" t="str">
            <v>COMMON</v>
          </cell>
          <cell r="Y135" t="str">
            <v>TOTAL</v>
          </cell>
          <cell r="AA135" t="str">
            <v>ALLOWED</v>
          </cell>
          <cell r="AB135" t="str">
            <v>ORDER</v>
          </cell>
        </row>
        <row r="136">
          <cell r="C136" t="str">
            <v>COMPANY</v>
          </cell>
          <cell r="D136" t="str">
            <v>AVAILABLE</v>
          </cell>
          <cell r="E136" t="str">
            <v>EARNINGS</v>
          </cell>
          <cell r="F136" t="str">
            <v>DIVIDEND</v>
          </cell>
          <cell r="G136" t="str">
            <v>(1)</v>
          </cell>
          <cell r="H136" t="str">
            <v>12/18/09</v>
          </cell>
          <cell r="I136" t="str">
            <v>O/S MILL</v>
          </cell>
          <cell r="J136" t="str">
            <v>PAYOUT</v>
          </cell>
          <cell r="K136" t="str">
            <v>YIELD</v>
          </cell>
          <cell r="L136" t="str">
            <v>BOOK</v>
          </cell>
          <cell r="M136" t="str">
            <v>(2)</v>
          </cell>
          <cell r="N136" t="str">
            <v>MULT</v>
          </cell>
          <cell r="Q136" t="str">
            <v>(1)</v>
          </cell>
          <cell r="R136" t="str">
            <v>REV</v>
          </cell>
          <cell r="S136" t="str">
            <v>$ MILL</v>
          </cell>
          <cell r="T136" t="str">
            <v>(1)</v>
          </cell>
          <cell r="U136" t="str">
            <v>RATING</v>
          </cell>
          <cell r="V136" t="str">
            <v>RATING</v>
          </cell>
          <cell r="W136" t="str">
            <v>(3)</v>
          </cell>
          <cell r="X136" t="str">
            <v>EQUITY (4)</v>
          </cell>
          <cell r="Y136" t="str">
            <v>CAPITAL</v>
          </cell>
          <cell r="AA136" t="str">
            <v>ROE</v>
          </cell>
          <cell r="AB136" t="str">
            <v>DATE</v>
          </cell>
        </row>
        <row r="137">
          <cell r="B137">
            <v>1</v>
          </cell>
          <cell r="C137" t="str">
            <v>AGL Resources Inc. (NYSE-AGL)</v>
          </cell>
          <cell r="D137" t="str">
            <v>9/09</v>
          </cell>
          <cell r="E137">
            <v>1.54</v>
          </cell>
          <cell r="F137">
            <v>1.72</v>
          </cell>
          <cell r="G137">
            <v>22.266839378238341</v>
          </cell>
          <cell r="H137">
            <v>36.68</v>
          </cell>
          <cell r="I137">
            <v>77.2</v>
          </cell>
          <cell r="J137">
            <v>60.841881853555002</v>
          </cell>
          <cell r="K137">
            <v>4.6892039258451472</v>
          </cell>
          <cell r="L137">
            <v>164.72926119837115</v>
          </cell>
          <cell r="M137">
            <v>7.7244909831297264</v>
          </cell>
          <cell r="N137">
            <v>23.818181818181817</v>
          </cell>
          <cell r="Q137">
            <v>2484</v>
          </cell>
          <cell r="R137">
            <v>57.608695652173914</v>
          </cell>
          <cell r="S137">
            <v>4030</v>
          </cell>
          <cell r="T137">
            <v>1.6223832528180355</v>
          </cell>
          <cell r="U137" t="str">
            <v>A-</v>
          </cell>
          <cell r="V137" t="str">
            <v>A3</v>
          </cell>
          <cell r="W137">
            <v>42.633928571428569</v>
          </cell>
          <cell r="X137">
            <v>12.605286087714202</v>
          </cell>
          <cell r="Y137">
            <v>7.8259812856969262</v>
          </cell>
          <cell r="AA137">
            <v>10.459999999999999</v>
          </cell>
          <cell r="AB137" t="str">
            <v>-</v>
          </cell>
        </row>
        <row r="138">
          <cell r="B138">
            <v>2</v>
          </cell>
          <cell r="C138" t="str">
            <v>Atmos Energy Corporation (NYSE-ATO)</v>
          </cell>
          <cell r="D138" t="str">
            <v>9/09</v>
          </cell>
          <cell r="E138">
            <v>2.08</v>
          </cell>
          <cell r="F138">
            <v>1.34</v>
          </cell>
          <cell r="G138">
            <v>23.654274971746499</v>
          </cell>
          <cell r="H138">
            <v>29.29</v>
          </cell>
          <cell r="I138">
            <v>92.024000000000001</v>
          </cell>
          <cell r="J138">
            <v>64.423076923076934</v>
          </cell>
          <cell r="K138">
            <v>4.5749402526459546</v>
          </cell>
          <cell r="L138">
            <v>123.82539745980381</v>
          </cell>
          <cell r="M138">
            <v>5.6649379513874063</v>
          </cell>
          <cell r="N138">
            <v>14.081730769230768</v>
          </cell>
          <cell r="Q138">
            <v>4969.08</v>
          </cell>
          <cell r="R138">
            <v>60.066752799310933</v>
          </cell>
          <cell r="S138">
            <v>4439.1030000000001</v>
          </cell>
          <cell r="T138">
            <v>0.89334504576299845</v>
          </cell>
          <cell r="U138" t="str">
            <v>BBB+</v>
          </cell>
          <cell r="V138" t="str">
            <v>Baa2</v>
          </cell>
          <cell r="W138">
            <v>50.083174347236671</v>
          </cell>
          <cell r="X138">
            <v>9.031287558346591</v>
          </cell>
          <cell r="Y138">
            <v>7.7522381022656042</v>
          </cell>
          <cell r="AA138">
            <v>11.666666666666666</v>
          </cell>
          <cell r="AB138" t="str">
            <v>-</v>
          </cell>
        </row>
        <row r="139">
          <cell r="B139">
            <v>3</v>
          </cell>
          <cell r="C139" t="str">
            <v>Chesapeake Utilities Corporation (NYSE-CPK)</v>
          </cell>
          <cell r="D139" t="str">
            <v>9/09</v>
          </cell>
          <cell r="E139">
            <v>2.0489999999999999</v>
          </cell>
          <cell r="F139">
            <v>1.26</v>
          </cell>
          <cell r="G139">
            <v>18.729173998232294</v>
          </cell>
          <cell r="H139">
            <v>31.86</v>
          </cell>
          <cell r="I139">
            <v>6.8880239999999997</v>
          </cell>
          <cell r="J139">
            <v>61.493411420204978</v>
          </cell>
          <cell r="K139">
            <v>3.9548022598870061</v>
          </cell>
          <cell r="L139">
            <v>170.10894342167481</v>
          </cell>
          <cell r="M139">
            <v>6.7274723387103021</v>
          </cell>
          <cell r="N139">
            <v>15.549048316251831</v>
          </cell>
          <cell r="Q139">
            <v>249.48547699999997</v>
          </cell>
          <cell r="R139">
            <v>71.441445868209797</v>
          </cell>
          <cell r="S139">
            <v>291.52699999999999</v>
          </cell>
          <cell r="T139">
            <v>1.1685129070659293</v>
          </cell>
          <cell r="U139" t="str">
            <v>NR</v>
          </cell>
          <cell r="V139" t="str">
            <v>NR</v>
          </cell>
          <cell r="W139">
            <v>58.125661763049408</v>
          </cell>
          <cell r="X139">
            <v>11.190352173792437</v>
          </cell>
          <cell r="Y139">
            <v>8.5966853415837452</v>
          </cell>
          <cell r="AA139">
            <v>10.5</v>
          </cell>
          <cell r="AB139" t="str">
            <v>-</v>
          </cell>
        </row>
        <row r="140">
          <cell r="B140">
            <v>4</v>
          </cell>
          <cell r="C140" t="str">
            <v>Delta Natural Gas Company (NDQ-DGAS)</v>
          </cell>
          <cell r="D140" t="str">
            <v>9/09</v>
          </cell>
          <cell r="E140">
            <v>1.3270000000000002</v>
          </cell>
          <cell r="F140">
            <v>1.3</v>
          </cell>
          <cell r="G140">
            <v>17.31563135729273</v>
          </cell>
          <cell r="H140">
            <v>27.98</v>
          </cell>
          <cell r="I140">
            <v>3.3200059999999998</v>
          </cell>
          <cell r="J140">
            <v>97.965335342878674</v>
          </cell>
          <cell r="K140">
            <v>4.6461758398856325</v>
          </cell>
          <cell r="L140">
            <v>161.58810165599775</v>
          </cell>
          <cell r="M140">
            <v>7.5076673392708031</v>
          </cell>
          <cell r="N140">
            <v>21.085154483798039</v>
          </cell>
          <cell r="Q140">
            <v>95.659823999999986</v>
          </cell>
          <cell r="R140">
            <v>65.95767937018158</v>
          </cell>
          <cell r="S140">
            <v>129.011</v>
          </cell>
          <cell r="T140">
            <v>1.3486435015811864</v>
          </cell>
          <cell r="U140" t="str">
            <v>NR</v>
          </cell>
          <cell r="V140" t="str">
            <v>NR</v>
          </cell>
          <cell r="W140">
            <v>45.743385717127502</v>
          </cell>
          <cell r="X140">
            <v>7.6515387104390955</v>
          </cell>
          <cell r="Y140">
            <v>6.6015584454544083</v>
          </cell>
          <cell r="AA140" t="str">
            <v>-</v>
          </cell>
          <cell r="AB140" t="str">
            <v>12/99</v>
          </cell>
        </row>
        <row r="141">
          <cell r="B141">
            <v>5</v>
          </cell>
          <cell r="C141" t="str">
            <v>El Paso Corporation (NYSE-EP)</v>
          </cell>
          <cell r="D141" t="str">
            <v>9/09</v>
          </cell>
          <cell r="E141">
            <v>-3.58</v>
          </cell>
          <cell r="F141">
            <v>0.04</v>
          </cell>
          <cell r="G141">
            <v>3.0675628410886997</v>
          </cell>
          <cell r="H141">
            <v>9.77</v>
          </cell>
          <cell r="I141">
            <v>715.87775499999998</v>
          </cell>
          <cell r="J141" t="str">
            <v>NM</v>
          </cell>
          <cell r="K141">
            <v>0.40941658137154557</v>
          </cell>
          <cell r="L141">
            <v>318.49388280282329</v>
          </cell>
          <cell r="M141">
            <v>1.303966766848816</v>
          </cell>
          <cell r="N141" t="str">
            <v>NM</v>
          </cell>
          <cell r="Q141">
            <v>4781</v>
          </cell>
          <cell r="R141">
            <v>56.850031374189506</v>
          </cell>
          <cell r="S141">
            <v>17200</v>
          </cell>
          <cell r="T141">
            <v>3.5975737293453252</v>
          </cell>
          <cell r="U141" t="str">
            <v>BB</v>
          </cell>
          <cell r="V141" t="str">
            <v>Baa3</v>
          </cell>
          <cell r="W141">
            <v>12.409584086799276</v>
          </cell>
          <cell r="X141" t="str">
            <v>NM</v>
          </cell>
          <cell r="Y141" t="str">
            <v>NM</v>
          </cell>
          <cell r="AA141" t="str">
            <v>-</v>
          </cell>
          <cell r="AB141" t="str">
            <v>11/02</v>
          </cell>
        </row>
        <row r="142">
          <cell r="B142">
            <v>6</v>
          </cell>
          <cell r="C142" t="str">
            <v>Energen Corporation (NYSE-EGN)</v>
          </cell>
          <cell r="D142" t="str">
            <v>9/09</v>
          </cell>
          <cell r="E142">
            <v>3.6500000000000004</v>
          </cell>
          <cell r="F142">
            <v>0.5</v>
          </cell>
          <cell r="G142">
            <v>27.626007000388913</v>
          </cell>
          <cell r="H142">
            <v>46.2</v>
          </cell>
          <cell r="I142">
            <v>71.995999999999995</v>
          </cell>
          <cell r="J142">
            <v>13.698630136986301</v>
          </cell>
          <cell r="K142">
            <v>1.0822510822510822</v>
          </cell>
          <cell r="L142">
            <v>167.23372291677771</v>
          </cell>
          <cell r="M142">
            <v>1.8098887761556028</v>
          </cell>
          <cell r="N142">
            <v>12.657534246575342</v>
          </cell>
          <cell r="Q142">
            <v>1453.4079999999999</v>
          </cell>
          <cell r="R142">
            <v>42.379497016667045</v>
          </cell>
          <cell r="S142">
            <v>711.18</v>
          </cell>
          <cell r="T142">
            <v>0.48931889737774942</v>
          </cell>
          <cell r="U142" t="str">
            <v>BBB</v>
          </cell>
          <cell r="V142" t="str">
            <v>A1</v>
          </cell>
          <cell r="W142">
            <v>77.99979450641932</v>
          </cell>
          <cell r="X142">
            <v>14.504644300084413</v>
          </cell>
          <cell r="Y142">
            <v>12.692847933054058</v>
          </cell>
          <cell r="AA142">
            <v>13.4</v>
          </cell>
          <cell r="AB142" t="str">
            <v>06/02</v>
          </cell>
        </row>
        <row r="143">
          <cell r="B143">
            <v>7</v>
          </cell>
          <cell r="C143" t="str">
            <v>Energy, Incorporated (NDQ-EGAS)</v>
          </cell>
          <cell r="D143" t="str">
            <v>9/09</v>
          </cell>
          <cell r="E143">
            <v>0.76</v>
          </cell>
          <cell r="F143">
            <v>0.54</v>
          </cell>
          <cell r="G143">
            <v>7.2575100213036237</v>
          </cell>
          <cell r="H143">
            <v>8.65</v>
          </cell>
          <cell r="I143">
            <v>4.3020849999999999</v>
          </cell>
          <cell r="J143">
            <v>71.05263157894737</v>
          </cell>
          <cell r="K143">
            <v>6.2427745664739884</v>
          </cell>
          <cell r="L143">
            <v>119.18688330582907</v>
          </cell>
          <cell r="M143">
            <v>7.4405684375893291</v>
          </cell>
          <cell r="N143">
            <v>11.381578947368421</v>
          </cell>
          <cell r="Q143">
            <v>76.669376</v>
          </cell>
          <cell r="R143">
            <v>80.602141590405012</v>
          </cell>
          <cell r="S143">
            <v>39.771222999999999</v>
          </cell>
          <cell r="T143">
            <v>0.5187367509029942</v>
          </cell>
          <cell r="U143" t="str">
            <v>NR</v>
          </cell>
          <cell r="V143" t="str">
            <v>NR</v>
          </cell>
          <cell r="W143">
            <v>65.089249150215565</v>
          </cell>
          <cell r="X143">
            <v>10.484685118680899</v>
          </cell>
          <cell r="Y143">
            <v>8.8201704630342874</v>
          </cell>
          <cell r="AA143">
            <v>12.63</v>
          </cell>
          <cell r="AB143" t="str">
            <v>-</v>
          </cell>
        </row>
        <row r="144">
          <cell r="B144">
            <v>8</v>
          </cell>
          <cell r="C144" t="str">
            <v>EQT Corporation (NYSE-EQT)</v>
          </cell>
          <cell r="D144" t="str">
            <v>9/09</v>
          </cell>
          <cell r="E144">
            <v>1.54</v>
          </cell>
          <cell r="F144">
            <v>0.87999999523162842</v>
          </cell>
          <cell r="G144">
            <v>16.060469183681231</v>
          </cell>
          <cell r="H144">
            <v>43.19</v>
          </cell>
          <cell r="I144">
            <v>131.505</v>
          </cell>
          <cell r="J144">
            <v>57.142856833222623</v>
          </cell>
          <cell r="K144">
            <v>2.037508671524956</v>
          </cell>
          <cell r="L144">
            <v>268.92115981197253</v>
          </cell>
          <cell r="M144">
            <v>5.4792919507344244</v>
          </cell>
          <cell r="N144">
            <v>28.045454545454543</v>
          </cell>
          <cell r="Q144">
            <v>1334.6779999999999</v>
          </cell>
          <cell r="R144">
            <v>65.034337870257843</v>
          </cell>
          <cell r="S144">
            <v>4633.848</v>
          </cell>
          <cell r="T144">
            <v>3.4718846043764864</v>
          </cell>
          <cell r="U144" t="str">
            <v>BBB</v>
          </cell>
          <cell r="V144" t="str">
            <v>Baa1</v>
          </cell>
          <cell r="W144">
            <v>51.975276680483873</v>
          </cell>
          <cell r="X144">
            <v>6.9706266447126435</v>
          </cell>
          <cell r="Y144">
            <v>6.4378249649124779</v>
          </cell>
          <cell r="AA144">
            <v>11</v>
          </cell>
          <cell r="AB144" t="str">
            <v>-</v>
          </cell>
        </row>
        <row r="145">
          <cell r="B145">
            <v>9</v>
          </cell>
          <cell r="C145" t="str">
            <v>Laclede Group, Inc. (NYSE-LG)</v>
          </cell>
          <cell r="D145" t="str">
            <v>9/09</v>
          </cell>
          <cell r="E145">
            <v>2.92</v>
          </cell>
          <cell r="F145">
            <v>1.58</v>
          </cell>
          <cell r="G145">
            <v>23.475753723211039</v>
          </cell>
          <cell r="H145">
            <v>33.78</v>
          </cell>
          <cell r="I145">
            <v>22.024000000000001</v>
          </cell>
          <cell r="J145">
            <v>54.109589041095894</v>
          </cell>
          <cell r="K145">
            <v>4.6773238602723506</v>
          </cell>
          <cell r="L145">
            <v>143.89314353132318</v>
          </cell>
          <cell r="M145">
            <v>6.7303483356865188</v>
          </cell>
          <cell r="N145">
            <v>11.568493150684931</v>
          </cell>
          <cell r="Q145">
            <v>1895.1979999999999</v>
          </cell>
          <cell r="R145">
            <v>55.613872534690309</v>
          </cell>
          <cell r="S145">
            <v>855.92899999999997</v>
          </cell>
          <cell r="T145">
            <v>0.45163038373826908</v>
          </cell>
          <cell r="U145" t="str">
            <v>A</v>
          </cell>
          <cell r="V145" t="str">
            <v>A2</v>
          </cell>
          <cell r="W145">
            <v>49.902998832125242</v>
          </cell>
          <cell r="X145">
            <v>12.804469117865411</v>
          </cell>
          <cell r="Y145">
            <v>8.8362103403061383</v>
          </cell>
          <cell r="AA145" t="str">
            <v>-</v>
          </cell>
          <cell r="AB145" t="str">
            <v>10/05</v>
          </cell>
        </row>
        <row r="146">
          <cell r="B146">
            <v>10</v>
          </cell>
          <cell r="C146" t="str">
            <v>National Fuel Gas Company (NYSE-NFG)</v>
          </cell>
          <cell r="D146" t="str">
            <v>9/09</v>
          </cell>
          <cell r="E146">
            <v>1.2499999999999998</v>
          </cell>
          <cell r="F146">
            <v>1.34</v>
          </cell>
          <cell r="G146">
            <v>19.710553384319738</v>
          </cell>
          <cell r="H146">
            <v>49.26</v>
          </cell>
          <cell r="I146">
            <v>80.628685000000004</v>
          </cell>
          <cell r="J146">
            <v>107.20000000000003</v>
          </cell>
          <cell r="K146">
            <v>2.7202598457166061</v>
          </cell>
          <cell r="L146">
            <v>249.91687975228345</v>
          </cell>
          <cell r="M146">
            <v>6.7983885275692231</v>
          </cell>
          <cell r="N146">
            <v>39.408000000000008</v>
          </cell>
          <cell r="Q146">
            <v>2057.8519999999999</v>
          </cell>
          <cell r="R146">
            <v>47.905340131360283</v>
          </cell>
          <cell r="S146">
            <v>3132.0450000000001</v>
          </cell>
          <cell r="T146">
            <v>1.5219972087399873</v>
          </cell>
          <cell r="U146" t="str">
            <v>BBB</v>
          </cell>
          <cell r="V146" t="str">
            <v>Baa1</v>
          </cell>
          <cell r="W146">
            <v>55.993793327968497</v>
          </cell>
          <cell r="X146">
            <v>6.3083748455526196</v>
          </cell>
          <cell r="Y146">
            <v>6.7724088517344407</v>
          </cell>
          <cell r="AA146">
            <v>9.5</v>
          </cell>
          <cell r="AB146" t="str">
            <v>-</v>
          </cell>
        </row>
        <row r="147">
          <cell r="B147">
            <v>11</v>
          </cell>
          <cell r="C147" t="str">
            <v>New Jersey Resources Corp. (NYSE-NJR)</v>
          </cell>
          <cell r="D147" t="str">
            <v>9/09</v>
          </cell>
          <cell r="E147">
            <v>0.6399999999999999</v>
          </cell>
          <cell r="F147">
            <v>1.36</v>
          </cell>
          <cell r="G147">
            <v>16.242223007182385</v>
          </cell>
          <cell r="H147">
            <v>37</v>
          </cell>
          <cell r="I147">
            <v>42.465000000000003</v>
          </cell>
          <cell r="J147">
            <v>212.50000000000006</v>
          </cell>
          <cell r="K147">
            <v>3.6756756756756754</v>
          </cell>
          <cell r="L147">
            <v>227.80132980342921</v>
          </cell>
          <cell r="M147">
            <v>8.3732380684503713</v>
          </cell>
          <cell r="N147">
            <v>57.812500000000007</v>
          </cell>
          <cell r="Q147">
            <v>2592.46</v>
          </cell>
          <cell r="R147">
            <v>41.736458807464736</v>
          </cell>
          <cell r="S147">
            <v>1064.4390000000001</v>
          </cell>
          <cell r="T147">
            <v>0.41059032733388368</v>
          </cell>
          <cell r="U147" t="str">
            <v>NR</v>
          </cell>
          <cell r="V147" t="str">
            <v>Aa3</v>
          </cell>
          <cell r="W147">
            <v>59.88618840559576</v>
          </cell>
          <cell r="X147">
            <v>3.8458823562629356</v>
          </cell>
          <cell r="Y147">
            <v>3.752232592388697</v>
          </cell>
          <cell r="AA147">
            <v>10.3</v>
          </cell>
          <cell r="AB147" t="str">
            <v>10/08</v>
          </cell>
        </row>
        <row r="148">
          <cell r="B148">
            <v>12</v>
          </cell>
          <cell r="C148" t="str">
            <v>NICOR Inc. (NYSE-GAS)</v>
          </cell>
          <cell r="D148" t="str">
            <v>9/09</v>
          </cell>
          <cell r="E148">
            <v>3.1850000000000001</v>
          </cell>
          <cell r="F148">
            <v>1.8599996566772461</v>
          </cell>
          <cell r="G148">
            <v>21.995604395604396</v>
          </cell>
          <cell r="H148">
            <v>42.62</v>
          </cell>
          <cell r="I148">
            <v>45.5</v>
          </cell>
          <cell r="J148">
            <v>58.398733333665497</v>
          </cell>
          <cell r="K148">
            <v>4.3641474816453449</v>
          </cell>
          <cell r="L148">
            <v>193.7659872102318</v>
          </cell>
          <cell r="M148">
            <v>8.456233451120573</v>
          </cell>
          <cell r="N148">
            <v>13.381475667189951</v>
          </cell>
          <cell r="Q148">
            <v>2924.8</v>
          </cell>
          <cell r="R148">
            <v>82.118435448577685</v>
          </cell>
          <cell r="S148">
            <v>2920.7</v>
          </cell>
          <cell r="T148">
            <v>0.99859819474835876</v>
          </cell>
          <cell r="U148" t="str">
            <v>A-</v>
          </cell>
          <cell r="V148" t="str">
            <v>Aa3</v>
          </cell>
          <cell r="W148">
            <v>66.764509673115398</v>
          </cell>
          <cell r="X148">
            <v>14.799284070570184</v>
          </cell>
          <cell r="Y148">
            <v>10.770637331524464</v>
          </cell>
          <cell r="AA148">
            <v>10.17</v>
          </cell>
          <cell r="AB148" t="str">
            <v>03/09</v>
          </cell>
        </row>
        <row r="149">
          <cell r="B149">
            <v>13</v>
          </cell>
          <cell r="C149" t="str">
            <v>Northwest Natural Gas Co. (NYSE-NWN)</v>
          </cell>
          <cell r="D149" t="str">
            <v>9/09</v>
          </cell>
          <cell r="E149">
            <v>2.891</v>
          </cell>
          <cell r="F149">
            <v>1.66</v>
          </cell>
          <cell r="G149">
            <v>24.170243258532906</v>
          </cell>
          <cell r="H149">
            <v>44.72</v>
          </cell>
          <cell r="I149">
            <v>26.515000000000001</v>
          </cell>
          <cell r="J149">
            <v>57.419578000691793</v>
          </cell>
          <cell r="K149">
            <v>3.7119856887298748</v>
          </cell>
          <cell r="L149">
            <v>185.02089334252909</v>
          </cell>
          <cell r="M149">
            <v>6.867949082034845</v>
          </cell>
          <cell r="N149">
            <v>15.468695952957454</v>
          </cell>
          <cell r="Q149">
            <v>1052.4739999999999</v>
          </cell>
          <cell r="R149">
            <v>98.15605896202662</v>
          </cell>
          <cell r="S149">
            <v>1614.7380000000001</v>
          </cell>
          <cell r="T149">
            <v>1.5342307743469199</v>
          </cell>
          <cell r="U149" t="str">
            <v>AA-</v>
          </cell>
          <cell r="V149" t="str">
            <v>A1</v>
          </cell>
          <cell r="W149">
            <v>47.480448433948453</v>
          </cell>
          <cell r="X149">
            <v>12.345601710813721</v>
          </cell>
          <cell r="Y149">
            <v>8.8491206417772297</v>
          </cell>
          <cell r="AA149">
            <v>10.199999999999999</v>
          </cell>
          <cell r="AB149" t="str">
            <v>-</v>
          </cell>
        </row>
        <row r="150">
          <cell r="B150">
            <v>14</v>
          </cell>
          <cell r="C150" t="str">
            <v>ONEOK, Inc. (NYSE-OKE)</v>
          </cell>
          <cell r="D150" t="str">
            <v>9/09</v>
          </cell>
          <cell r="E150">
            <v>2.7690000000000001</v>
          </cell>
          <cell r="F150">
            <v>1.68</v>
          </cell>
          <cell r="G150">
            <v>20.092545638945232</v>
          </cell>
          <cell r="H150">
            <v>42.98</v>
          </cell>
          <cell r="I150">
            <v>106.488</v>
          </cell>
          <cell r="J150">
            <v>60.671722643553629</v>
          </cell>
          <cell r="K150">
            <v>3.908794788273616</v>
          </cell>
          <cell r="L150">
            <v>213.91017729825225</v>
          </cell>
          <cell r="M150">
            <v>8.3613098618209349</v>
          </cell>
          <cell r="N150">
            <v>15.521849042975802</v>
          </cell>
          <cell r="Q150">
            <v>10225.434999999999</v>
          </cell>
          <cell r="R150">
            <v>9.2978147139950522</v>
          </cell>
          <cell r="S150">
            <v>7698.5959999999995</v>
          </cell>
          <cell r="T150">
            <v>0.7528868942983844</v>
          </cell>
          <cell r="U150" t="str">
            <v>BBB</v>
          </cell>
          <cell r="V150" t="str">
            <v>Baa2</v>
          </cell>
          <cell r="W150">
            <v>24.225175709415865</v>
          </cell>
          <cell r="X150">
            <v>13.962593177578778</v>
          </cell>
          <cell r="Y150">
            <v>6.8393324905339421</v>
          </cell>
          <cell r="AA150">
            <v>10.5</v>
          </cell>
          <cell r="AB150" t="str">
            <v>-</v>
          </cell>
        </row>
        <row r="151">
          <cell r="B151">
            <v>15</v>
          </cell>
          <cell r="C151" t="str">
            <v>Piedmont Natural Gas Co., Inc. (NYSE-PNY)</v>
          </cell>
          <cell r="D151" t="str">
            <v>7/09</v>
          </cell>
          <cell r="E151">
            <v>1.1700000000000002</v>
          </cell>
          <cell r="F151">
            <v>1.08</v>
          </cell>
          <cell r="G151">
            <v>12.988038310291437</v>
          </cell>
          <cell r="H151">
            <v>26</v>
          </cell>
          <cell r="I151">
            <v>72.983000000000004</v>
          </cell>
          <cell r="J151">
            <v>92.307692307692307</v>
          </cell>
          <cell r="K151">
            <v>4.1538461538461542</v>
          </cell>
          <cell r="L151">
            <v>200.18419547929861</v>
          </cell>
          <cell r="M151">
            <v>8.3153435045247104</v>
          </cell>
          <cell r="N151">
            <v>22.222222222222218</v>
          </cell>
          <cell r="Q151">
            <v>1727.0280000000002</v>
          </cell>
          <cell r="R151">
            <v>75</v>
          </cell>
          <cell r="S151">
            <v>2268.0500000000002</v>
          </cell>
          <cell r="T151">
            <v>1.3132676482373187</v>
          </cell>
          <cell r="U151" t="str">
            <v>A</v>
          </cell>
          <cell r="V151" t="str">
            <v>A3</v>
          </cell>
          <cell r="W151">
            <v>53.532205242949061</v>
          </cell>
          <cell r="X151">
            <v>9.2157444771585286</v>
          </cell>
          <cell r="Y151">
            <v>7.6941709979132451</v>
          </cell>
          <cell r="AA151">
            <v>10.6</v>
          </cell>
          <cell r="AB151" t="str">
            <v>-</v>
          </cell>
        </row>
        <row r="152">
          <cell r="B152">
            <v>16</v>
          </cell>
          <cell r="C152" t="str">
            <v>Questar Corporation (NYSE-STR)</v>
          </cell>
          <cell r="D152" t="str">
            <v>9/09</v>
          </cell>
          <cell r="E152">
            <v>2.1270000000000002</v>
          </cell>
          <cell r="F152">
            <v>0.52</v>
          </cell>
          <cell r="G152">
            <v>18.954622802041971</v>
          </cell>
          <cell r="H152">
            <v>41.26</v>
          </cell>
          <cell r="I152">
            <v>176.3</v>
          </cell>
          <cell r="J152">
            <v>24.447578749412315</v>
          </cell>
          <cell r="K152">
            <v>1.2603005332040718</v>
          </cell>
          <cell r="L152">
            <v>217.67776880031121</v>
          </cell>
          <cell r="M152">
            <v>2.7433940808570494</v>
          </cell>
          <cell r="N152">
            <v>19.39821344616831</v>
          </cell>
          <cell r="Q152">
            <v>2934.7999999999997</v>
          </cell>
          <cell r="R152">
            <v>32.567807005588122</v>
          </cell>
          <cell r="S152">
            <v>7470.4</v>
          </cell>
          <cell r="T152">
            <v>2.5454545454545454</v>
          </cell>
          <cell r="U152" t="str">
            <v>BBB+</v>
          </cell>
          <cell r="V152" t="str">
            <v>A3</v>
          </cell>
          <cell r="W152">
            <v>60.279235889387948</v>
          </cell>
          <cell r="X152">
            <v>11.419085620297889</v>
          </cell>
          <cell r="Y152">
            <v>9.1146621194202257</v>
          </cell>
          <cell r="AA152">
            <v>10</v>
          </cell>
          <cell r="AB152" t="str">
            <v>08/08</v>
          </cell>
        </row>
        <row r="153">
          <cell r="B153">
            <v>17</v>
          </cell>
          <cell r="C153" t="str">
            <v>RGC Resources, Inc. (NDQ-RGCO)</v>
          </cell>
          <cell r="D153" t="str">
            <v>9/09</v>
          </cell>
          <cell r="E153">
            <v>2.1800000000000002</v>
          </cell>
          <cell r="F153">
            <v>1.28</v>
          </cell>
          <cell r="G153">
            <v>20.080263464572575</v>
          </cell>
          <cell r="H153">
            <v>29</v>
          </cell>
          <cell r="I153">
            <v>2.2310400000000001</v>
          </cell>
          <cell r="J153">
            <v>58.715596330275218</v>
          </cell>
          <cell r="K153">
            <v>4.4137931034482758</v>
          </cell>
          <cell r="L153">
            <v>144.4204158534296</v>
          </cell>
          <cell r="M153">
            <v>6.374418354909996</v>
          </cell>
          <cell r="N153">
            <v>13.302752293577981</v>
          </cell>
          <cell r="Q153">
            <v>82.184472999999997</v>
          </cell>
          <cell r="R153">
            <v>98.298650646576519</v>
          </cell>
          <cell r="S153">
            <v>78.509169999999997</v>
          </cell>
          <cell r="T153">
            <v>0.95527983734835165</v>
          </cell>
          <cell r="U153" t="str">
            <v>NR</v>
          </cell>
          <cell r="V153" t="str">
            <v>NR</v>
          </cell>
          <cell r="W153">
            <v>61.538393385339937</v>
          </cell>
          <cell r="X153">
            <v>11.000562351478452</v>
          </cell>
          <cell r="Y153">
            <v>9.7290331397787693</v>
          </cell>
          <cell r="AA153">
            <v>9.85</v>
          </cell>
          <cell r="AB153" t="str">
            <v>-</v>
          </cell>
        </row>
        <row r="154">
          <cell r="B154">
            <v>18</v>
          </cell>
          <cell r="C154" t="str">
            <v>South Jersey Industries, Inc. (NYSE-SJI)</v>
          </cell>
          <cell r="D154" t="str">
            <v>9/09</v>
          </cell>
          <cell r="E154">
            <v>0.90500000000000003</v>
          </cell>
          <cell r="F154">
            <v>1.32</v>
          </cell>
          <cell r="G154">
            <v>17.703047388911266</v>
          </cell>
          <cell r="H154">
            <v>37.56</v>
          </cell>
          <cell r="I154">
            <v>29.795999999999999</v>
          </cell>
          <cell r="J154">
            <v>145.85635359116023</v>
          </cell>
          <cell r="K154">
            <v>3.5143769968051117</v>
          </cell>
          <cell r="L154">
            <v>212.16686130279817</v>
          </cell>
          <cell r="M154">
            <v>7.4563433684689455</v>
          </cell>
          <cell r="N154">
            <v>41.502762430939228</v>
          </cell>
          <cell r="Q154">
            <v>891.423</v>
          </cell>
          <cell r="R154">
            <v>59.169552502010838</v>
          </cell>
          <cell r="S154">
            <v>1023.693</v>
          </cell>
          <cell r="T154">
            <v>1.148380735071902</v>
          </cell>
          <cell r="U154" t="str">
            <v>A</v>
          </cell>
          <cell r="V154" t="str">
            <v>A2</v>
          </cell>
          <cell r="W154">
            <v>50.615857613873203</v>
          </cell>
          <cell r="X154">
            <v>10.875295941429496</v>
          </cell>
          <cell r="Y154">
            <v>7.6595945617774817</v>
          </cell>
          <cell r="AA154">
            <v>10</v>
          </cell>
          <cell r="AB154" t="str">
            <v>07/04</v>
          </cell>
        </row>
        <row r="155">
          <cell r="B155">
            <v>19</v>
          </cell>
          <cell r="C155" t="str">
            <v>Southern Union Company (NYSE-SUG)</v>
          </cell>
          <cell r="D155" t="str">
            <v>9/09</v>
          </cell>
          <cell r="E155">
            <v>1.7399999999999998</v>
          </cell>
          <cell r="F155">
            <v>0.6</v>
          </cell>
          <cell r="G155">
            <v>19.442746130627448</v>
          </cell>
          <cell r="H155">
            <v>22.07</v>
          </cell>
          <cell r="I155">
            <v>124.568</v>
          </cell>
          <cell r="J155">
            <v>34.482758620689658</v>
          </cell>
          <cell r="K155">
            <v>2.7186225645672857</v>
          </cell>
          <cell r="L155">
            <v>113.51277155871482</v>
          </cell>
          <cell r="M155">
            <v>3.0859838212609376</v>
          </cell>
          <cell r="N155">
            <v>12.683908045977013</v>
          </cell>
          <cell r="Q155">
            <v>2302.4569999999999</v>
          </cell>
          <cell r="R155">
            <v>32.928866858317008</v>
          </cell>
          <cell r="S155">
            <v>5581.8450000000003</v>
          </cell>
          <cell r="T155">
            <v>2.4242993463070106</v>
          </cell>
          <cell r="U155" t="str">
            <v>BBB-</v>
          </cell>
          <cell r="V155" t="str">
            <v>Baa3</v>
          </cell>
          <cell r="W155">
            <v>39.72149047925037</v>
          </cell>
          <cell r="X155">
            <v>9.3093920437501332</v>
          </cell>
          <cell r="Y155">
            <v>6.9126077544614626</v>
          </cell>
          <cell r="AA155">
            <v>10.275</v>
          </cell>
          <cell r="AB155" t="str">
            <v>-</v>
          </cell>
        </row>
        <row r="156">
          <cell r="B156">
            <v>20</v>
          </cell>
          <cell r="C156" t="str">
            <v>Southwest Gas Corporation (NYSE-SWX)</v>
          </cell>
          <cell r="D156" t="str">
            <v>9/09</v>
          </cell>
          <cell r="E156">
            <v>1.625</v>
          </cell>
          <cell r="F156">
            <v>0.95</v>
          </cell>
          <cell r="G156">
            <v>23.743016386133096</v>
          </cell>
          <cell r="H156">
            <v>28.84</v>
          </cell>
          <cell r="I156">
            <v>44.854999999999997</v>
          </cell>
          <cell r="J156">
            <v>58.461538461538453</v>
          </cell>
          <cell r="K156">
            <v>3.2940360610263522</v>
          </cell>
          <cell r="L156">
            <v>121.46729602917578</v>
          </cell>
          <cell r="M156">
            <v>4.0011765335546805</v>
          </cell>
          <cell r="N156">
            <v>17.747692307692308</v>
          </cell>
          <cell r="Q156">
            <v>1904.4290000000001</v>
          </cell>
          <cell r="R156">
            <v>84.829206024482914</v>
          </cell>
          <cell r="S156">
            <v>3039.5250000000001</v>
          </cell>
          <cell r="T156">
            <v>1.5960295710682835</v>
          </cell>
          <cell r="U156" t="str">
            <v>BBB</v>
          </cell>
          <cell r="V156" t="str">
            <v>Baa3</v>
          </cell>
          <cell r="W156">
            <v>48.566060536966312</v>
          </cell>
          <cell r="X156">
            <v>6.9676253309337826</v>
          </cell>
          <cell r="Y156">
            <v>7.183181583183389</v>
          </cell>
          <cell r="AA156">
            <v>10.199999999999999</v>
          </cell>
          <cell r="AB156" t="str">
            <v>-</v>
          </cell>
        </row>
        <row r="157">
          <cell r="B157">
            <v>21</v>
          </cell>
          <cell r="C157" t="str">
            <v>Southwestern Energy Company (NYSE-SWN)</v>
          </cell>
          <cell r="D157" t="str">
            <v>9/09</v>
          </cell>
          <cell r="E157">
            <v>-0.27599999999999997</v>
          </cell>
          <cell r="F157">
            <v>0</v>
          </cell>
          <cell r="G157">
            <v>6.3601016252593361</v>
          </cell>
          <cell r="H157">
            <v>45.4</v>
          </cell>
          <cell r="I157">
            <v>349.00024100000002</v>
          </cell>
          <cell r="J157">
            <v>0</v>
          </cell>
          <cell r="K157">
            <v>0</v>
          </cell>
          <cell r="L157" t="str">
            <v>NM</v>
          </cell>
          <cell r="M157" t="str">
            <v>NM</v>
          </cell>
          <cell r="N157" t="str">
            <v>NM</v>
          </cell>
          <cell r="Q157">
            <v>2021.3630000000001</v>
          </cell>
          <cell r="R157">
            <v>71.955062005191536</v>
          </cell>
          <cell r="S157">
            <v>3827.2420000000002</v>
          </cell>
          <cell r="T157">
            <v>1.8933966833270421</v>
          </cell>
          <cell r="U157" t="str">
            <v>BB+</v>
          </cell>
          <cell r="V157" t="str">
            <v>Ba2</v>
          </cell>
          <cell r="W157">
            <v>69.602751903771178</v>
          </cell>
          <cell r="X157" t="str">
            <v>NM</v>
          </cell>
          <cell r="Y157" t="str">
            <v>NM</v>
          </cell>
          <cell r="AA157">
            <v>10.54</v>
          </cell>
          <cell r="AB157" t="str">
            <v>07/07</v>
          </cell>
        </row>
        <row r="158">
          <cell r="B158">
            <v>22</v>
          </cell>
          <cell r="C158" t="str">
            <v>UGI Corporation (NYSE-UGI)</v>
          </cell>
          <cell r="D158" t="str">
            <v>9/09</v>
          </cell>
          <cell r="E158">
            <v>2.3600000000000003</v>
          </cell>
          <cell r="F158">
            <v>0.8</v>
          </cell>
          <cell r="G158">
            <v>14.554733443693468</v>
          </cell>
          <cell r="H158">
            <v>24.66</v>
          </cell>
          <cell r="I158">
            <v>109.339</v>
          </cell>
          <cell r="J158">
            <v>33.898305084745758</v>
          </cell>
          <cell r="K158">
            <v>3.244120032441201</v>
          </cell>
          <cell r="L158">
            <v>169.42941686565288</v>
          </cell>
          <cell r="M158">
            <v>5.4964936533869544</v>
          </cell>
          <cell r="N158">
            <v>10.449152542372881</v>
          </cell>
          <cell r="Q158">
            <v>5737.8</v>
          </cell>
          <cell r="R158">
            <v>34.084492314127367</v>
          </cell>
          <cell r="S158">
            <v>2903.6</v>
          </cell>
          <cell r="T158">
            <v>0.50604761406810972</v>
          </cell>
          <cell r="U158" t="str">
            <v>NR</v>
          </cell>
          <cell r="V158" t="str">
            <v>A3</v>
          </cell>
          <cell r="W158">
            <v>40.289627585508498</v>
          </cell>
          <cell r="X158">
            <v>17.1812169751753</v>
          </cell>
          <cell r="Y158">
            <v>10.443361340145566</v>
          </cell>
          <cell r="AA158" t="str">
            <v>-</v>
          </cell>
          <cell r="AB158" t="str">
            <v>-</v>
          </cell>
        </row>
        <row r="159">
          <cell r="B159">
            <v>23</v>
          </cell>
          <cell r="C159" t="str">
            <v>WGL Holdings, Inc. (NYSE-WGL)</v>
          </cell>
          <cell r="D159" t="str">
            <v>9/09</v>
          </cell>
          <cell r="E159">
            <v>2.39</v>
          </cell>
          <cell r="F159">
            <v>1.47</v>
          </cell>
          <cell r="G159">
            <v>21.787503473462749</v>
          </cell>
          <cell r="H159">
            <v>33.409999999999997</v>
          </cell>
          <cell r="I159">
            <v>50.381999999999998</v>
          </cell>
          <cell r="J159">
            <v>61.506276150627613</v>
          </cell>
          <cell r="K159">
            <v>4.399880275366657</v>
          </cell>
          <cell r="L159">
            <v>153.34478335571347</v>
          </cell>
          <cell r="M159">
            <v>6.7469868761717695</v>
          </cell>
          <cell r="N159">
            <v>13.979079497907948</v>
          </cell>
          <cell r="Q159">
            <v>2706.8560000000007</v>
          </cell>
          <cell r="R159">
            <v>54.716209506527115</v>
          </cell>
          <cell r="S159">
            <v>2269.1410000000001</v>
          </cell>
          <cell r="T159">
            <v>0.83829394692587988</v>
          </cell>
          <cell r="U159" t="str">
            <v>AA-</v>
          </cell>
          <cell r="V159" t="str">
            <v>A2</v>
          </cell>
          <cell r="W159">
            <v>62.006571793482777</v>
          </cell>
          <cell r="X159">
            <v>11.222219011011241</v>
          </cell>
          <cell r="Y159">
            <v>8.7062585913040138</v>
          </cell>
          <cell r="AA159">
            <v>10.200000000000001</v>
          </cell>
          <cell r="AB159" t="str">
            <v>-</v>
          </cell>
        </row>
        <row r="160">
          <cell r="B160">
            <v>24</v>
          </cell>
          <cell r="C160" t="str">
            <v>Williams Companies, Inc. (NYSE-WMB)</v>
          </cell>
          <cell r="D160" t="str">
            <v>9/09</v>
          </cell>
          <cell r="E160">
            <v>0.39999999999999997</v>
          </cell>
          <cell r="F160">
            <v>0.44</v>
          </cell>
          <cell r="G160">
            <v>14.07825319162999</v>
          </cell>
          <cell r="H160">
            <v>20.61</v>
          </cell>
          <cell r="I160">
            <v>590.05899999999997</v>
          </cell>
          <cell r="J160">
            <v>110.00000000000001</v>
          </cell>
          <cell r="K160">
            <v>2.1348859776807378</v>
          </cell>
          <cell r="L160">
            <v>146.39600325027084</v>
          </cell>
          <cell r="M160">
            <v>3.1253877452750691</v>
          </cell>
          <cell r="N160">
            <v>51.525000000000006</v>
          </cell>
          <cell r="Q160">
            <v>8267</v>
          </cell>
          <cell r="R160">
            <v>19.462924882061209</v>
          </cell>
          <cell r="S160">
            <v>18464</v>
          </cell>
          <cell r="T160">
            <v>2.2334583282932141</v>
          </cell>
          <cell r="U160" t="str">
            <v>BBB-</v>
          </cell>
          <cell r="V160" t="str">
            <v>Baa2</v>
          </cell>
          <cell r="W160">
            <v>48.488209199159463</v>
          </cell>
          <cell r="X160">
            <v>3.649072922220248</v>
          </cell>
          <cell r="Y160">
            <v>5.1961700140121438</v>
          </cell>
          <cell r="AA160" t="str">
            <v>-</v>
          </cell>
          <cell r="AB160" t="str">
            <v>-</v>
          </cell>
        </row>
        <row r="161">
          <cell r="B161">
            <v>25</v>
          </cell>
          <cell r="C161" t="str">
            <v>AVERAGE</v>
          </cell>
          <cell r="J161">
            <v>69.417110713218278</v>
          </cell>
          <cell r="K161">
            <v>3.3262134257743594</v>
          </cell>
          <cell r="L161">
            <v>182.04327286985497</v>
          </cell>
          <cell r="M161">
            <v>5.938751296039956</v>
          </cell>
          <cell r="N161">
            <v>21.93593089670577</v>
          </cell>
          <cell r="W161">
            <v>51.789732201442433</v>
          </cell>
          <cell r="X161">
            <v>10.333856388448591</v>
          </cell>
          <cell r="Y161">
            <v>8.0539222221028535</v>
          </cell>
          <cell r="AA161">
            <v>10.631140350877192</v>
          </cell>
        </row>
        <row r="191">
          <cell r="C191" t="str">
            <v>TELEPHONE COMPANIES</v>
          </cell>
        </row>
        <row r="192">
          <cell r="R192" t="str">
            <v>% REG</v>
          </cell>
        </row>
        <row r="193">
          <cell r="E193" t="str">
            <v>PER SHARE DATA ($)</v>
          </cell>
          <cell r="R193" t="str">
            <v>TEL REV</v>
          </cell>
          <cell r="T193" t="str">
            <v>NET</v>
          </cell>
        </row>
        <row r="194">
          <cell r="D194" t="str">
            <v>LATEST</v>
          </cell>
          <cell r="J194" t="str">
            <v>PERCENT (2)</v>
          </cell>
          <cell r="Q194" t="str">
            <v>TOTAL</v>
          </cell>
          <cell r="R194" t="str">
            <v>LOCAL</v>
          </cell>
          <cell r="T194" t="str">
            <v>PLANT</v>
          </cell>
          <cell r="W194" t="str">
            <v>COMMON</v>
          </cell>
          <cell r="X194" t="str">
            <v>% RETURN ON</v>
          </cell>
        </row>
        <row r="195">
          <cell r="D195" t="str">
            <v>12 MONTHS</v>
          </cell>
          <cell r="F195" t="str">
            <v>CURRENT</v>
          </cell>
          <cell r="G195" t="str">
            <v>BOOK</v>
          </cell>
          <cell r="H195" t="str">
            <v xml:space="preserve">STOCK </v>
          </cell>
          <cell r="I195" t="str">
            <v>COMMON</v>
          </cell>
          <cell r="M195" t="str">
            <v>DIV/</v>
          </cell>
          <cell r="N195" t="str">
            <v>PRICE</v>
          </cell>
          <cell r="Q195" t="str">
            <v>REV</v>
          </cell>
          <cell r="R195" t="str">
            <v>ILEC</v>
          </cell>
          <cell r="S195" t="str">
            <v>NET</v>
          </cell>
          <cell r="T195" t="str">
            <v>PER $</v>
          </cell>
          <cell r="U195" t="str">
            <v>S&amp;P</v>
          </cell>
          <cell r="V195" t="str">
            <v>MOODY'S</v>
          </cell>
          <cell r="W195" t="str">
            <v>EQUITY</v>
          </cell>
          <cell r="X195" t="str">
            <v>BOOK VALUE</v>
          </cell>
          <cell r="AA195" t="str">
            <v>REGULATION</v>
          </cell>
        </row>
        <row r="196">
          <cell r="D196" t="str">
            <v>EARNINGS</v>
          </cell>
          <cell r="F196" t="str">
            <v>ANNUAL</v>
          </cell>
          <cell r="G196" t="str">
            <v>VALUE</v>
          </cell>
          <cell r="H196" t="str">
            <v>PRICE</v>
          </cell>
          <cell r="I196" t="str">
            <v>SHARES</v>
          </cell>
          <cell r="J196" t="str">
            <v>DIV</v>
          </cell>
          <cell r="K196" t="str">
            <v>DIV</v>
          </cell>
          <cell r="L196" t="str">
            <v>MKT/</v>
          </cell>
          <cell r="M196" t="str">
            <v>BOOK</v>
          </cell>
          <cell r="N196" t="str">
            <v>EARN</v>
          </cell>
          <cell r="Q196" t="str">
            <v>$ MILL</v>
          </cell>
          <cell r="R196" t="str">
            <v>OR</v>
          </cell>
          <cell r="S196" t="str">
            <v>PLANT</v>
          </cell>
          <cell r="T196" t="str">
            <v>REV</v>
          </cell>
          <cell r="U196" t="str">
            <v xml:space="preserve">BOND </v>
          </cell>
          <cell r="V196" t="str">
            <v xml:space="preserve">BOND </v>
          </cell>
          <cell r="W196" t="str">
            <v xml:space="preserve">RATIO </v>
          </cell>
          <cell r="X196" t="str">
            <v>COMMON</v>
          </cell>
          <cell r="Y196" t="str">
            <v>TOTAL</v>
          </cell>
          <cell r="AA196" t="str">
            <v>ALLOWED</v>
          </cell>
          <cell r="AB196" t="str">
            <v>ORDER</v>
          </cell>
        </row>
        <row r="197">
          <cell r="C197" t="str">
            <v>COMPANY</v>
          </cell>
          <cell r="D197" t="str">
            <v>AVAILABLE</v>
          </cell>
          <cell r="E197" t="str">
            <v>EARNINGS</v>
          </cell>
          <cell r="F197" t="str">
            <v>DIVIDEND</v>
          </cell>
          <cell r="G197" t="str">
            <v>(1)</v>
          </cell>
          <cell r="H197" t="str">
            <v>12/18/09</v>
          </cell>
          <cell r="I197" t="str">
            <v>O/S MILL</v>
          </cell>
          <cell r="J197" t="str">
            <v>PAYOUT</v>
          </cell>
          <cell r="K197" t="str">
            <v>YIELD</v>
          </cell>
          <cell r="L197" t="str">
            <v>BOOK</v>
          </cell>
          <cell r="M197" t="str">
            <v>(2)</v>
          </cell>
          <cell r="N197" t="str">
            <v>MULT</v>
          </cell>
          <cell r="Q197" t="str">
            <v>(1)</v>
          </cell>
          <cell r="R197" t="str">
            <v>CLEC</v>
          </cell>
          <cell r="S197" t="str">
            <v>$ MILL</v>
          </cell>
          <cell r="T197" t="str">
            <v>(1)</v>
          </cell>
          <cell r="U197" t="str">
            <v>RATING</v>
          </cell>
          <cell r="V197" t="str">
            <v>RATING</v>
          </cell>
          <cell r="W197" t="str">
            <v>(3)</v>
          </cell>
          <cell r="X197" t="str">
            <v>EQUITY (4)</v>
          </cell>
          <cell r="Y197" t="str">
            <v>CAPITAL</v>
          </cell>
          <cell r="AA197" t="str">
            <v>ROE</v>
          </cell>
          <cell r="AB197" t="str">
            <v>DATE</v>
          </cell>
        </row>
        <row r="198">
          <cell r="B198">
            <v>1</v>
          </cell>
          <cell r="C198" t="str">
            <v>Alaska Comm. Systems Group (NDQ-ALSK)</v>
          </cell>
          <cell r="D198" t="str">
            <v>9/09</v>
          </cell>
          <cell r="E198">
            <v>0.47200000000000003</v>
          </cell>
          <cell r="F198">
            <v>0.86000001430511475</v>
          </cell>
          <cell r="G198">
            <v>1.037155611669748</v>
          </cell>
          <cell r="H198">
            <v>7.99</v>
          </cell>
          <cell r="I198">
            <v>44.353999999999999</v>
          </cell>
          <cell r="J198">
            <v>182.20339286125312</v>
          </cell>
          <cell r="K198">
            <v>10.763454496935102</v>
          </cell>
          <cell r="L198" t="str">
            <v>NM</v>
          </cell>
          <cell r="M198" t="str">
            <v>NM</v>
          </cell>
          <cell r="N198">
            <v>16.927966101694913</v>
          </cell>
          <cell r="Q198">
            <v>380.53499999999997</v>
          </cell>
          <cell r="R198">
            <v>66.421222752177854</v>
          </cell>
          <cell r="S198">
            <v>479.72899999999998</v>
          </cell>
          <cell r="T198">
            <v>1.2606698464004626</v>
          </cell>
          <cell r="U198" t="str">
            <v>NR</v>
          </cell>
          <cell r="V198" t="str">
            <v>NR</v>
          </cell>
          <cell r="W198">
            <v>7.8755309332269627</v>
          </cell>
          <cell r="X198" t="str">
            <v>NM</v>
          </cell>
          <cell r="Y198">
            <v>9.9256164036335388</v>
          </cell>
          <cell r="AA198" t="str">
            <v>-</v>
          </cell>
          <cell r="AB198" t="str">
            <v>-</v>
          </cell>
        </row>
        <row r="199">
          <cell r="B199">
            <v>2</v>
          </cell>
          <cell r="C199" t="str">
            <v xml:space="preserve">AT&amp;T Inc. (NYSE-T)  </v>
          </cell>
          <cell r="D199" t="str">
            <v>9/09</v>
          </cell>
          <cell r="E199">
            <v>2.0200000000000005</v>
          </cell>
          <cell r="F199">
            <v>1.64</v>
          </cell>
          <cell r="G199">
            <v>16.946449754278937</v>
          </cell>
          <cell r="H199">
            <v>27.22</v>
          </cell>
          <cell r="I199">
            <v>5901</v>
          </cell>
          <cell r="J199">
            <v>81.188118811881154</v>
          </cell>
          <cell r="K199">
            <v>6.0249816311535636</v>
          </cell>
          <cell r="L199">
            <v>160.62361376386235</v>
          </cell>
          <cell r="M199">
            <v>9.6775432245677528</v>
          </cell>
          <cell r="N199">
            <v>13.475247524752472</v>
          </cell>
          <cell r="Q199">
            <v>123236</v>
          </cell>
          <cell r="R199">
            <v>29.729949040864685</v>
          </cell>
          <cell r="S199">
            <v>98321</v>
          </cell>
          <cell r="T199">
            <v>0.79782693368820801</v>
          </cell>
          <cell r="U199" t="str">
            <v>A</v>
          </cell>
          <cell r="V199" t="str">
            <v>A2</v>
          </cell>
          <cell r="W199">
            <v>57.77298908679149</v>
          </cell>
          <cell r="X199">
            <v>11.742950042113881</v>
          </cell>
          <cell r="Y199">
            <v>8.7597444706596566</v>
          </cell>
          <cell r="AA199">
            <v>13.015000000000001</v>
          </cell>
          <cell r="AB199" t="str">
            <v>-</v>
          </cell>
        </row>
        <row r="200">
          <cell r="B200">
            <v>3</v>
          </cell>
          <cell r="C200" t="str">
            <v>BCE, Inc. (NYSE-BCE)</v>
          </cell>
          <cell r="D200" t="str">
            <v>9/09</v>
          </cell>
          <cell r="E200">
            <v>1.5101420000000001</v>
          </cell>
          <cell r="F200">
            <v>1.62</v>
          </cell>
          <cell r="G200">
            <v>17.047313477580815</v>
          </cell>
          <cell r="H200">
            <v>25.57</v>
          </cell>
          <cell r="I200">
            <v>767.2</v>
          </cell>
          <cell r="J200">
            <v>107.2746801294183</v>
          </cell>
          <cell r="K200">
            <v>6.3355494720375436</v>
          </cell>
          <cell r="L200">
            <v>149.99430868463529</v>
          </cell>
          <cell r="M200">
            <v>9.5029636319557742</v>
          </cell>
          <cell r="N200">
            <v>16.932182536476702</v>
          </cell>
          <cell r="Q200">
            <v>14765.174800000001</v>
          </cell>
          <cell r="R200">
            <v>47.925113626152253</v>
          </cell>
          <cell r="S200">
            <v>17861.9712</v>
          </cell>
          <cell r="T200">
            <v>1.2097365213718974</v>
          </cell>
          <cell r="U200" t="str">
            <v>NR</v>
          </cell>
          <cell r="V200" t="str">
            <v>Baa1</v>
          </cell>
          <cell r="W200">
            <v>48.402479699949389</v>
          </cell>
          <cell r="X200">
            <v>7.8143678349387278</v>
          </cell>
          <cell r="Y200">
            <v>6.3923512187047731</v>
          </cell>
          <cell r="AA200" t="str">
            <v>-</v>
          </cell>
          <cell r="AB200" t="str">
            <v>-</v>
          </cell>
        </row>
        <row r="201">
          <cell r="B201">
            <v>4</v>
          </cell>
          <cell r="C201" t="str">
            <v>CenturyTel, Inc. (NYSE-CTL)</v>
          </cell>
          <cell r="D201" t="str">
            <v>9/09</v>
          </cell>
          <cell r="E201">
            <v>2.839</v>
          </cell>
          <cell r="F201">
            <v>2.8</v>
          </cell>
          <cell r="G201">
            <v>31.379687871770724</v>
          </cell>
          <cell r="H201">
            <v>35.15</v>
          </cell>
          <cell r="I201">
            <v>298.40300000000002</v>
          </cell>
          <cell r="J201">
            <v>98.626276858048598</v>
          </cell>
          <cell r="K201">
            <v>7.9658605974395442</v>
          </cell>
          <cell r="L201">
            <v>112.01513585360121</v>
          </cell>
          <cell r="M201">
            <v>8.9229695701303946</v>
          </cell>
          <cell r="N201">
            <v>12.381120112715745</v>
          </cell>
          <cell r="Q201">
            <v>3788.1329999999998</v>
          </cell>
          <cell r="R201">
            <v>63.288300595570426</v>
          </cell>
          <cell r="S201">
            <v>9363.1869999999999</v>
          </cell>
          <cell r="T201">
            <v>2.4717154862302881</v>
          </cell>
          <cell r="U201" t="str">
            <v>BBB-</v>
          </cell>
          <cell r="V201" t="str">
            <v>Baa3</v>
          </cell>
          <cell r="W201">
            <v>53.219229253263258</v>
          </cell>
          <cell r="X201">
            <v>6.1130128138217517</v>
          </cell>
          <cell r="Y201">
            <v>5.5911392034792726</v>
          </cell>
          <cell r="AA201">
            <v>10</v>
          </cell>
          <cell r="AB201" t="str">
            <v>-</v>
          </cell>
        </row>
        <row r="202">
          <cell r="B202">
            <v>5</v>
          </cell>
          <cell r="C202" t="str">
            <v>Cincinnati Bell Inc. (NYSE- CBB)</v>
          </cell>
          <cell r="D202" t="str">
            <v>9/09</v>
          </cell>
          <cell r="E202">
            <v>0.49399999999999999</v>
          </cell>
          <cell r="F202">
            <v>0</v>
          </cell>
          <cell r="G202" t="str">
            <v>NM</v>
          </cell>
          <cell r="H202">
            <v>3.16</v>
          </cell>
          <cell r="I202">
            <v>213.2</v>
          </cell>
          <cell r="J202">
            <v>0</v>
          </cell>
          <cell r="K202">
            <v>0</v>
          </cell>
          <cell r="L202" t="str">
            <v>NM</v>
          </cell>
          <cell r="M202" t="str">
            <v>NM</v>
          </cell>
          <cell r="N202">
            <v>6.3967611336032393</v>
          </cell>
          <cell r="Q202">
            <v>1347.6</v>
          </cell>
          <cell r="R202">
            <v>60.930543187889583</v>
          </cell>
          <cell r="S202">
            <v>1086.7</v>
          </cell>
          <cell r="T202">
            <v>0.8063965568417929</v>
          </cell>
          <cell r="U202" t="str">
            <v>B-</v>
          </cell>
          <cell r="V202" t="str">
            <v>Ba1</v>
          </cell>
          <cell r="W202" t="str">
            <v>NM</v>
          </cell>
          <cell r="X202" t="str">
            <v>NM</v>
          </cell>
          <cell r="Y202">
            <v>17.063819113484072</v>
          </cell>
          <cell r="AA202" t="str">
            <v>-</v>
          </cell>
          <cell r="AB202" t="str">
            <v>-</v>
          </cell>
        </row>
        <row r="203">
          <cell r="B203">
            <v>6</v>
          </cell>
          <cell r="C203" t="str">
            <v>Frontier Communications Corp (NYSE FTR)</v>
          </cell>
          <cell r="D203" t="str">
            <v>9/09</v>
          </cell>
          <cell r="E203">
            <v>0.48999999999999994</v>
          </cell>
          <cell r="F203">
            <v>1</v>
          </cell>
          <cell r="G203" t="str">
            <v>NM</v>
          </cell>
          <cell r="H203">
            <v>7.47</v>
          </cell>
          <cell r="I203">
            <v>311.31400000000002</v>
          </cell>
          <cell r="J203">
            <v>204.08163265306126</v>
          </cell>
          <cell r="K203">
            <v>13.386880856760374</v>
          </cell>
          <cell r="L203" t="str">
            <v>NM</v>
          </cell>
          <cell r="M203" t="str">
            <v>NM</v>
          </cell>
          <cell r="N203">
            <v>15.244897959183675</v>
          </cell>
          <cell r="Q203">
            <v>2144.3060000000005</v>
          </cell>
          <cell r="R203">
            <v>74.526723331464808</v>
          </cell>
          <cell r="S203">
            <v>3130.92</v>
          </cell>
          <cell r="T203">
            <v>1.4601087717891006</v>
          </cell>
          <cell r="U203" t="str">
            <v>NR</v>
          </cell>
          <cell r="V203" t="str">
            <v>Ba2</v>
          </cell>
          <cell r="W203">
            <v>7.8542204206837756</v>
          </cell>
          <cell r="X203" t="str">
            <v>NM</v>
          </cell>
          <cell r="Y203">
            <v>9.7373963177902176</v>
          </cell>
          <cell r="AA203" t="str">
            <v>-</v>
          </cell>
          <cell r="AB203" t="str">
            <v>-</v>
          </cell>
        </row>
        <row r="204">
          <cell r="B204">
            <v>7</v>
          </cell>
          <cell r="C204" t="str">
            <v>General Communication, Inc. (NDQ-GNCMA)</v>
          </cell>
          <cell r="D204" t="str">
            <v>9/09</v>
          </cell>
          <cell r="E204">
            <v>0.09</v>
          </cell>
          <cell r="F204">
            <v>0</v>
          </cell>
          <cell r="G204">
            <v>5.4210473252273506</v>
          </cell>
          <cell r="H204">
            <v>6.19</v>
          </cell>
          <cell r="I204">
            <v>49.593000000000004</v>
          </cell>
          <cell r="J204">
            <v>0</v>
          </cell>
          <cell r="K204">
            <v>0</v>
          </cell>
          <cell r="L204">
            <v>114.18457778802735</v>
          </cell>
          <cell r="M204" t="str">
            <v>NM</v>
          </cell>
          <cell r="N204">
            <v>68.777777777777786</v>
          </cell>
          <cell r="Q204">
            <v>594.94799999999987</v>
          </cell>
          <cell r="R204">
            <v>8.5535206438209741</v>
          </cell>
          <cell r="S204">
            <v>845.476</v>
          </cell>
          <cell r="T204">
            <v>1.4210922635255521</v>
          </cell>
          <cell r="U204" t="str">
            <v>NR</v>
          </cell>
          <cell r="V204" t="str">
            <v>Baa2</v>
          </cell>
          <cell r="W204">
            <v>24.291045113257496</v>
          </cell>
          <cell r="X204">
            <v>0.50910655385056658</v>
          </cell>
          <cell r="Y204">
            <v>5.4649903551658614</v>
          </cell>
          <cell r="AA204" t="str">
            <v>-</v>
          </cell>
          <cell r="AB204" t="str">
            <v>-</v>
          </cell>
        </row>
        <row r="205">
          <cell r="B205">
            <v>8</v>
          </cell>
          <cell r="C205" t="str">
            <v>Qwest Communications International (NYSE-Q)</v>
          </cell>
          <cell r="D205" t="str">
            <v>9/09</v>
          </cell>
          <cell r="E205">
            <v>0.42899999999999999</v>
          </cell>
          <cell r="F205">
            <v>0.32</v>
          </cell>
          <cell r="G205" t="str">
            <v>NM</v>
          </cell>
          <cell r="H205">
            <v>4.25</v>
          </cell>
          <cell r="I205">
            <v>1719.502</v>
          </cell>
          <cell r="J205">
            <v>74.592074592074596</v>
          </cell>
          <cell r="K205">
            <v>7.5294117647058831</v>
          </cell>
          <cell r="L205" t="str">
            <v>NM</v>
          </cell>
          <cell r="M205" t="str">
            <v>NM</v>
          </cell>
          <cell r="N205">
            <v>9.9067599067599073</v>
          </cell>
          <cell r="Q205">
            <v>12632</v>
          </cell>
          <cell r="R205">
            <v>58.003483217226091</v>
          </cell>
          <cell r="S205">
            <v>13287</v>
          </cell>
          <cell r="T205">
            <v>1.0518524382520582</v>
          </cell>
          <cell r="U205" t="str">
            <v>NR</v>
          </cell>
          <cell r="V205" t="str">
            <v>Ba1</v>
          </cell>
          <cell r="W205" t="str">
            <v>NM</v>
          </cell>
          <cell r="X205" t="str">
            <v>NM</v>
          </cell>
          <cell r="Y205">
            <v>11.8669332848573</v>
          </cell>
          <cell r="AA205">
            <v>11.11</v>
          </cell>
          <cell r="AB205" t="str">
            <v>-</v>
          </cell>
        </row>
        <row r="206">
          <cell r="B206">
            <v>9</v>
          </cell>
          <cell r="C206" t="str">
            <v>Telephone &amp; Data Systems, Inc.  (ASE-TDS)</v>
          </cell>
          <cell r="D206" t="str">
            <v>9/09</v>
          </cell>
          <cell r="E206">
            <v>0.15999999999999992</v>
          </cell>
          <cell r="F206">
            <v>0.43</v>
          </cell>
          <cell r="G206">
            <v>34.736811588867617</v>
          </cell>
          <cell r="H206">
            <v>32.64</v>
          </cell>
          <cell r="I206">
            <v>108.65600000000001</v>
          </cell>
          <cell r="J206" t="str">
            <v>NM</v>
          </cell>
          <cell r="K206">
            <v>1.3174019607843137</v>
          </cell>
          <cell r="L206">
            <v>93.963718910979154</v>
          </cell>
          <cell r="M206">
            <v>1.2378798753591003</v>
          </cell>
          <cell r="N206" t="str">
            <v>NM</v>
          </cell>
          <cell r="Q206">
            <v>5021.8339999999998</v>
          </cell>
          <cell r="R206">
            <v>16.026316282059501</v>
          </cell>
          <cell r="S206">
            <v>3472.8690000000001</v>
          </cell>
          <cell r="T206">
            <v>0.69155392233196089</v>
          </cell>
          <cell r="U206" t="str">
            <v>NR</v>
          </cell>
          <cell r="V206" t="str">
            <v>Baa2</v>
          </cell>
          <cell r="W206">
            <v>61.968924932705164</v>
          </cell>
          <cell r="X206">
            <v>0.41971742491723119</v>
          </cell>
          <cell r="Y206">
            <v>2.7951298732825554</v>
          </cell>
          <cell r="AA206" t="str">
            <v>-</v>
          </cell>
          <cell r="AB206" t="str">
            <v>-</v>
          </cell>
        </row>
        <row r="207">
          <cell r="B207">
            <v>10</v>
          </cell>
          <cell r="C207" t="str">
            <v>PAETEC Holdings Corp. (NDQ-PAET)</v>
          </cell>
          <cell r="D207" t="str">
            <v>9/09</v>
          </cell>
          <cell r="E207">
            <v>-1</v>
          </cell>
          <cell r="F207">
            <v>0</v>
          </cell>
          <cell r="G207">
            <v>1.3162516541933105</v>
          </cell>
          <cell r="H207">
            <v>3.88</v>
          </cell>
          <cell r="I207">
            <v>145.15005500000001</v>
          </cell>
          <cell r="J207">
            <v>0</v>
          </cell>
          <cell r="K207">
            <v>0</v>
          </cell>
          <cell r="L207">
            <v>294.77645765071657</v>
          </cell>
          <cell r="M207" t="str">
            <v>NM</v>
          </cell>
          <cell r="N207" t="str">
            <v>NM</v>
          </cell>
          <cell r="Q207">
            <v>1590.3020000000001</v>
          </cell>
          <cell r="R207">
            <v>79.336880667948591</v>
          </cell>
          <cell r="S207">
            <v>608.83100000000002</v>
          </cell>
          <cell r="T207">
            <v>0.38283986312033813</v>
          </cell>
          <cell r="U207" t="str">
            <v>NR</v>
          </cell>
          <cell r="V207" t="str">
            <v>B1</v>
          </cell>
          <cell r="W207">
            <v>17.067033042620682</v>
          </cell>
          <cell r="X207" t="str">
            <v>NM</v>
          </cell>
          <cell r="Y207" t="str">
            <v>NM</v>
          </cell>
          <cell r="AA207" t="str">
            <v>-</v>
          </cell>
          <cell r="AB207" t="str">
            <v>-</v>
          </cell>
        </row>
        <row r="208">
          <cell r="B208">
            <v>11</v>
          </cell>
          <cell r="C208" t="str">
            <v>Verizon Communications (NYSE-VZ)</v>
          </cell>
          <cell r="D208" t="str">
            <v>9/09</v>
          </cell>
          <cell r="E208">
            <v>2.0519999999999996</v>
          </cell>
          <cell r="F208">
            <v>1.9</v>
          </cell>
          <cell r="G208">
            <v>15.200985568461808</v>
          </cell>
          <cell r="H208">
            <v>32.81</v>
          </cell>
          <cell r="I208">
            <v>2841</v>
          </cell>
          <cell r="J208">
            <v>92.592592592592609</v>
          </cell>
          <cell r="K208">
            <v>5.7909174032307211</v>
          </cell>
          <cell r="L208">
            <v>215.84126800351967</v>
          </cell>
          <cell r="M208">
            <v>12.499189552169684</v>
          </cell>
          <cell r="N208">
            <v>15.989278752436652</v>
          </cell>
          <cell r="Q208">
            <v>105362</v>
          </cell>
          <cell r="R208">
            <v>43.731136462861372</v>
          </cell>
          <cell r="S208">
            <v>90834</v>
          </cell>
          <cell r="T208">
            <v>0.8621134754465557</v>
          </cell>
          <cell r="U208" t="str">
            <v>A+</v>
          </cell>
          <cell r="V208" t="str">
            <v>Baa1</v>
          </cell>
          <cell r="W208">
            <v>29.298706232742422</v>
          </cell>
          <cell r="X208">
            <v>12.392181856809009</v>
          </cell>
          <cell r="Y208">
            <v>6.2834205433302275</v>
          </cell>
          <cell r="AA208">
            <v>12.526666666666667</v>
          </cell>
          <cell r="AB208" t="str">
            <v>-</v>
          </cell>
        </row>
        <row r="209">
          <cell r="B209">
            <v>12</v>
          </cell>
          <cell r="C209" t="str">
            <v>Windstream Corporation (NYSE-WIN)</v>
          </cell>
          <cell r="D209" t="str">
            <v>9/09</v>
          </cell>
          <cell r="E209">
            <v>0.79</v>
          </cell>
          <cell r="F209">
            <v>1</v>
          </cell>
          <cell r="G209">
            <v>0.4361213235294118</v>
          </cell>
          <cell r="H209">
            <v>10.77</v>
          </cell>
          <cell r="I209">
            <v>435.2</v>
          </cell>
          <cell r="J209">
            <v>126.58227848101265</v>
          </cell>
          <cell r="K209">
            <v>9.2850510677808735</v>
          </cell>
          <cell r="L209" t="str">
            <v>NM</v>
          </cell>
          <cell r="M209" t="str">
            <v>NM</v>
          </cell>
          <cell r="N209">
            <v>13.632911392405061</v>
          </cell>
          <cell r="Q209">
            <v>3008</v>
          </cell>
          <cell r="R209">
            <v>96.090425531914875</v>
          </cell>
          <cell r="S209">
            <v>3751.8</v>
          </cell>
          <cell r="T209">
            <v>1.2472739361702128</v>
          </cell>
          <cell r="U209" t="str">
            <v>BB-</v>
          </cell>
          <cell r="V209" t="str">
            <v>Ba3</v>
          </cell>
          <cell r="W209">
            <v>3.5064383232647933</v>
          </cell>
          <cell r="X209" t="str">
            <v>NM</v>
          </cell>
          <cell r="Y209">
            <v>13.17273464208931</v>
          </cell>
          <cell r="AA209" t="str">
            <v>-</v>
          </cell>
          <cell r="AB209" t="str">
            <v>-</v>
          </cell>
        </row>
        <row r="210">
          <cell r="B210">
            <v>13</v>
          </cell>
          <cell r="C210" t="str">
            <v>AVERAGE</v>
          </cell>
          <cell r="J210">
            <v>87.921913361758385</v>
          </cell>
          <cell r="K210">
            <v>5.6999591042356608</v>
          </cell>
          <cell r="L210">
            <v>163.05701152219169</v>
          </cell>
          <cell r="M210">
            <v>8.3681091708365418</v>
          </cell>
          <cell r="N210">
            <v>18.966490319780615</v>
          </cell>
          <cell r="W210">
            <v>31.125659703850538</v>
          </cell>
          <cell r="X210">
            <v>6.4985560877418607</v>
          </cell>
          <cell r="Y210">
            <v>8.8230250387706164</v>
          </cell>
          <cell r="AA210">
            <v>11.662916666666668</v>
          </cell>
        </row>
        <row r="228">
          <cell r="C228" t="str">
            <v>SMALL TELEPHONE COMPANIES</v>
          </cell>
        </row>
        <row r="229">
          <cell r="R229" t="str">
            <v>% REG</v>
          </cell>
        </row>
        <row r="230">
          <cell r="E230" t="str">
            <v>PER SHARE DATA ($)</v>
          </cell>
          <cell r="R230" t="str">
            <v xml:space="preserve">TEL </v>
          </cell>
          <cell r="T230" t="str">
            <v>NET</v>
          </cell>
        </row>
        <row r="231">
          <cell r="D231" t="str">
            <v>LATEST</v>
          </cell>
          <cell r="J231" t="str">
            <v>PERCENT (2)</v>
          </cell>
          <cell r="Q231" t="str">
            <v>TOTAL</v>
          </cell>
          <cell r="R231" t="str">
            <v>REV</v>
          </cell>
          <cell r="T231" t="str">
            <v>PLANT</v>
          </cell>
          <cell r="W231" t="str">
            <v>COMMON</v>
          </cell>
          <cell r="X231" t="str">
            <v>% RETURN ON</v>
          </cell>
        </row>
        <row r="232">
          <cell r="D232" t="str">
            <v>12 MONTHS</v>
          </cell>
          <cell r="F232" t="str">
            <v>CURRENT</v>
          </cell>
          <cell r="G232" t="str">
            <v>BOOK</v>
          </cell>
          <cell r="H232" t="str">
            <v xml:space="preserve">STOCK </v>
          </cell>
          <cell r="I232" t="str">
            <v>COMMON</v>
          </cell>
          <cell r="M232" t="str">
            <v>DIV/</v>
          </cell>
          <cell r="N232" t="str">
            <v>PRICE</v>
          </cell>
          <cell r="Q232" t="str">
            <v>REV</v>
          </cell>
          <cell r="R232" t="str">
            <v>LOCAL</v>
          </cell>
          <cell r="S232" t="str">
            <v>NET</v>
          </cell>
          <cell r="T232" t="str">
            <v>PER $</v>
          </cell>
          <cell r="U232" t="str">
            <v>S&amp;P</v>
          </cell>
          <cell r="V232" t="str">
            <v>MOODY'S</v>
          </cell>
          <cell r="W232" t="str">
            <v>EQUITY</v>
          </cell>
          <cell r="X232" t="str">
            <v>BOOK VALUE</v>
          </cell>
          <cell r="AA232" t="str">
            <v>REGULATION</v>
          </cell>
        </row>
        <row r="233">
          <cell r="D233" t="str">
            <v>EARNINGS</v>
          </cell>
          <cell r="F233" t="str">
            <v>ANNUAL</v>
          </cell>
          <cell r="G233" t="str">
            <v>VALUE</v>
          </cell>
          <cell r="H233" t="str">
            <v>PRICE</v>
          </cell>
          <cell r="I233" t="str">
            <v>SHARES</v>
          </cell>
          <cell r="J233" t="str">
            <v>DIV</v>
          </cell>
          <cell r="K233" t="str">
            <v>DIV</v>
          </cell>
          <cell r="L233" t="str">
            <v>MKT/</v>
          </cell>
          <cell r="M233" t="str">
            <v>BOOK</v>
          </cell>
          <cell r="N233" t="str">
            <v>EARN</v>
          </cell>
          <cell r="Q233" t="str">
            <v>$ MILL</v>
          </cell>
          <cell r="R233" t="str">
            <v>OR</v>
          </cell>
          <cell r="S233" t="str">
            <v>PLANT</v>
          </cell>
          <cell r="T233" t="str">
            <v>REV</v>
          </cell>
          <cell r="U233" t="str">
            <v xml:space="preserve">BOND </v>
          </cell>
          <cell r="V233" t="str">
            <v xml:space="preserve">BOND </v>
          </cell>
          <cell r="W233" t="str">
            <v xml:space="preserve">RATIO </v>
          </cell>
          <cell r="X233" t="str">
            <v>COMMON</v>
          </cell>
          <cell r="Y233" t="str">
            <v>TOTAL</v>
          </cell>
          <cell r="AA233" t="str">
            <v>ALLOWED</v>
          </cell>
          <cell r="AB233" t="str">
            <v>ORDER</v>
          </cell>
        </row>
        <row r="234">
          <cell r="C234" t="str">
            <v>COMPANY</v>
          </cell>
          <cell r="D234" t="str">
            <v>AVAILABLE</v>
          </cell>
          <cell r="E234" t="str">
            <v>EARNINGS</v>
          </cell>
          <cell r="F234" t="str">
            <v>DIVIDEND</v>
          </cell>
          <cell r="G234" t="str">
            <v>(1)</v>
          </cell>
          <cell r="H234" t="str">
            <v>12/18/09</v>
          </cell>
          <cell r="I234" t="str">
            <v>O/S MILL</v>
          </cell>
          <cell r="J234" t="str">
            <v>PAYOUT</v>
          </cell>
          <cell r="K234" t="str">
            <v>YIELD</v>
          </cell>
          <cell r="L234" t="str">
            <v>BOOK</v>
          </cell>
          <cell r="M234" t="str">
            <v>(2)</v>
          </cell>
          <cell r="N234" t="str">
            <v>MULT</v>
          </cell>
          <cell r="Q234" t="str">
            <v>(1)</v>
          </cell>
          <cell r="R234" t="str">
            <v>CLEC</v>
          </cell>
          <cell r="S234" t="str">
            <v>$ MILL</v>
          </cell>
          <cell r="T234" t="str">
            <v>(1)</v>
          </cell>
          <cell r="U234" t="str">
            <v>RATING</v>
          </cell>
          <cell r="V234" t="str">
            <v>RATING</v>
          </cell>
          <cell r="W234" t="str">
            <v>(3)</v>
          </cell>
          <cell r="X234" t="str">
            <v>EQUITY (4)</v>
          </cell>
          <cell r="Y234" t="str">
            <v>CAPITAL</v>
          </cell>
          <cell r="AA234" t="str">
            <v>ROE</v>
          </cell>
          <cell r="AB234" t="str">
            <v>DATE</v>
          </cell>
        </row>
        <row r="235">
          <cell r="B235">
            <v>1</v>
          </cell>
          <cell r="C235" t="str">
            <v>Atlantic Tele-Network, Inc. (NDQ-ATNI)</v>
          </cell>
          <cell r="D235" t="str">
            <v>9/09</v>
          </cell>
          <cell r="E235">
            <v>2.415</v>
          </cell>
          <cell r="F235">
            <v>0.8</v>
          </cell>
          <cell r="G235">
            <v>16.559609589938425</v>
          </cell>
          <cell r="H235">
            <v>51.55</v>
          </cell>
          <cell r="I235">
            <v>15.266</v>
          </cell>
          <cell r="J235">
            <v>33.126293995859214</v>
          </cell>
          <cell r="K235">
            <v>1.5518913676042678</v>
          </cell>
          <cell r="L235">
            <v>311.29960957124035</v>
          </cell>
          <cell r="M235">
            <v>4.8310317683218686</v>
          </cell>
          <cell r="N235">
            <v>21.345755693581779</v>
          </cell>
          <cell r="Q235">
            <v>237.59200000000001</v>
          </cell>
          <cell r="R235">
            <v>23.023923364423045</v>
          </cell>
          <cell r="S235">
            <v>207.64699999999999</v>
          </cell>
          <cell r="T235">
            <v>0.87396461160308414</v>
          </cell>
          <cell r="U235" t="str">
            <v>NR</v>
          </cell>
          <cell r="V235" t="str">
            <v>NR</v>
          </cell>
          <cell r="W235">
            <v>71.139045303481836</v>
          </cell>
          <cell r="X235">
            <v>15.345206958110186</v>
          </cell>
          <cell r="Y235">
            <v>12.018345446253845</v>
          </cell>
          <cell r="AA235" t="str">
            <v>-</v>
          </cell>
          <cell r="AB235" t="str">
            <v>-</v>
          </cell>
        </row>
        <row r="236">
          <cell r="B236">
            <v>2</v>
          </cell>
          <cell r="C236" t="str">
            <v>Hickory Tech Corportion (NDQ-HTCO)</v>
          </cell>
          <cell r="D236" t="str">
            <v>9/09</v>
          </cell>
          <cell r="E236">
            <v>0.88</v>
          </cell>
          <cell r="F236">
            <v>0.52</v>
          </cell>
          <cell r="G236">
            <v>2.7677760654798753</v>
          </cell>
          <cell r="H236">
            <v>8.32</v>
          </cell>
          <cell r="I236">
            <v>13.080538000000001</v>
          </cell>
          <cell r="J236">
            <v>59.090909090909093</v>
          </cell>
          <cell r="K236">
            <v>6.25</v>
          </cell>
          <cell r="L236">
            <v>300.60235377306378</v>
          </cell>
          <cell r="M236" t="str">
            <v>NM</v>
          </cell>
          <cell r="N236">
            <v>9.454545454545455</v>
          </cell>
          <cell r="Q236">
            <v>138.44200000000001</v>
          </cell>
          <cell r="R236">
            <v>60.217275104375837</v>
          </cell>
          <cell r="S236">
            <v>152.23099999999999</v>
          </cell>
          <cell r="T236">
            <v>1.0996012770690975</v>
          </cell>
          <cell r="U236" t="str">
            <v>NR</v>
          </cell>
          <cell r="V236" t="str">
            <v>NR</v>
          </cell>
          <cell r="W236">
            <v>22.468674556727137</v>
          </cell>
          <cell r="X236">
            <v>24.021499842753805</v>
          </cell>
          <cell r="Y236">
            <v>9.2233228073016473</v>
          </cell>
          <cell r="AA236" t="str">
            <v>-</v>
          </cell>
          <cell r="AB236" t="str">
            <v>-</v>
          </cell>
        </row>
        <row r="237">
          <cell r="B237">
            <v>3</v>
          </cell>
          <cell r="C237" t="str">
            <v>Consolidated Comm. Holdings, Inc. (NDQ-CNSL)</v>
          </cell>
          <cell r="D237" t="str">
            <v>9/09</v>
          </cell>
          <cell r="E237">
            <v>0.71</v>
          </cell>
          <cell r="F237">
            <v>1.55</v>
          </cell>
          <cell r="G237">
            <v>2.1004831350733824</v>
          </cell>
          <cell r="H237">
            <v>15.84</v>
          </cell>
          <cell r="I237">
            <v>29.642227999999999</v>
          </cell>
          <cell r="J237">
            <v>218.3098591549296</v>
          </cell>
          <cell r="K237">
            <v>9.7853535353535364</v>
          </cell>
          <cell r="L237" t="str">
            <v>NM</v>
          </cell>
          <cell r="M237" t="str">
            <v>NM</v>
          </cell>
          <cell r="N237">
            <v>22.30985915492958</v>
          </cell>
          <cell r="Q237">
            <v>408.08399999999995</v>
          </cell>
          <cell r="R237">
            <v>45.456327618823586</v>
          </cell>
          <cell r="S237">
            <v>382.642</v>
          </cell>
          <cell r="T237">
            <v>0.93765499259956298</v>
          </cell>
          <cell r="U237" t="str">
            <v>NR</v>
          </cell>
          <cell r="V237" t="str">
            <v>NR</v>
          </cell>
          <cell r="W237">
            <v>6.5418940529000018</v>
          </cell>
          <cell r="X237">
            <v>22.490656770248023</v>
          </cell>
          <cell r="Y237">
            <v>8.5054515703528093</v>
          </cell>
          <cell r="AA237" t="str">
            <v>-</v>
          </cell>
          <cell r="AB237" t="str">
            <v>-</v>
          </cell>
        </row>
        <row r="238">
          <cell r="B238">
            <v>4</v>
          </cell>
          <cell r="C238" t="str">
            <v>SureWest Communications (NDQ-SURW)</v>
          </cell>
          <cell r="D238" t="str">
            <v>9/09</v>
          </cell>
          <cell r="E238">
            <v>0.10999999999999997</v>
          </cell>
          <cell r="F238">
            <v>0</v>
          </cell>
          <cell r="G238">
            <v>19.013777267508612</v>
          </cell>
          <cell r="H238">
            <v>8.2899999999999991</v>
          </cell>
          <cell r="I238">
            <v>13.936</v>
          </cell>
          <cell r="J238">
            <v>0</v>
          </cell>
          <cell r="K238">
            <v>0</v>
          </cell>
          <cell r="L238">
            <v>43.599963770303717</v>
          </cell>
          <cell r="M238" t="str">
            <v>NM</v>
          </cell>
          <cell r="N238" t="str">
            <v>NM</v>
          </cell>
          <cell r="Q238">
            <v>239.143</v>
          </cell>
          <cell r="R238">
            <v>32.350100149283065</v>
          </cell>
          <cell r="S238">
            <v>523.87300000000005</v>
          </cell>
          <cell r="T238">
            <v>2.1906265288969364</v>
          </cell>
          <cell r="U238" t="str">
            <v>NR</v>
          </cell>
          <cell r="V238" t="str">
            <v>NR</v>
          </cell>
          <cell r="W238">
            <v>55.66477109203165</v>
          </cell>
          <cell r="X238" t="str">
            <v>NM</v>
          </cell>
          <cell r="Y238">
            <v>2.2278383141305484</v>
          </cell>
          <cell r="AA238" t="str">
            <v>-</v>
          </cell>
          <cell r="AB238" t="str">
            <v>-</v>
          </cell>
        </row>
        <row r="239">
          <cell r="B239">
            <v>5</v>
          </cell>
          <cell r="C239" t="str">
            <v>Warwick Valley Telephone Co. (NDQ-WWVY)</v>
          </cell>
          <cell r="D239" t="str">
            <v>9/09</v>
          </cell>
          <cell r="E239">
            <v>1.1700000000000002</v>
          </cell>
          <cell r="F239">
            <v>0.88</v>
          </cell>
          <cell r="G239">
            <v>6.5819318348739584</v>
          </cell>
          <cell r="H239">
            <v>13.18</v>
          </cell>
          <cell r="I239">
            <v>5.3985669999999999</v>
          </cell>
          <cell r="J239">
            <v>75.213675213675202</v>
          </cell>
          <cell r="K239">
            <v>6.6767830045523517</v>
          </cell>
          <cell r="L239">
            <v>200.24516100526267</v>
          </cell>
          <cell r="M239">
            <v>13.369934877437876</v>
          </cell>
          <cell r="N239">
            <v>11.264957264957264</v>
          </cell>
          <cell r="Q239">
            <v>23.553999999999998</v>
          </cell>
          <cell r="R239">
            <v>94.998726330984113</v>
          </cell>
          <cell r="S239">
            <v>33.453000000000003</v>
          </cell>
          <cell r="T239">
            <v>1.420268319606012</v>
          </cell>
          <cell r="U239" t="str">
            <v>NR</v>
          </cell>
          <cell r="V239" t="str">
            <v>NR</v>
          </cell>
          <cell r="W239">
            <v>87.543423094927206</v>
          </cell>
          <cell r="X239">
            <v>17.8772031764478</v>
          </cell>
          <cell r="Y239">
            <v>17.184464862417027</v>
          </cell>
          <cell r="AA239" t="str">
            <v>-</v>
          </cell>
          <cell r="AB239" t="str">
            <v>-</v>
          </cell>
        </row>
        <row r="240">
          <cell r="B240">
            <v>6</v>
          </cell>
          <cell r="C240" t="str">
            <v>AVERAGE</v>
          </cell>
          <cell r="J240">
            <v>77.14814749107461</v>
          </cell>
          <cell r="K240">
            <v>4.8528055815020315</v>
          </cell>
          <cell r="L240">
            <v>213.93677202996764</v>
          </cell>
          <cell r="M240">
            <v>9.1004833228798727</v>
          </cell>
          <cell r="N240">
            <v>16.093779392003519</v>
          </cell>
          <cell r="W240">
            <v>48.671561620013563</v>
          </cell>
          <cell r="X240">
            <v>19.933641686889956</v>
          </cell>
          <cell r="Y240">
            <v>9.8318846000911755</v>
          </cell>
        </row>
        <row r="252">
          <cell r="C252" t="str">
            <v>WATER COMPANIES</v>
          </cell>
        </row>
        <row r="254">
          <cell r="E254" t="str">
            <v>PER SHARE DATA ($)</v>
          </cell>
          <cell r="T254" t="str">
            <v>NET</v>
          </cell>
        </row>
        <row r="255">
          <cell r="D255" t="str">
            <v>LATEST</v>
          </cell>
          <cell r="J255" t="str">
            <v>PERCENT (2)</v>
          </cell>
          <cell r="Q255" t="str">
            <v>TOTAL</v>
          </cell>
          <cell r="R255" t="str">
            <v>%</v>
          </cell>
          <cell r="T255" t="str">
            <v>PLANT</v>
          </cell>
          <cell r="W255" t="str">
            <v>COMMON</v>
          </cell>
          <cell r="X255" t="str">
            <v>% RETURN ON</v>
          </cell>
        </row>
        <row r="256">
          <cell r="D256" t="str">
            <v>12 MONTHS</v>
          </cell>
          <cell r="F256" t="str">
            <v>CURRENT</v>
          </cell>
          <cell r="G256" t="str">
            <v>BOOK</v>
          </cell>
          <cell r="H256" t="str">
            <v xml:space="preserve">STOCK </v>
          </cell>
          <cell r="I256" t="str">
            <v>COMMON</v>
          </cell>
          <cell r="M256" t="str">
            <v>DIV/</v>
          </cell>
          <cell r="N256" t="str">
            <v>PRICE</v>
          </cell>
          <cell r="Q256" t="str">
            <v>REV</v>
          </cell>
          <cell r="R256" t="str">
            <v>REG</v>
          </cell>
          <cell r="S256" t="str">
            <v>NET</v>
          </cell>
          <cell r="T256" t="str">
            <v>PER $</v>
          </cell>
          <cell r="U256" t="str">
            <v>S&amp;P</v>
          </cell>
          <cell r="V256" t="str">
            <v>MOODY'S</v>
          </cell>
          <cell r="W256" t="str">
            <v>EQUITY</v>
          </cell>
          <cell r="X256" t="str">
            <v>BOOK VALUE</v>
          </cell>
          <cell r="AA256" t="str">
            <v>REGULATION</v>
          </cell>
        </row>
        <row r="257">
          <cell r="D257" t="str">
            <v>EARNINGS</v>
          </cell>
          <cell r="F257" t="str">
            <v>ANNUAL</v>
          </cell>
          <cell r="G257" t="str">
            <v>VALUE</v>
          </cell>
          <cell r="H257" t="str">
            <v>PRICE</v>
          </cell>
          <cell r="I257" t="str">
            <v>SHARES</v>
          </cell>
          <cell r="J257" t="str">
            <v>DIV</v>
          </cell>
          <cell r="K257" t="str">
            <v>DIV</v>
          </cell>
          <cell r="L257" t="str">
            <v>MKT/</v>
          </cell>
          <cell r="M257" t="str">
            <v>BOOK</v>
          </cell>
          <cell r="N257" t="str">
            <v>EARN</v>
          </cell>
          <cell r="Q257" t="str">
            <v>$ MILL</v>
          </cell>
          <cell r="R257" t="str">
            <v>WATER</v>
          </cell>
          <cell r="S257" t="str">
            <v>PLANT</v>
          </cell>
          <cell r="T257" t="str">
            <v>REV</v>
          </cell>
          <cell r="U257" t="str">
            <v xml:space="preserve">BOND </v>
          </cell>
          <cell r="V257" t="str">
            <v xml:space="preserve">BOND </v>
          </cell>
          <cell r="W257" t="str">
            <v xml:space="preserve">RATIO </v>
          </cell>
          <cell r="X257" t="str">
            <v>COMMON</v>
          </cell>
          <cell r="Y257" t="str">
            <v>TOTAL</v>
          </cell>
          <cell r="AA257" t="str">
            <v>ALLOWED</v>
          </cell>
          <cell r="AB257" t="str">
            <v>ORDER</v>
          </cell>
        </row>
        <row r="258">
          <cell r="C258" t="str">
            <v>COMPANY</v>
          </cell>
          <cell r="D258" t="str">
            <v>AVAILABLE</v>
          </cell>
          <cell r="E258" t="str">
            <v>EARNINGS</v>
          </cell>
          <cell r="F258" t="str">
            <v>DIVIDEND</v>
          </cell>
          <cell r="G258" t="str">
            <v>(1)</v>
          </cell>
          <cell r="H258" t="str">
            <v>12/18/09</v>
          </cell>
          <cell r="I258" t="str">
            <v>O/S MILL</v>
          </cell>
          <cell r="J258" t="str">
            <v>PAYOUT</v>
          </cell>
          <cell r="K258" t="str">
            <v>YIELD</v>
          </cell>
          <cell r="L258" t="str">
            <v>BOOK</v>
          </cell>
          <cell r="M258" t="str">
            <v>(2)</v>
          </cell>
          <cell r="N258" t="str">
            <v>MULT</v>
          </cell>
          <cell r="Q258" t="str">
            <v>(1)</v>
          </cell>
          <cell r="R258" t="str">
            <v>REV</v>
          </cell>
          <cell r="S258" t="str">
            <v>$ MILL</v>
          </cell>
          <cell r="T258" t="str">
            <v>(1)</v>
          </cell>
          <cell r="U258" t="str">
            <v>RATING</v>
          </cell>
          <cell r="V258" t="str">
            <v>RATING</v>
          </cell>
          <cell r="W258" t="str">
            <v>(3)</v>
          </cell>
          <cell r="X258" t="str">
            <v>EQUITY (4)</v>
          </cell>
          <cell r="Y258" t="str">
            <v>CAPITAL</v>
          </cell>
          <cell r="AA258" t="str">
            <v>ROE</v>
          </cell>
          <cell r="AB258" t="str">
            <v>DATE</v>
          </cell>
        </row>
        <row r="259">
          <cell r="B259">
            <v>1</v>
          </cell>
          <cell r="C259" t="str">
            <v>American States Water Co. (NYSE-AWR)</v>
          </cell>
          <cell r="D259" t="str">
            <v>9/09</v>
          </cell>
          <cell r="E259">
            <v>1.595</v>
          </cell>
          <cell r="F259">
            <v>1.04</v>
          </cell>
          <cell r="G259">
            <v>19.443681764133608</v>
          </cell>
          <cell r="H259">
            <v>34.450000000000003</v>
          </cell>
          <cell r="I259">
            <v>18.501999999999999</v>
          </cell>
          <cell r="J259">
            <v>65.2037617554859</v>
          </cell>
          <cell r="K259">
            <v>3.0188679245283021</v>
          </cell>
          <cell r="L259">
            <v>177.17837813796919</v>
          </cell>
          <cell r="M259">
            <v>5.3487812268066168</v>
          </cell>
          <cell r="N259">
            <v>21.598746081504704</v>
          </cell>
          <cell r="Q259">
            <v>358.86500000000001</v>
          </cell>
          <cell r="R259">
            <v>75.337522466665746</v>
          </cell>
          <cell r="S259">
            <v>959.80600000000004</v>
          </cell>
          <cell r="T259">
            <v>2.6745600713360176</v>
          </cell>
          <cell r="U259" t="str">
            <v>A</v>
          </cell>
          <cell r="V259" t="str">
            <v>A2</v>
          </cell>
          <cell r="W259">
            <v>53.959918583215959</v>
          </cell>
          <cell r="X259">
            <v>8.6455718093829592</v>
          </cell>
          <cell r="Y259">
            <v>7.7877135121155172</v>
          </cell>
          <cell r="AA259">
            <v>10.5</v>
          </cell>
          <cell r="AB259" t="str">
            <v>10/09</v>
          </cell>
        </row>
        <row r="260">
          <cell r="B260">
            <v>2</v>
          </cell>
          <cell r="C260" t="str">
            <v>American Water Works Co., Inc. (NYSE-AWK)</v>
          </cell>
          <cell r="D260" t="str">
            <v>9/09</v>
          </cell>
          <cell r="E260">
            <v>5.5299999999999994</v>
          </cell>
          <cell r="F260">
            <v>0.84</v>
          </cell>
          <cell r="G260">
            <v>22.824598863135478</v>
          </cell>
          <cell r="H260">
            <v>22.54</v>
          </cell>
          <cell r="I260">
            <v>174.691</v>
          </cell>
          <cell r="J260">
            <v>15.18987341772152</v>
          </cell>
          <cell r="K260">
            <v>3.7267080745341614</v>
          </cell>
          <cell r="L260">
            <v>98.753104644502031</v>
          </cell>
          <cell r="M260">
            <v>3.6802399246398267</v>
          </cell>
          <cell r="N260">
            <v>4.075949367088608</v>
          </cell>
          <cell r="Q260">
            <v>2411.4169999999999</v>
          </cell>
          <cell r="R260">
            <v>90.273561146827774</v>
          </cell>
          <cell r="S260">
            <v>9570.4639999999999</v>
          </cell>
          <cell r="T260">
            <v>3.9688133574574618</v>
          </cell>
          <cell r="U260" t="str">
            <v>A+</v>
          </cell>
          <cell r="V260" t="str">
            <v>NR</v>
          </cell>
          <cell r="W260">
            <v>43.134133375682232</v>
          </cell>
          <cell r="X260" t="str">
            <v>NM</v>
          </cell>
          <cell r="Y260">
            <v>0.71850412761904203</v>
          </cell>
          <cell r="AA260">
            <v>9.5091666666666654</v>
          </cell>
          <cell r="AB260" t="str">
            <v>-</v>
          </cell>
        </row>
        <row r="261">
          <cell r="B261">
            <v>3</v>
          </cell>
          <cell r="C261" t="str">
            <v>Aqua America, Inc. (NYSE-WTR)</v>
          </cell>
          <cell r="D261" t="str">
            <v>9/09</v>
          </cell>
          <cell r="E261">
            <v>0.76700000000000013</v>
          </cell>
          <cell r="F261">
            <v>0.57999999999999996</v>
          </cell>
          <cell r="G261">
            <v>7.906619697636871</v>
          </cell>
          <cell r="H261">
            <v>17.28</v>
          </cell>
          <cell r="I261">
            <v>136.26</v>
          </cell>
          <cell r="J261">
            <v>75.619295958278983</v>
          </cell>
          <cell r="K261">
            <v>3.356481481481481</v>
          </cell>
          <cell r="L261">
            <v>218.55104533691741</v>
          </cell>
          <cell r="M261">
            <v>7.3356253643178286</v>
          </cell>
          <cell r="N261">
            <v>22.529335071707951</v>
          </cell>
          <cell r="Q261">
            <v>662.48599999999999</v>
          </cell>
          <cell r="R261">
            <v>92.856603762192719</v>
          </cell>
          <cell r="S261">
            <v>2695.5949999999998</v>
          </cell>
          <cell r="T261">
            <v>4.0689086259936058</v>
          </cell>
          <cell r="U261" t="str">
            <v>AA-</v>
          </cell>
          <cell r="V261" t="str">
            <v>NR</v>
          </cell>
          <cell r="W261">
            <v>43.534706749003718</v>
          </cell>
          <cell r="X261">
            <v>9.8220982010330697</v>
          </cell>
          <cell r="Y261">
            <v>7.1032405839080326</v>
          </cell>
          <cell r="AA261">
            <v>10.200333333333333</v>
          </cell>
          <cell r="AB261" t="str">
            <v>-</v>
          </cell>
        </row>
        <row r="262">
          <cell r="B262">
            <v>4</v>
          </cell>
          <cell r="C262" t="str">
            <v>Artesian Resources Corp. (NDQ-ARTNA)</v>
          </cell>
          <cell r="D262" t="str">
            <v>9/09</v>
          </cell>
          <cell r="E262">
            <v>0.94000000000000006</v>
          </cell>
          <cell r="F262">
            <v>0.75</v>
          </cell>
          <cell r="G262">
            <v>12.030777394534359</v>
          </cell>
          <cell r="H262">
            <v>17.05</v>
          </cell>
          <cell r="I262">
            <v>7.5380000000000003</v>
          </cell>
          <cell r="J262">
            <v>79.787234042553195</v>
          </cell>
          <cell r="K262">
            <v>4.3988269794721404</v>
          </cell>
          <cell r="L262">
            <v>141.71985268172196</v>
          </cell>
          <cell r="M262">
            <v>6.2340111150317572</v>
          </cell>
          <cell r="N262">
            <v>18.138297872340424</v>
          </cell>
          <cell r="Q262">
            <v>59.762999999999998</v>
          </cell>
          <cell r="R262">
            <v>88.544751769489494</v>
          </cell>
          <cell r="S262">
            <v>256.28800000000001</v>
          </cell>
          <cell r="T262">
            <v>4.2884058698525847</v>
          </cell>
          <cell r="U262" t="str">
            <v>NR</v>
          </cell>
          <cell r="V262" t="str">
            <v>NR</v>
          </cell>
          <cell r="W262">
            <v>45.700924218143705</v>
          </cell>
          <cell r="X262">
            <v>7.8658112564211864</v>
          </cell>
          <cell r="Y262">
            <v>7.0204574991585584</v>
          </cell>
          <cell r="AA262">
            <v>10.25</v>
          </cell>
          <cell r="AB262" t="str">
            <v>05/06</v>
          </cell>
        </row>
        <row r="263">
          <cell r="B263">
            <v>5</v>
          </cell>
          <cell r="C263" t="str">
            <v>California Water Service Group (NYSE-CWT)</v>
          </cell>
          <cell r="D263" t="str">
            <v>9/09</v>
          </cell>
          <cell r="E263">
            <v>1.99</v>
          </cell>
          <cell r="F263">
            <v>1.18</v>
          </cell>
          <cell r="G263">
            <v>20.19993258535176</v>
          </cell>
          <cell r="H263">
            <v>37.17</v>
          </cell>
          <cell r="I263">
            <v>20.766999999999999</v>
          </cell>
          <cell r="J263">
            <v>59.2964824120603</v>
          </cell>
          <cell r="K263">
            <v>3.1746031746031744</v>
          </cell>
          <cell r="L263">
            <v>184.01051509921524</v>
          </cell>
          <cell r="M263">
            <v>5.8416036539433405</v>
          </cell>
          <cell r="N263">
            <v>18.678391959798997</v>
          </cell>
          <cell r="Q263">
            <v>442.55500000000001</v>
          </cell>
          <cell r="R263">
            <v>98</v>
          </cell>
          <cell r="S263">
            <v>754.21783398437503</v>
          </cell>
          <cell r="T263">
            <v>1.7042352565994623</v>
          </cell>
          <cell r="U263" t="str">
            <v>AA-</v>
          </cell>
          <cell r="V263" t="str">
            <v>NR</v>
          </cell>
          <cell r="W263">
            <v>59.153462830552293</v>
          </cell>
          <cell r="X263">
            <v>12.337304777915845</v>
          </cell>
          <cell r="Y263">
            <v>9.62943913719241</v>
          </cell>
          <cell r="AA263">
            <v>10.199999999999999</v>
          </cell>
          <cell r="AB263" t="str">
            <v>05/09</v>
          </cell>
        </row>
        <row r="264">
          <cell r="B264">
            <v>6</v>
          </cell>
          <cell r="C264" t="str">
            <v>Connecticut Water Service, Inc. (NDQ-CTWS)</v>
          </cell>
          <cell r="D264" t="str">
            <v>9/09</v>
          </cell>
          <cell r="E264">
            <v>1.2900000000000003</v>
          </cell>
          <cell r="F264">
            <v>0.91</v>
          </cell>
          <cell r="G264">
            <v>12.722892978548821</v>
          </cell>
          <cell r="H264">
            <v>24.76</v>
          </cell>
          <cell r="I264">
            <v>8.5310000000000006</v>
          </cell>
          <cell r="J264">
            <v>70.542635658914719</v>
          </cell>
          <cell r="K264">
            <v>3.6752827140549273</v>
          </cell>
          <cell r="L264">
            <v>194.60982688250311</v>
          </cell>
          <cell r="M264">
            <v>7.1524613272648558</v>
          </cell>
          <cell r="N264">
            <v>19.193798449612402</v>
          </cell>
          <cell r="Q264">
            <v>68.116000000000014</v>
          </cell>
          <cell r="R264">
            <v>89.520817429091537</v>
          </cell>
          <cell r="S264">
            <v>368.447</v>
          </cell>
          <cell r="T264">
            <v>5.4091109284162302</v>
          </cell>
          <cell r="U264" t="str">
            <v>A</v>
          </cell>
          <cell r="V264" t="str">
            <v>NR</v>
          </cell>
          <cell r="W264">
            <v>53.910724130908797</v>
          </cell>
          <cell r="X264">
            <v>13.886559175249957</v>
          </cell>
          <cell r="Y264">
            <v>9.0640622845906567</v>
          </cell>
          <cell r="AA264">
            <v>10.125</v>
          </cell>
          <cell r="AB264" t="str">
            <v>01/07</v>
          </cell>
        </row>
        <row r="265">
          <cell r="B265">
            <v>7</v>
          </cell>
          <cell r="C265" t="str">
            <v>Middlesex Water Company (NDQ-MSEX)</v>
          </cell>
          <cell r="D265" t="str">
            <v>9/09</v>
          </cell>
          <cell r="E265">
            <v>0.73699999999999988</v>
          </cell>
          <cell r="F265">
            <v>0.72</v>
          </cell>
          <cell r="G265">
            <v>10.196793002915452</v>
          </cell>
          <cell r="H265">
            <v>16.75</v>
          </cell>
          <cell r="I265">
            <v>13.72</v>
          </cell>
          <cell r="J265">
            <v>97.693351424694725</v>
          </cell>
          <cell r="K265">
            <v>4.2985074626865671</v>
          </cell>
          <cell r="L265">
            <v>164.26733380986417</v>
          </cell>
          <cell r="M265">
            <v>7.0610436025732666</v>
          </cell>
          <cell r="N265">
            <v>22.72727272727273</v>
          </cell>
          <cell r="Q265">
            <v>90.658999999999992</v>
          </cell>
          <cell r="R265">
            <v>89</v>
          </cell>
          <cell r="S265">
            <v>328.61599999999999</v>
          </cell>
          <cell r="T265">
            <v>3.6247476808700738</v>
          </cell>
          <cell r="U265" t="str">
            <v>A</v>
          </cell>
          <cell r="V265" t="str">
            <v>NR</v>
          </cell>
          <cell r="W265">
            <v>44.077430087335699</v>
          </cell>
          <cell r="X265">
            <v>7.1700069108500335</v>
          </cell>
          <cell r="Y265">
            <v>5.5464687406326183</v>
          </cell>
          <cell r="AA265">
            <v>10</v>
          </cell>
          <cell r="AB265" t="str">
            <v>-</v>
          </cell>
        </row>
        <row r="266">
          <cell r="B266">
            <v>8</v>
          </cell>
          <cell r="C266" t="str">
            <v>Pennichuck Corporation (NDQ-PNNW)</v>
          </cell>
          <cell r="D266" t="str">
            <v>9/09</v>
          </cell>
          <cell r="E266">
            <v>0.6170000000000001</v>
          </cell>
          <cell r="F266">
            <v>0.7</v>
          </cell>
          <cell r="G266">
            <v>11.157169816333276</v>
          </cell>
          <cell r="H266">
            <v>20.86</v>
          </cell>
          <cell r="I266">
            <v>4.2911419999999998</v>
          </cell>
          <cell r="J266">
            <v>113.45218800648296</v>
          </cell>
          <cell r="K266">
            <v>3.3557046979865772</v>
          </cell>
          <cell r="L266">
            <v>186.96497717066646</v>
          </cell>
          <cell r="M266">
            <v>6.2739925225055861</v>
          </cell>
          <cell r="N266">
            <v>33.808752025931923</v>
          </cell>
          <cell r="Q266">
            <v>32.805</v>
          </cell>
          <cell r="R266">
            <v>91.391556165218731</v>
          </cell>
          <cell r="S266">
            <v>122.066</v>
          </cell>
          <cell r="T266">
            <v>3.7209571711629326</v>
          </cell>
          <cell r="U266" t="str">
            <v>NR</v>
          </cell>
          <cell r="V266" t="str">
            <v>NR</v>
          </cell>
          <cell r="W266">
            <v>42.573984491712316</v>
          </cell>
          <cell r="X266">
            <v>5.4155579902958193</v>
          </cell>
          <cell r="Y266">
            <v>5.4496315350389324</v>
          </cell>
          <cell r="AA266">
            <v>8.39</v>
          </cell>
          <cell r="AB266" t="str">
            <v>-</v>
          </cell>
        </row>
        <row r="267">
          <cell r="B267">
            <v>9</v>
          </cell>
          <cell r="C267" t="str">
            <v>SJW Corporation (NYSE-SJW)</v>
          </cell>
          <cell r="D267" t="str">
            <v>9/09</v>
          </cell>
          <cell r="E267">
            <v>0.8899999999999999</v>
          </cell>
          <cell r="F267">
            <v>0.66</v>
          </cell>
          <cell r="G267">
            <v>13.612099753613863</v>
          </cell>
          <cell r="H267">
            <v>22.01</v>
          </cell>
          <cell r="I267">
            <v>18.689768999999998</v>
          </cell>
          <cell r="J267">
            <v>74.157303370786536</v>
          </cell>
          <cell r="K267">
            <v>2.9986369831894595</v>
          </cell>
          <cell r="L267">
            <v>161.6943777844163</v>
          </cell>
          <cell r="M267">
            <v>4.848627411981588</v>
          </cell>
          <cell r="N267">
            <v>24.73033707865169</v>
          </cell>
          <cell r="Q267">
            <v>217.07</v>
          </cell>
          <cell r="R267">
            <v>94.761136960427521</v>
          </cell>
          <cell r="S267">
            <v>517.89600000000007</v>
          </cell>
          <cell r="T267">
            <v>2.3858478831713277</v>
          </cell>
          <cell r="U267" t="str">
            <v>NR</v>
          </cell>
          <cell r="V267" t="str">
            <v>NR</v>
          </cell>
          <cell r="W267">
            <v>50.759475739274265</v>
          </cell>
          <cell r="X267">
            <v>9.1105953602342797</v>
          </cell>
          <cell r="Y267">
            <v>7.8543708410518578</v>
          </cell>
          <cell r="AA267">
            <v>10.130000000000001</v>
          </cell>
          <cell r="AB267" t="str">
            <v>01/08</v>
          </cell>
        </row>
        <row r="268">
          <cell r="B268">
            <v>10</v>
          </cell>
          <cell r="C268" t="str">
            <v>Southwest Water Company (NDQ-SWWC)</v>
          </cell>
          <cell r="D268" t="str">
            <v>9/09</v>
          </cell>
          <cell r="E268">
            <v>-0.97</v>
          </cell>
          <cell r="F268">
            <v>0.2</v>
          </cell>
          <cell r="G268">
            <v>4.818351755526658</v>
          </cell>
          <cell r="H268">
            <v>5.97</v>
          </cell>
          <cell r="I268">
            <v>24.608000000000001</v>
          </cell>
          <cell r="J268" t="str">
            <v>NM</v>
          </cell>
          <cell r="K268">
            <v>3.3500837520938029</v>
          </cell>
          <cell r="L268">
            <v>123.90129037699249</v>
          </cell>
          <cell r="M268">
            <v>4.1507969975541874</v>
          </cell>
          <cell r="N268" t="str">
            <v>NM</v>
          </cell>
          <cell r="Q268">
            <v>216.45699999999999</v>
          </cell>
          <cell r="R268">
            <v>48.240066156326662</v>
          </cell>
          <cell r="S268">
            <v>270.69900000000001</v>
          </cell>
          <cell r="T268">
            <v>1.2505901865035551</v>
          </cell>
          <cell r="U268" t="str">
            <v>NR</v>
          </cell>
          <cell r="V268" t="str">
            <v>NR</v>
          </cell>
          <cell r="W268">
            <v>43.167222473022761</v>
          </cell>
          <cell r="X268" t="str">
            <v>NM</v>
          </cell>
          <cell r="Y268" t="str">
            <v>NM</v>
          </cell>
          <cell r="AA268">
            <v>10</v>
          </cell>
          <cell r="AB268" t="str">
            <v>06/07</v>
          </cell>
        </row>
        <row r="269">
          <cell r="B269">
            <v>11</v>
          </cell>
          <cell r="C269" t="str">
            <v>York Water Company (NDQ-YORW)</v>
          </cell>
          <cell r="D269" t="str">
            <v>9/09</v>
          </cell>
          <cell r="E269">
            <v>0.65999999999999992</v>
          </cell>
          <cell r="F269">
            <v>0.5</v>
          </cell>
          <cell r="G269">
            <v>6.8089410669298926</v>
          </cell>
          <cell r="H269">
            <v>14.56</v>
          </cell>
          <cell r="I269">
            <v>12.411180999999999</v>
          </cell>
          <cell r="J269">
            <v>75.757575757575765</v>
          </cell>
          <cell r="K269">
            <v>3.4340659340659339</v>
          </cell>
          <cell r="L269">
            <v>213.83648142757403</v>
          </cell>
          <cell r="M269">
            <v>7.343285763309547</v>
          </cell>
          <cell r="N269">
            <v>22.060606060606062</v>
          </cell>
          <cell r="Q269">
            <v>36.638000000000005</v>
          </cell>
          <cell r="R269">
            <v>90.509853157923459</v>
          </cell>
          <cell r="S269">
            <v>196.81</v>
          </cell>
          <cell r="T269">
            <v>5.3717451825973024</v>
          </cell>
          <cell r="U269" t="str">
            <v>A-</v>
          </cell>
          <cell r="V269" t="str">
            <v>NR</v>
          </cell>
          <cell r="W269">
            <v>51.890627302647744</v>
          </cell>
          <cell r="X269">
            <v>9.7575001143559152</v>
          </cell>
          <cell r="Y269">
            <v>7.7663882561376862</v>
          </cell>
          <cell r="AA269">
            <v>10</v>
          </cell>
          <cell r="AB269" t="str">
            <v>09/06</v>
          </cell>
        </row>
        <row r="270">
          <cell r="B270">
            <v>12</v>
          </cell>
          <cell r="C270" t="str">
            <v>AVERAGE</v>
          </cell>
          <cell r="J270">
            <v>72.669970180455465</v>
          </cell>
          <cell r="K270">
            <v>3.5261608344269573</v>
          </cell>
          <cell r="L270">
            <v>169.58974394112204</v>
          </cell>
          <cell r="M270">
            <v>5.9336789918116724</v>
          </cell>
          <cell r="N270">
            <v>20.754148669451553</v>
          </cell>
          <cell r="W270">
            <v>48.351146361954505</v>
          </cell>
          <cell r="X270">
            <v>9.3345561773043428</v>
          </cell>
          <cell r="Y270">
            <v>6.794027651744531</v>
          </cell>
          <cell r="AA270">
            <v>9.9367727272727269</v>
          </cell>
        </row>
      </sheetData>
      <sheetData sheetId="1">
        <row r="1">
          <cell r="B1" t="str">
            <v>LATEST ISSUE - AUS MONTHLY REPORT</v>
          </cell>
        </row>
        <row r="3">
          <cell r="B3" t="str">
            <v>January 2010</v>
          </cell>
        </row>
        <row r="6">
          <cell r="B6" t="str">
            <v>COMPOSITE INDEX</v>
          </cell>
        </row>
        <row r="8">
          <cell r="P8" t="str">
            <v>NATURAL GAS</v>
          </cell>
        </row>
        <row r="9">
          <cell r="E9" t="str">
            <v>ELECTRIC COMPANIES</v>
          </cell>
          <cell r="P9" t="str">
            <v xml:space="preserve">DISTRIBUTION </v>
          </cell>
          <cell r="AA9" t="str">
            <v>TELEPHONE COMPANIES</v>
          </cell>
          <cell r="AL9" t="str">
            <v>WATER COMPANIES</v>
          </cell>
        </row>
        <row r="10">
          <cell r="P10" t="str">
            <v>COMPANIES</v>
          </cell>
        </row>
        <row r="12">
          <cell r="J12" t="str">
            <v>PRICE</v>
          </cell>
          <cell r="U12" t="str">
            <v>PRICE</v>
          </cell>
          <cell r="AF12" t="str">
            <v>PRICE</v>
          </cell>
          <cell r="AQ12" t="str">
            <v>PRICE</v>
          </cell>
        </row>
        <row r="13">
          <cell r="H13" t="str">
            <v>DIVIDEND</v>
          </cell>
          <cell r="J13" t="str">
            <v>EARNINGS</v>
          </cell>
          <cell r="S13" t="str">
            <v>DIVIDEND</v>
          </cell>
          <cell r="U13" t="str">
            <v>EARNINGS</v>
          </cell>
          <cell r="AD13" t="str">
            <v>DIVIDEND</v>
          </cell>
          <cell r="AF13" t="str">
            <v>EARNINGS</v>
          </cell>
          <cell r="AO13" t="str">
            <v>DIVIDEND</v>
          </cell>
          <cell r="AQ13" t="str">
            <v>EARNINGS</v>
          </cell>
        </row>
        <row r="14">
          <cell r="H14" t="str">
            <v>YIELD</v>
          </cell>
          <cell r="J14" t="str">
            <v>MULTIPLE</v>
          </cell>
          <cell r="S14" t="str">
            <v>YIELD</v>
          </cell>
          <cell r="U14" t="str">
            <v>MULTIPLE</v>
          </cell>
          <cell r="AD14" t="str">
            <v>YIELD</v>
          </cell>
          <cell r="AF14" t="str">
            <v>MULTIPLE</v>
          </cell>
          <cell r="AO14" t="str">
            <v>YIELD</v>
          </cell>
          <cell r="AQ14" t="str">
            <v>MULTIPLE</v>
          </cell>
        </row>
        <row r="15">
          <cell r="D15" t="str">
            <v xml:space="preserve">YEAR </v>
          </cell>
          <cell r="F15">
            <v>2000</v>
          </cell>
          <cell r="H15">
            <v>5.3567228844482164</v>
          </cell>
          <cell r="J15">
            <v>13.648063375863531</v>
          </cell>
          <cell r="O15" t="str">
            <v>YEAR</v>
          </cell>
          <cell r="Q15">
            <v>2000</v>
          </cell>
          <cell r="S15">
            <v>4.2989063997393258</v>
          </cell>
          <cell r="U15">
            <v>18.969577616535204</v>
          </cell>
          <cell r="Z15" t="str">
            <v xml:space="preserve">YEAR </v>
          </cell>
          <cell r="AB15">
            <v>2000</v>
          </cell>
          <cell r="AD15">
            <v>0.91750706988092856</v>
          </cell>
          <cell r="AF15">
            <v>27.858171450862255</v>
          </cell>
          <cell r="AK15" t="str">
            <v xml:space="preserve">YEAR </v>
          </cell>
          <cell r="AM15">
            <v>2000</v>
          </cell>
          <cell r="AO15">
            <v>3.5113159090210266</v>
          </cell>
          <cell r="AQ15">
            <v>21.431944508192988</v>
          </cell>
        </row>
        <row r="16">
          <cell r="D16" t="str">
            <v xml:space="preserve">YEAR </v>
          </cell>
          <cell r="F16">
            <v>2001</v>
          </cell>
          <cell r="H16">
            <v>4.5</v>
          </cell>
          <cell r="J16">
            <v>14</v>
          </cell>
          <cell r="O16" t="str">
            <v>YEAR</v>
          </cell>
          <cell r="Q16">
            <v>2001</v>
          </cell>
          <cell r="S16">
            <v>4.0999999999999996</v>
          </cell>
          <cell r="U16">
            <v>16.600000000000001</v>
          </cell>
          <cell r="Z16" t="str">
            <v xml:space="preserve">YEAR </v>
          </cell>
          <cell r="AB16">
            <v>2001</v>
          </cell>
          <cell r="AD16">
            <v>0.91750706988092856</v>
          </cell>
          <cell r="AF16">
            <v>26.3</v>
          </cell>
          <cell r="AK16" t="str">
            <v xml:space="preserve">YEAR </v>
          </cell>
          <cell r="AM16">
            <v>2001</v>
          </cell>
          <cell r="AO16">
            <v>3.4</v>
          </cell>
          <cell r="AQ16">
            <v>21.431944508192988</v>
          </cell>
        </row>
        <row r="17">
          <cell r="D17" t="str">
            <v xml:space="preserve">YEAR </v>
          </cell>
          <cell r="F17">
            <v>2002</v>
          </cell>
          <cell r="H17">
            <v>5.0222014154903345</v>
          </cell>
          <cell r="J17">
            <v>14.75760983445857</v>
          </cell>
          <cell r="O17" t="str">
            <v xml:space="preserve">YEAR </v>
          </cell>
          <cell r="Q17">
            <v>2002</v>
          </cell>
          <cell r="S17">
            <v>4.2601216432042248</v>
          </cell>
          <cell r="U17">
            <v>17.328662207215199</v>
          </cell>
          <cell r="Z17" t="str">
            <v xml:space="preserve">YEAR </v>
          </cell>
          <cell r="AB17">
            <v>2002</v>
          </cell>
          <cell r="AD17">
            <v>1.3984795528728258</v>
          </cell>
          <cell r="AF17">
            <v>21.066638271406632</v>
          </cell>
          <cell r="AK17" t="str">
            <v xml:space="preserve">YEAR </v>
          </cell>
          <cell r="AM17">
            <v>2002</v>
          </cell>
          <cell r="AO17">
            <v>3.1399204454276997</v>
          </cell>
          <cell r="AQ17">
            <v>22.248344747267225</v>
          </cell>
        </row>
        <row r="18">
          <cell r="D18" t="str">
            <v xml:space="preserve">YEAR </v>
          </cell>
          <cell r="F18">
            <v>2003</v>
          </cell>
          <cell r="H18">
            <v>5</v>
          </cell>
          <cell r="J18">
            <v>15.4</v>
          </cell>
          <cell r="O18" t="str">
            <v xml:space="preserve">YEAR </v>
          </cell>
          <cell r="Q18">
            <v>2003</v>
          </cell>
          <cell r="S18">
            <v>4</v>
          </cell>
          <cell r="U18">
            <v>16.2</v>
          </cell>
          <cell r="Z18" t="str">
            <v xml:space="preserve">YEAR </v>
          </cell>
          <cell r="AB18">
            <v>2003</v>
          </cell>
          <cell r="AD18">
            <v>1.7</v>
          </cell>
          <cell r="AF18">
            <v>21.6</v>
          </cell>
          <cell r="AK18" t="str">
            <v xml:space="preserve">YEAR </v>
          </cell>
          <cell r="AM18">
            <v>2003</v>
          </cell>
          <cell r="AO18">
            <v>3.2</v>
          </cell>
          <cell r="AQ18">
            <v>23.2</v>
          </cell>
        </row>
        <row r="19">
          <cell r="D19" t="str">
            <v xml:space="preserve">YEAR </v>
          </cell>
          <cell r="F19">
            <v>2004</v>
          </cell>
          <cell r="H19">
            <v>4.4000000000000004</v>
          </cell>
          <cell r="J19">
            <v>18.399999999999999</v>
          </cell>
          <cell r="O19" t="str">
            <v xml:space="preserve">YEAR </v>
          </cell>
          <cell r="Q19">
            <v>2004</v>
          </cell>
          <cell r="S19">
            <v>3.3</v>
          </cell>
          <cell r="U19">
            <v>17</v>
          </cell>
          <cell r="Z19" t="str">
            <v xml:space="preserve">YEAR </v>
          </cell>
          <cell r="AB19">
            <v>2004</v>
          </cell>
          <cell r="AD19">
            <v>2.2999999999999998</v>
          </cell>
          <cell r="AF19">
            <v>21.5</v>
          </cell>
          <cell r="AK19" t="str">
            <v xml:space="preserve">YEAR </v>
          </cell>
          <cell r="AM19">
            <v>2004</v>
          </cell>
          <cell r="AO19">
            <v>3.1</v>
          </cell>
          <cell r="AQ19">
            <v>27.9</v>
          </cell>
        </row>
        <row r="20">
          <cell r="D20" t="str">
            <v xml:space="preserve">YEAR </v>
          </cell>
          <cell r="F20">
            <v>2005</v>
          </cell>
          <cell r="H20">
            <v>4.0726397230847509</v>
          </cell>
          <cell r="J20">
            <v>20.871240215237318</v>
          </cell>
          <cell r="O20" t="str">
            <v xml:space="preserve">YEAR </v>
          </cell>
          <cell r="Q20">
            <v>2005</v>
          </cell>
          <cell r="S20">
            <v>3.1371216068138721</v>
          </cell>
          <cell r="U20">
            <v>19.77075820467417</v>
          </cell>
          <cell r="Z20" t="str">
            <v xml:space="preserve">YEAR </v>
          </cell>
          <cell r="AB20">
            <v>2005</v>
          </cell>
          <cell r="AD20">
            <v>2.5923489396346664</v>
          </cell>
          <cell r="AF20">
            <v>22.54356411021547</v>
          </cell>
          <cell r="AK20" t="str">
            <v xml:space="preserve">YEAR </v>
          </cell>
          <cell r="AM20">
            <v>2005</v>
          </cell>
          <cell r="AO20">
            <v>2.8374589276444362</v>
          </cell>
          <cell r="AQ20">
            <v>28.655780507600781</v>
          </cell>
        </row>
        <row r="21">
          <cell r="D21" t="str">
            <v>YEAR</v>
          </cell>
          <cell r="F21">
            <v>2006</v>
          </cell>
          <cell r="H21">
            <v>3.7716944843490805</v>
          </cell>
          <cell r="J21">
            <v>20.782535419976622</v>
          </cell>
          <cell r="O21" t="str">
            <v>YEAR</v>
          </cell>
          <cell r="Q21">
            <v>2006</v>
          </cell>
          <cell r="S21">
            <v>3.1259515442891002</v>
          </cell>
          <cell r="U21">
            <v>17.186980429705741</v>
          </cell>
          <cell r="Z21" t="str">
            <v>YEAR</v>
          </cell>
          <cell r="AB21">
            <v>2006</v>
          </cell>
          <cell r="AD21">
            <v>2.5971919779820305</v>
          </cell>
          <cell r="AF21">
            <v>21.091106360112185</v>
          </cell>
          <cell r="AK21" t="str">
            <v>YEAR</v>
          </cell>
          <cell r="AM21">
            <v>2006</v>
          </cell>
          <cell r="AO21">
            <v>2.7849047604981698</v>
          </cell>
          <cell r="AQ21">
            <v>30.874601454840391</v>
          </cell>
        </row>
        <row r="22">
          <cell r="D22" t="str">
            <v>YEAR</v>
          </cell>
          <cell r="F22">
            <v>2007</v>
          </cell>
          <cell r="H22">
            <v>3.3711740373006127</v>
          </cell>
          <cell r="J22">
            <v>18.499125639005523</v>
          </cell>
          <cell r="O22" t="str">
            <v>YEAR</v>
          </cell>
          <cell r="Q22">
            <v>2007</v>
          </cell>
          <cell r="S22">
            <v>2.8574632957758088</v>
          </cell>
          <cell r="U22">
            <v>19.536188009981437</v>
          </cell>
          <cell r="Z22" t="str">
            <v>YEAR</v>
          </cell>
          <cell r="AB22">
            <v>2007</v>
          </cell>
          <cell r="AD22">
            <v>2.7436100241742509</v>
          </cell>
          <cell r="AF22">
            <v>20.143262476384727</v>
          </cell>
          <cell r="AK22" t="str">
            <v>YEAR</v>
          </cell>
          <cell r="AM22">
            <v>2007</v>
          </cell>
          <cell r="AO22">
            <v>2.8296059260553292</v>
          </cell>
          <cell r="AQ22">
            <v>28.068430009224272</v>
          </cell>
        </row>
        <row r="23">
          <cell r="D23" t="str">
            <v>YEAR</v>
          </cell>
          <cell r="F23">
            <v>2008</v>
          </cell>
          <cell r="H23">
            <v>3.9</v>
          </cell>
          <cell r="J23">
            <v>16.100000000000001</v>
          </cell>
          <cell r="O23" t="str">
            <v>YEAR</v>
          </cell>
          <cell r="Q23">
            <v>2008</v>
          </cell>
          <cell r="S23">
            <v>13.1</v>
          </cell>
          <cell r="U23">
            <v>17.399999999999999</v>
          </cell>
          <cell r="Z23" t="str">
            <v>YEAR</v>
          </cell>
          <cell r="AB23">
            <v>2008</v>
          </cell>
          <cell r="AD23">
            <v>4.4000000000000004</v>
          </cell>
          <cell r="AF23">
            <v>14.3</v>
          </cell>
          <cell r="AK23" t="str">
            <v>YEAR</v>
          </cell>
          <cell r="AM23">
            <v>2008</v>
          </cell>
          <cell r="AO23">
            <v>3.1</v>
          </cell>
          <cell r="AQ23">
            <v>23.1</v>
          </cell>
        </row>
        <row r="24">
          <cell r="D24" t="str">
            <v>YEAR</v>
          </cell>
          <cell r="F24">
            <v>2009</v>
          </cell>
          <cell r="H24">
            <v>4.8</v>
          </cell>
          <cell r="J24">
            <v>14.1</v>
          </cell>
          <cell r="O24" t="str">
            <v>YEAR</v>
          </cell>
          <cell r="Q24">
            <v>2009</v>
          </cell>
          <cell r="S24">
            <v>3.8</v>
          </cell>
          <cell r="U24">
            <v>14.4</v>
          </cell>
          <cell r="Z24" t="str">
            <v>YEAR</v>
          </cell>
          <cell r="AB24">
            <v>2009</v>
          </cell>
          <cell r="AD24">
            <v>6</v>
          </cell>
          <cell r="AF24">
            <v>14.6</v>
          </cell>
          <cell r="AK24" t="str">
            <v>YEAR</v>
          </cell>
          <cell r="AM24">
            <v>2009</v>
          </cell>
          <cell r="AO24">
            <v>3.5</v>
          </cell>
          <cell r="AQ24">
            <v>21.3</v>
          </cell>
        </row>
        <row r="25">
          <cell r="D25" t="str">
            <v>YEAR TO DATE</v>
          </cell>
          <cell r="F25">
            <v>2010</v>
          </cell>
          <cell r="H25">
            <v>4.2021774443691813</v>
          </cell>
          <cell r="J25">
            <v>18.363482865837341</v>
          </cell>
          <cell r="O25" t="str">
            <v>YEAR TO DATE</v>
          </cell>
          <cell r="Q25">
            <v>2010</v>
          </cell>
          <cell r="S25">
            <v>3.3262134257743594</v>
          </cell>
          <cell r="U25">
            <v>21.93593089670577</v>
          </cell>
          <cell r="Z25" t="str">
            <v>YEAR TO DATE</v>
          </cell>
          <cell r="AB25">
            <v>2010</v>
          </cell>
          <cell r="AD25">
            <v>5.6999591042356608</v>
          </cell>
          <cell r="AF25">
            <v>18.966490319780615</v>
          </cell>
          <cell r="AK25" t="str">
            <v>YEAR TO DATE</v>
          </cell>
          <cell r="AM25">
            <v>2010</v>
          </cell>
          <cell r="AO25">
            <v>3.5261608344269573</v>
          </cell>
          <cell r="AQ25">
            <v>20.754148669451553</v>
          </cell>
        </row>
        <row r="27">
          <cell r="D27" t="str">
            <v>FEBRUARY</v>
          </cell>
          <cell r="F27">
            <v>2009</v>
          </cell>
          <cell r="H27">
            <v>5.194227800046356</v>
          </cell>
          <cell r="J27">
            <v>12.155292310575089</v>
          </cell>
          <cell r="O27" t="str">
            <v>FEBRUARY</v>
          </cell>
          <cell r="Q27">
            <v>2009</v>
          </cell>
          <cell r="S27">
            <v>3.9443199958258766</v>
          </cell>
          <cell r="U27">
            <v>12.274275891095343</v>
          </cell>
          <cell r="Z27" t="str">
            <v>FEBRUARY</v>
          </cell>
          <cell r="AB27">
            <v>2009</v>
          </cell>
          <cell r="AD27">
            <v>6.2155697853739538</v>
          </cell>
          <cell r="AF27">
            <v>12.1456416014527</v>
          </cell>
          <cell r="AK27" t="str">
            <v>FEBRUARY</v>
          </cell>
          <cell r="AM27">
            <v>2009</v>
          </cell>
          <cell r="AO27">
            <v>3.4587524209712006</v>
          </cell>
          <cell r="AQ27">
            <v>20.062401351837533</v>
          </cell>
        </row>
        <row r="28">
          <cell r="D28" t="str">
            <v>MARCH</v>
          </cell>
          <cell r="F28">
            <v>2009</v>
          </cell>
          <cell r="H28">
            <v>5.194227800046356</v>
          </cell>
          <cell r="J28">
            <v>12.178074558137592</v>
          </cell>
          <cell r="O28" t="str">
            <v>MARCH</v>
          </cell>
          <cell r="Q28">
            <v>2009</v>
          </cell>
          <cell r="S28">
            <v>3.9443199958258766</v>
          </cell>
          <cell r="U28">
            <v>11.686283554849027</v>
          </cell>
          <cell r="Z28" t="str">
            <v>MARCH</v>
          </cell>
          <cell r="AB28">
            <v>2009</v>
          </cell>
          <cell r="AD28">
            <v>6.2155697853739538</v>
          </cell>
          <cell r="AF28">
            <v>12.1456416014527</v>
          </cell>
          <cell r="AK28" t="str">
            <v>MARCH</v>
          </cell>
          <cell r="AM28">
            <v>2009</v>
          </cell>
          <cell r="AO28">
            <v>3.4587524209712006</v>
          </cell>
          <cell r="AQ28">
            <v>20.062401351837533</v>
          </cell>
        </row>
        <row r="29">
          <cell r="D29" t="str">
            <v>APRIL</v>
          </cell>
          <cell r="F29">
            <v>2009</v>
          </cell>
          <cell r="H29">
            <v>5.1927294291681845</v>
          </cell>
          <cell r="J29">
            <v>11.4</v>
          </cell>
          <cell r="O29" t="str">
            <v>APRIL</v>
          </cell>
          <cell r="Q29">
            <v>2009</v>
          </cell>
          <cell r="S29">
            <v>4.1286449652193236</v>
          </cell>
          <cell r="U29">
            <v>12.5</v>
          </cell>
          <cell r="Z29" t="str">
            <v>APRIL</v>
          </cell>
          <cell r="AB29">
            <v>2009</v>
          </cell>
          <cell r="AD29">
            <v>6.4</v>
          </cell>
          <cell r="AF29">
            <v>14.9</v>
          </cell>
          <cell r="AK29" t="str">
            <v>APRIL</v>
          </cell>
          <cell r="AM29">
            <v>2009</v>
          </cell>
          <cell r="AO29">
            <v>3.5</v>
          </cell>
          <cell r="AQ29">
            <v>21</v>
          </cell>
        </row>
        <row r="30">
          <cell r="D30" t="str">
            <v>MAY</v>
          </cell>
          <cell r="F30">
            <v>2009</v>
          </cell>
          <cell r="H30">
            <v>5.2029253362397752</v>
          </cell>
          <cell r="J30">
            <v>11.3</v>
          </cell>
          <cell r="O30" t="str">
            <v>MAY</v>
          </cell>
          <cell r="Q30">
            <v>2009</v>
          </cell>
          <cell r="S30">
            <v>4.1399906817277046</v>
          </cell>
          <cell r="U30">
            <v>12.4</v>
          </cell>
          <cell r="Z30" t="str">
            <v>MAY</v>
          </cell>
          <cell r="AB30">
            <v>2009</v>
          </cell>
          <cell r="AD30">
            <v>7</v>
          </cell>
          <cell r="AF30">
            <v>11.4</v>
          </cell>
          <cell r="AK30" t="str">
            <v>MAY</v>
          </cell>
          <cell r="AM30">
            <v>2009</v>
          </cell>
          <cell r="AO30">
            <v>3.5927183301929388</v>
          </cell>
          <cell r="AQ30">
            <v>19.100000000000001</v>
          </cell>
        </row>
        <row r="31">
          <cell r="D31" t="str">
            <v>JUNE</v>
          </cell>
          <cell r="F31">
            <v>2009</v>
          </cell>
          <cell r="H31">
            <v>5.2400942828233656</v>
          </cell>
          <cell r="J31">
            <v>13.647206378225199</v>
          </cell>
          <cell r="O31" t="str">
            <v>JUNE</v>
          </cell>
          <cell r="Q31">
            <v>2009</v>
          </cell>
          <cell r="S31">
            <v>4.0844939691320521</v>
          </cell>
          <cell r="U31">
            <v>13.293808165825801</v>
          </cell>
          <cell r="Z31" t="str">
            <v>JUNE</v>
          </cell>
          <cell r="AB31">
            <v>2009</v>
          </cell>
          <cell r="AD31">
            <v>5.4196363500604967</v>
          </cell>
          <cell r="AF31">
            <v>13.796608024640168</v>
          </cell>
          <cell r="AK31" t="str">
            <v>JUNE</v>
          </cell>
          <cell r="AM31">
            <v>2009</v>
          </cell>
          <cell r="AO31">
            <v>3.7382363501074085</v>
          </cell>
          <cell r="AQ31">
            <v>20.364525853498112</v>
          </cell>
        </row>
        <row r="32">
          <cell r="D32" t="str">
            <v>JULY</v>
          </cell>
          <cell r="F32">
            <v>2009</v>
          </cell>
          <cell r="H32">
            <v>4.8</v>
          </cell>
          <cell r="J32">
            <v>14.9</v>
          </cell>
          <cell r="O32" t="str">
            <v>JULY</v>
          </cell>
          <cell r="Q32">
            <v>2009</v>
          </cell>
          <cell r="S32">
            <v>3.7946266406877265</v>
          </cell>
          <cell r="U32">
            <v>14.5</v>
          </cell>
          <cell r="Z32" t="str">
            <v>JULY</v>
          </cell>
          <cell r="AB32">
            <v>2009</v>
          </cell>
          <cell r="AD32">
            <v>6.3</v>
          </cell>
          <cell r="AF32">
            <v>13.5</v>
          </cell>
          <cell r="AK32" t="str">
            <v>JULY</v>
          </cell>
          <cell r="AM32">
            <v>2009</v>
          </cell>
          <cell r="AO32">
            <v>3.6</v>
          </cell>
          <cell r="AQ32">
            <v>21.2</v>
          </cell>
        </row>
        <row r="33">
          <cell r="D33" t="str">
            <v>AUGUST</v>
          </cell>
          <cell r="F33">
            <v>2009</v>
          </cell>
          <cell r="H33">
            <v>4.7108108146931302</v>
          </cell>
          <cell r="J33">
            <v>15.122489125867277</v>
          </cell>
          <cell r="O33" t="str">
            <v>AUGUST</v>
          </cell>
          <cell r="Q33">
            <v>2009</v>
          </cell>
          <cell r="S33">
            <v>3.7946266406877265</v>
          </cell>
          <cell r="U33">
            <v>14.372585995789422</v>
          </cell>
          <cell r="Z33" t="str">
            <v>AUGUST</v>
          </cell>
          <cell r="AB33">
            <v>2009</v>
          </cell>
          <cell r="AD33">
            <v>6.5661198284235072</v>
          </cell>
          <cell r="AF33">
            <v>13.481374137997058</v>
          </cell>
          <cell r="AK33" t="str">
            <v>AUGUST</v>
          </cell>
          <cell r="AM33">
            <v>2009</v>
          </cell>
          <cell r="AO33">
            <v>3.4022760028819898</v>
          </cell>
          <cell r="AQ33">
            <v>22.504216664759479</v>
          </cell>
        </row>
        <row r="34">
          <cell r="D34" t="str">
            <v>SEPTEMBER</v>
          </cell>
          <cell r="F34">
            <v>2009</v>
          </cell>
          <cell r="H34">
            <v>4.5152491274200752</v>
          </cell>
          <cell r="J34">
            <v>14.142915481239976</v>
          </cell>
          <cell r="O34" t="str">
            <v>SEPTEMBER</v>
          </cell>
          <cell r="Q34">
            <v>2009</v>
          </cell>
          <cell r="S34">
            <v>3.6144127210868944</v>
          </cell>
          <cell r="U34">
            <v>15.538063967409203</v>
          </cell>
          <cell r="Z34" t="str">
            <v>SEPTEMBER</v>
          </cell>
          <cell r="AB34">
            <v>2009</v>
          </cell>
          <cell r="AD34">
            <v>6.1817998342176992</v>
          </cell>
          <cell r="AF34">
            <v>14.788271554779442</v>
          </cell>
          <cell r="AK34" t="str">
            <v>SEPTEMBER</v>
          </cell>
          <cell r="AM34">
            <v>2009</v>
          </cell>
          <cell r="AO34">
            <v>3.5332990763231304</v>
          </cell>
          <cell r="AQ34">
            <v>21.712878508120202</v>
          </cell>
        </row>
        <row r="35">
          <cell r="D35" t="str">
            <v>OCTOBER</v>
          </cell>
          <cell r="F35">
            <v>2009</v>
          </cell>
          <cell r="H35">
            <v>4.3582877555031789</v>
          </cell>
          <cell r="J35">
            <v>14.775106470719333</v>
          </cell>
          <cell r="O35" t="str">
            <v>OCTOBER</v>
          </cell>
          <cell r="Q35">
            <v>2009</v>
          </cell>
          <cell r="S35">
            <v>3.5235304698002543</v>
          </cell>
          <cell r="U35">
            <v>16.130371655443472</v>
          </cell>
          <cell r="Z35" t="str">
            <v>OCTOBER</v>
          </cell>
          <cell r="AB35">
            <v>2009</v>
          </cell>
          <cell r="AD35">
            <v>5.9998778386089162</v>
          </cell>
          <cell r="AF35">
            <v>16.133965142236153</v>
          </cell>
          <cell r="AK35" t="str">
            <v>OCTOBER</v>
          </cell>
          <cell r="AM35">
            <v>2009</v>
          </cell>
          <cell r="AO35">
            <v>3.3260306909101627</v>
          </cell>
          <cell r="AQ35">
            <v>22.81790596094795</v>
          </cell>
        </row>
        <row r="36">
          <cell r="D36" t="str">
            <v>NOVEMBER</v>
          </cell>
          <cell r="F36">
            <v>2009</v>
          </cell>
          <cell r="H36">
            <v>4.394510825327365</v>
          </cell>
          <cell r="J36">
            <v>14.702406028884175</v>
          </cell>
          <cell r="O36" t="str">
            <v>NOVEMBER</v>
          </cell>
          <cell r="Q36">
            <v>2009</v>
          </cell>
          <cell r="S36">
            <v>3.4313973537223261</v>
          </cell>
          <cell r="U36">
            <v>16.6640917686777</v>
          </cell>
          <cell r="Z36" t="str">
            <v>NOVEMBER</v>
          </cell>
          <cell r="AB36">
            <v>2009</v>
          </cell>
          <cell r="AD36">
            <v>5.8654927678178295</v>
          </cell>
          <cell r="AF36">
            <v>16.543475946323994</v>
          </cell>
          <cell r="AK36" t="str">
            <v>NOVEMBER</v>
          </cell>
          <cell r="AM36">
            <v>2009</v>
          </cell>
          <cell r="AO36">
            <v>3.379381135827765</v>
          </cell>
          <cell r="AQ36">
            <v>22.613460074477061</v>
          </cell>
        </row>
        <row r="37">
          <cell r="D37" t="str">
            <v>DECEMBER</v>
          </cell>
          <cell r="F37">
            <v>2009</v>
          </cell>
          <cell r="H37">
            <v>4.4000000000000004</v>
          </cell>
          <cell r="J37">
            <v>17.600000000000001</v>
          </cell>
          <cell r="O37" t="str">
            <v>DECEMBER</v>
          </cell>
          <cell r="Q37">
            <v>2009</v>
          </cell>
          <cell r="S37">
            <v>3.4</v>
          </cell>
          <cell r="U37">
            <v>19.3</v>
          </cell>
          <cell r="Z37" t="str">
            <v>DECEMBER</v>
          </cell>
          <cell r="AB37">
            <v>2009</v>
          </cell>
          <cell r="AD37">
            <v>6.1</v>
          </cell>
          <cell r="AF37">
            <v>19</v>
          </cell>
          <cell r="AK37" t="str">
            <v>DECEMBER</v>
          </cell>
          <cell r="AM37">
            <v>2009</v>
          </cell>
          <cell r="AO37">
            <v>3.6</v>
          </cell>
          <cell r="AQ37">
            <v>20.8</v>
          </cell>
        </row>
        <row r="38">
          <cell r="D38" t="str">
            <v>JANUARY</v>
          </cell>
          <cell r="F38">
            <v>2010</v>
          </cell>
          <cell r="H38">
            <v>4.2021774443691813</v>
          </cell>
          <cell r="J38">
            <v>18.363482865837341</v>
          </cell>
          <cell r="O38" t="str">
            <v>JANUARY</v>
          </cell>
          <cell r="Q38">
            <v>2010</v>
          </cell>
          <cell r="S38">
            <v>3.3262134257743594</v>
          </cell>
          <cell r="U38">
            <v>21.93593089670577</v>
          </cell>
          <cell r="Z38" t="str">
            <v>JANUARY</v>
          </cell>
          <cell r="AB38">
            <v>2010</v>
          </cell>
          <cell r="AD38">
            <v>5.6999591042356608</v>
          </cell>
          <cell r="AF38">
            <v>18.966490319780615</v>
          </cell>
          <cell r="AK38" t="str">
            <v>JANUARY</v>
          </cell>
          <cell r="AM38">
            <v>2010</v>
          </cell>
          <cell r="AO38">
            <v>3.5261608344269573</v>
          </cell>
          <cell r="AQ38">
            <v>20.754148669451553</v>
          </cell>
        </row>
        <row r="40">
          <cell r="AA40" t="str">
            <v>SMALL</v>
          </cell>
        </row>
        <row r="41">
          <cell r="E41" t="str">
            <v xml:space="preserve">COMBINATION GAS &amp; </v>
          </cell>
          <cell r="AA41" t="str">
            <v xml:space="preserve">TELEPHONE </v>
          </cell>
        </row>
        <row r="42">
          <cell r="E42" t="str">
            <v>ELECTRIC COMPANIES</v>
          </cell>
          <cell r="AA42" t="str">
            <v>COMPANIES</v>
          </cell>
        </row>
        <row r="44">
          <cell r="J44" t="str">
            <v>PRICE</v>
          </cell>
          <cell r="AF44" t="str">
            <v>PRICE</v>
          </cell>
        </row>
        <row r="45">
          <cell r="H45" t="str">
            <v>DIVIDEND</v>
          </cell>
          <cell r="J45" t="str">
            <v>EARNINGS</v>
          </cell>
          <cell r="AD45" t="str">
            <v>DIVIDEND</v>
          </cell>
          <cell r="AF45" t="str">
            <v>EARNINGS</v>
          </cell>
        </row>
        <row r="46">
          <cell r="H46" t="str">
            <v>YIELD</v>
          </cell>
          <cell r="J46" t="str">
            <v>MULTIPLE</v>
          </cell>
          <cell r="AD46" t="str">
            <v>YIELD</v>
          </cell>
          <cell r="AF46" t="str">
            <v>MULTIPLE</v>
          </cell>
        </row>
        <row r="47">
          <cell r="D47" t="str">
            <v xml:space="preserve">YEAR </v>
          </cell>
          <cell r="F47">
            <v>2000</v>
          </cell>
          <cell r="H47">
            <v>5.0363605423070634</v>
          </cell>
          <cell r="J47">
            <v>16.136104634435679</v>
          </cell>
          <cell r="Z47" t="str">
            <v xml:space="preserve">YEAR </v>
          </cell>
          <cell r="AB47">
            <v>2000</v>
          </cell>
          <cell r="AD47">
            <v>2.3702113878958024</v>
          </cell>
          <cell r="AF47">
            <v>24.367748191273293</v>
          </cell>
        </row>
        <row r="48">
          <cell r="D48" t="str">
            <v xml:space="preserve">YEAR </v>
          </cell>
          <cell r="F48">
            <v>2001</v>
          </cell>
          <cell r="H48">
            <v>4.0999999999999996</v>
          </cell>
          <cell r="J48">
            <v>15.3</v>
          </cell>
          <cell r="Z48" t="str">
            <v xml:space="preserve">YEAR </v>
          </cell>
          <cell r="AB48">
            <v>2001</v>
          </cell>
          <cell r="AD48">
            <v>2.8</v>
          </cell>
          <cell r="AF48">
            <v>20</v>
          </cell>
        </row>
        <row r="49">
          <cell r="D49" t="str">
            <v xml:space="preserve">YEAR </v>
          </cell>
          <cell r="F49">
            <v>2002</v>
          </cell>
          <cell r="H49">
            <v>4.8601007849370275</v>
          </cell>
          <cell r="J49">
            <v>14.917976380650664</v>
          </cell>
          <cell r="Z49" t="str">
            <v xml:space="preserve">YEAR </v>
          </cell>
          <cell r="AB49">
            <v>2002</v>
          </cell>
          <cell r="AD49">
            <v>2.6410292931732529</v>
          </cell>
          <cell r="AF49">
            <v>20.110970501843802</v>
          </cell>
        </row>
        <row r="50">
          <cell r="D50" t="str">
            <v xml:space="preserve">YEAR </v>
          </cell>
          <cell r="F50">
            <v>2003</v>
          </cell>
          <cell r="H50">
            <v>3.8</v>
          </cell>
          <cell r="J50">
            <v>15.3</v>
          </cell>
          <cell r="Z50" t="str">
            <v xml:space="preserve">YEAR </v>
          </cell>
          <cell r="AB50">
            <v>2003</v>
          </cell>
          <cell r="AD50">
            <v>2.8</v>
          </cell>
          <cell r="AF50">
            <v>21.7</v>
          </cell>
        </row>
        <row r="51">
          <cell r="D51" t="str">
            <v xml:space="preserve">YEAR </v>
          </cell>
          <cell r="F51">
            <v>2004</v>
          </cell>
          <cell r="H51">
            <v>3.4</v>
          </cell>
          <cell r="J51">
            <v>17.100000000000001</v>
          </cell>
          <cell r="Z51" t="str">
            <v>YEAR</v>
          </cell>
          <cell r="AB51">
            <v>2004</v>
          </cell>
          <cell r="AD51">
            <v>2.6</v>
          </cell>
          <cell r="AF51">
            <v>19.3</v>
          </cell>
        </row>
        <row r="52">
          <cell r="D52" t="str">
            <v xml:space="preserve">YEAR </v>
          </cell>
          <cell r="F52">
            <v>2005</v>
          </cell>
          <cell r="H52">
            <v>3.3297978341354617</v>
          </cell>
          <cell r="J52">
            <v>18.853446263599476</v>
          </cell>
          <cell r="Z52" t="str">
            <v xml:space="preserve">YEAR </v>
          </cell>
          <cell r="AB52">
            <v>2005</v>
          </cell>
          <cell r="AD52">
            <v>3.4676814348855522</v>
          </cell>
          <cell r="AF52">
            <v>17.203191610879802</v>
          </cell>
        </row>
        <row r="53">
          <cell r="D53" t="str">
            <v>YEAR</v>
          </cell>
          <cell r="F53">
            <v>2006</v>
          </cell>
          <cell r="H53">
            <v>3.2199645009279774</v>
          </cell>
          <cell r="J53">
            <v>18.684048833772962</v>
          </cell>
          <cell r="Z53" t="str">
            <v>YEAR</v>
          </cell>
          <cell r="AB53">
            <v>2006</v>
          </cell>
          <cell r="AD53">
            <v>3.7604686503981517</v>
          </cell>
          <cell r="AF53">
            <v>21.622010297971041</v>
          </cell>
        </row>
        <row r="54">
          <cell r="D54" t="str">
            <v>YEAR</v>
          </cell>
          <cell r="F54">
            <v>2007</v>
          </cell>
          <cell r="H54">
            <v>3.317485621942073</v>
          </cell>
          <cell r="J54">
            <v>18.296718312710762</v>
          </cell>
          <cell r="Z54" t="str">
            <v>YEAR</v>
          </cell>
          <cell r="AB54">
            <v>2007</v>
          </cell>
          <cell r="AD54">
            <v>4.4538307265377393</v>
          </cell>
          <cell r="AF54">
            <v>20.38633337468293</v>
          </cell>
        </row>
        <row r="55">
          <cell r="D55" t="str">
            <v xml:space="preserve">YEAR </v>
          </cell>
          <cell r="F55">
            <v>2008</v>
          </cell>
          <cell r="H55">
            <v>4</v>
          </cell>
          <cell r="J55">
            <v>15.7</v>
          </cell>
          <cell r="Z55" t="str">
            <v xml:space="preserve">YEAR </v>
          </cell>
          <cell r="AB55">
            <v>2008</v>
          </cell>
          <cell r="AD55">
            <v>8.3000000000000007</v>
          </cell>
          <cell r="AF55">
            <v>16.100000000000001</v>
          </cell>
        </row>
        <row r="56">
          <cell r="D56" t="str">
            <v xml:space="preserve">YEAR </v>
          </cell>
          <cell r="F56">
            <v>2009</v>
          </cell>
          <cell r="H56">
            <v>5.2</v>
          </cell>
          <cell r="J56">
            <v>12.8</v>
          </cell>
          <cell r="Z56" t="str">
            <v xml:space="preserve">YEAR </v>
          </cell>
          <cell r="AB56">
            <v>2009</v>
          </cell>
          <cell r="AD56">
            <v>7.5</v>
          </cell>
          <cell r="AF56">
            <v>18.399999999999999</v>
          </cell>
        </row>
        <row r="57">
          <cell r="D57" t="str">
            <v>YEAR TO DATE</v>
          </cell>
          <cell r="F57">
            <v>2010</v>
          </cell>
          <cell r="H57">
            <v>4.4922500107471688</v>
          </cell>
          <cell r="J57">
            <v>15.015451700867017</v>
          </cell>
          <cell r="Z57" t="str">
            <v>YEAR TO DATE</v>
          </cell>
          <cell r="AB57">
            <v>2010</v>
          </cell>
          <cell r="AD57">
            <v>4.8528055815020315</v>
          </cell>
          <cell r="AF57">
            <v>16.093779392003519</v>
          </cell>
        </row>
        <row r="59">
          <cell r="D59" t="str">
            <v>FEBRUARY</v>
          </cell>
          <cell r="F59">
            <v>2009</v>
          </cell>
          <cell r="H59">
            <v>5.5624457367850928</v>
          </cell>
          <cell r="J59">
            <v>12.281781027576491</v>
          </cell>
          <cell r="Z59" t="str">
            <v>FEBRUARY</v>
          </cell>
          <cell r="AB59">
            <v>2009</v>
          </cell>
          <cell r="AD59">
            <v>8.9457924282308401</v>
          </cell>
          <cell r="AF59">
            <v>8.2864366343820706</v>
          </cell>
        </row>
        <row r="60">
          <cell r="D60" t="str">
            <v>MARCH</v>
          </cell>
          <cell r="F60">
            <v>2009</v>
          </cell>
          <cell r="H60">
            <v>5.5624457367850928</v>
          </cell>
          <cell r="J60">
            <v>11.118430155107648</v>
          </cell>
          <cell r="Z60" t="str">
            <v>MARCH</v>
          </cell>
          <cell r="AB60">
            <v>2009</v>
          </cell>
          <cell r="AD60">
            <v>8.9457924282308401</v>
          </cell>
          <cell r="AF60">
            <v>8.2864366343820706</v>
          </cell>
        </row>
        <row r="61">
          <cell r="D61" t="str">
            <v>APRIL</v>
          </cell>
          <cell r="F61">
            <v>2009</v>
          </cell>
          <cell r="H61">
            <v>5.7166678997694902</v>
          </cell>
          <cell r="J61">
            <v>11.444328574406534</v>
          </cell>
          <cell r="Z61" t="str">
            <v>APRIL</v>
          </cell>
          <cell r="AB61">
            <v>2009</v>
          </cell>
          <cell r="AD61">
            <v>9.6999999999999993</v>
          </cell>
          <cell r="AF61">
            <v>12.7</v>
          </cell>
        </row>
        <row r="62">
          <cell r="D62" t="str">
            <v>MAY</v>
          </cell>
          <cell r="F62">
            <v>2009</v>
          </cell>
          <cell r="H62">
            <v>5.7398008758268597</v>
          </cell>
          <cell r="J62">
            <v>11.4</v>
          </cell>
          <cell r="Z62" t="str">
            <v>MAY</v>
          </cell>
          <cell r="AB62">
            <v>2009</v>
          </cell>
          <cell r="AD62">
            <v>9.3771227068598098</v>
          </cell>
          <cell r="AF62">
            <v>13.844543320529237</v>
          </cell>
        </row>
        <row r="63">
          <cell r="D63" t="str">
            <v>JUNE</v>
          </cell>
          <cell r="F63">
            <v>2009</v>
          </cell>
          <cell r="H63">
            <v>5.6827550166582643</v>
          </cell>
          <cell r="J63">
            <v>11.553095379465363</v>
          </cell>
          <cell r="Z63" t="str">
            <v>JUNE</v>
          </cell>
          <cell r="AB63">
            <v>2009</v>
          </cell>
          <cell r="AD63">
            <v>8.0803726481154605</v>
          </cell>
          <cell r="AF63">
            <v>18.819281263337597</v>
          </cell>
        </row>
        <row r="64">
          <cell r="D64" t="str">
            <v>JULY</v>
          </cell>
          <cell r="F64">
            <v>2009</v>
          </cell>
          <cell r="H64">
            <v>5.2</v>
          </cell>
          <cell r="J64">
            <v>13</v>
          </cell>
          <cell r="Z64" t="str">
            <v>JULY</v>
          </cell>
          <cell r="AB64">
            <v>2009</v>
          </cell>
          <cell r="AD64">
            <v>5.8</v>
          </cell>
          <cell r="AF64">
            <v>20.9</v>
          </cell>
        </row>
        <row r="65">
          <cell r="D65" t="str">
            <v>AUGUST</v>
          </cell>
          <cell r="F65">
            <v>2009</v>
          </cell>
          <cell r="H65">
            <v>5.1021887548254519</v>
          </cell>
          <cell r="J65">
            <v>13.316064955852324</v>
          </cell>
          <cell r="Z65" t="str">
            <v>AUGUST</v>
          </cell>
          <cell r="AB65">
            <v>2009</v>
          </cell>
          <cell r="AD65">
            <v>5.6008436571136819</v>
          </cell>
          <cell r="AF65">
            <v>24.44108962868118</v>
          </cell>
        </row>
        <row r="66">
          <cell r="D66" t="str">
            <v>SEPTEMBER</v>
          </cell>
          <cell r="F66">
            <v>2009</v>
          </cell>
          <cell r="H66">
            <v>4.8966923897397567</v>
          </cell>
          <cell r="J66">
            <v>14.023036509888358</v>
          </cell>
          <cell r="Z66" t="str">
            <v>SEPTEMBER</v>
          </cell>
          <cell r="AB66">
            <v>2009</v>
          </cell>
          <cell r="AD66">
            <v>5.5737917009999691</v>
          </cell>
          <cell r="AF66">
            <v>25.040384777001044</v>
          </cell>
        </row>
        <row r="67">
          <cell r="D67" t="str">
            <v>OCTOBER</v>
          </cell>
          <cell r="F67">
            <v>2009</v>
          </cell>
          <cell r="H67">
            <v>4.7721297703737875</v>
          </cell>
          <cell r="J67">
            <v>14.356859451596733</v>
          </cell>
          <cell r="Z67" t="str">
            <v>OCTOBER</v>
          </cell>
          <cell r="AB67">
            <v>2009</v>
          </cell>
          <cell r="AD67">
            <v>5.2316265368892934</v>
          </cell>
          <cell r="AF67">
            <v>28.191934547420328</v>
          </cell>
        </row>
        <row r="68">
          <cell r="D68" t="str">
            <v>NOVEMBER</v>
          </cell>
          <cell r="F68">
            <v>2009</v>
          </cell>
          <cell r="H68">
            <v>4.8009544922941387</v>
          </cell>
          <cell r="J68">
            <v>14.012418326420905</v>
          </cell>
          <cell r="Z68" t="str">
            <v>NOVEMBER</v>
          </cell>
          <cell r="AB68">
            <v>2009</v>
          </cell>
          <cell r="AD68">
            <v>4.9793016025563954</v>
          </cell>
          <cell r="AF68">
            <v>28.412802115992054</v>
          </cell>
        </row>
        <row r="69">
          <cell r="D69" t="str">
            <v>DECEMBER</v>
          </cell>
          <cell r="F69">
            <v>2009</v>
          </cell>
          <cell r="H69">
            <v>4.8</v>
          </cell>
          <cell r="J69">
            <v>14.2</v>
          </cell>
          <cell r="Z69" t="str">
            <v>DECEMBER</v>
          </cell>
          <cell r="AB69">
            <v>2009</v>
          </cell>
          <cell r="AD69">
            <v>5.0999999999999996</v>
          </cell>
          <cell r="AF69">
            <v>15.6</v>
          </cell>
        </row>
        <row r="70">
          <cell r="D70" t="str">
            <v>JANUARY</v>
          </cell>
          <cell r="F70">
            <v>2010</v>
          </cell>
          <cell r="H70">
            <v>4.4922500107471688</v>
          </cell>
          <cell r="J70">
            <v>15.015451700867017</v>
          </cell>
          <cell r="Z70" t="str">
            <v>JANUARY</v>
          </cell>
          <cell r="AB70">
            <v>2010</v>
          </cell>
          <cell r="AD70">
            <v>4.8528055815020315</v>
          </cell>
          <cell r="AF70">
            <v>16.093779392003519</v>
          </cell>
        </row>
      </sheetData>
      <sheetData sheetId="2">
        <row r="1">
          <cell r="C1" t="str">
            <v>LATEST ISSUE - AUS MONTHLY REPORT</v>
          </cell>
        </row>
        <row r="3">
          <cell r="C3" t="str">
            <v>January 2010</v>
          </cell>
        </row>
        <row r="4">
          <cell r="C4" t="str">
            <v>AUS INDUSTRY RANKINGS</v>
          </cell>
        </row>
        <row r="7">
          <cell r="D7" t="str">
            <v>ELECTRIC</v>
          </cell>
          <cell r="F7" t="str">
            <v>COMPANIES</v>
          </cell>
        </row>
        <row r="9">
          <cell r="D9" t="str">
            <v xml:space="preserve">DIVIDEND </v>
          </cell>
          <cell r="F9" t="str">
            <v>YIELD</v>
          </cell>
        </row>
        <row r="10">
          <cell r="C10" t="str">
            <v>HIGH</v>
          </cell>
          <cell r="G10" t="str">
            <v>LOW</v>
          </cell>
        </row>
        <row r="11">
          <cell r="C11" t="str">
            <v>UIL Holdings Corporation (NYSE-UIL)</v>
          </cell>
          <cell r="D11">
            <v>6.3088707089989926</v>
          </cell>
          <cell r="G11" t="str">
            <v>El Paso Electric Company (ASE-EE)</v>
          </cell>
          <cell r="H11">
            <v>0</v>
          </cell>
        </row>
        <row r="12">
          <cell r="C12" t="str">
            <v>Hawaiian Electric Industries, Inc. (NYSE-HE)</v>
          </cell>
          <cell r="D12">
            <v>6.0546863824129105</v>
          </cell>
          <cell r="G12" t="str">
            <v>Maine &amp; Maritimes Corporation (ASE-MAM)</v>
          </cell>
          <cell r="H12">
            <v>0.55632823365785811</v>
          </cell>
        </row>
        <row r="13">
          <cell r="C13" t="str">
            <v>Progress Energy Inc.  (NYSE-PGN)</v>
          </cell>
          <cell r="D13">
            <v>6.0473055352353091</v>
          </cell>
          <cell r="G13" t="str">
            <v>Allegheny Energy, Inc. (NYSE-AYE)</v>
          </cell>
          <cell r="H13">
            <v>2.5402201524132093</v>
          </cell>
        </row>
        <row r="14">
          <cell r="C14" t="str">
            <v>Pinnacle West Capital Corp. (NYSE-PNW)</v>
          </cell>
          <cell r="D14">
            <v>5.6451597521381993</v>
          </cell>
          <cell r="G14" t="str">
            <v>Cleco Corporation (NYSE-CNL)</v>
          </cell>
          <cell r="H14">
            <v>3.3682633838253824</v>
          </cell>
        </row>
        <row r="15">
          <cell r="C15" t="str">
            <v>Westar Energy, Inc. (NYSE-WR)</v>
          </cell>
          <cell r="D15">
            <v>5.5147058823529402</v>
          </cell>
          <cell r="G15" t="str">
            <v>Edison International (NYSE-EIX)</v>
          </cell>
          <cell r="H15">
            <v>3.4832288978990045</v>
          </cell>
        </row>
        <row r="16">
          <cell r="C16" t="str">
            <v>Southern Company (NYSE-SO)</v>
          </cell>
          <cell r="D16">
            <v>5.2238805970149249</v>
          </cell>
          <cell r="G16" t="str">
            <v>FPL Group, Inc. (NYSE-FPL)</v>
          </cell>
          <cell r="H16">
            <v>3.4998588766581991</v>
          </cell>
        </row>
        <row r="17">
          <cell r="C17" t="str">
            <v>Otter Tail Corporation (NDQ-OTTR)</v>
          </cell>
          <cell r="D17">
            <v>5.0423728813559316</v>
          </cell>
          <cell r="G17" t="str">
            <v>IDACORP, Inc. (NYSE-IDA)</v>
          </cell>
          <cell r="H17">
            <v>3.8572800040666566</v>
          </cell>
        </row>
        <row r="18">
          <cell r="C18" t="str">
            <v>Portland General Electric (NYSE-POR)</v>
          </cell>
          <cell r="D18">
            <v>4.9490538573508003</v>
          </cell>
          <cell r="G18" t="str">
            <v>OGE Energy Corp. (NYSE-OGE)</v>
          </cell>
          <cell r="H18">
            <v>3.9324286901135417</v>
          </cell>
        </row>
        <row r="19">
          <cell r="C19" t="str">
            <v>American Electric Power Co. (NYSE-AEP)</v>
          </cell>
          <cell r="D19">
            <v>4.7099368179207346</v>
          </cell>
          <cell r="G19" t="str">
            <v>PNM Resources, Inc. (NYSE-PNM)</v>
          </cell>
          <cell r="H19">
            <v>4.0128410914927768</v>
          </cell>
        </row>
        <row r="20">
          <cell r="C20" t="str">
            <v>FirstEnergy Corporation (NYSE-FE)</v>
          </cell>
          <cell r="D20">
            <v>4.7038700021381228</v>
          </cell>
          <cell r="G20" t="str">
            <v>DPL Inc.(NYSE-DPL)</v>
          </cell>
          <cell r="H20">
            <v>4.0933572710951518</v>
          </cell>
        </row>
        <row r="22">
          <cell r="D22" t="str">
            <v xml:space="preserve">MARKET/BOOK </v>
          </cell>
          <cell r="F22" t="str">
            <v>RATIO</v>
          </cell>
        </row>
        <row r="23">
          <cell r="C23" t="str">
            <v>HIGH</v>
          </cell>
          <cell r="G23" t="str">
            <v>LOW</v>
          </cell>
        </row>
        <row r="24">
          <cell r="C24" t="str">
            <v>DPL Inc.(NYSE-DPL)</v>
          </cell>
          <cell r="D24">
            <v>301.67976517375257</v>
          </cell>
          <cell r="G24" t="str">
            <v>PNM Resources, Inc. (NYSE-PNM)</v>
          </cell>
          <cell r="H24">
            <v>63.778676578037583</v>
          </cell>
        </row>
        <row r="25">
          <cell r="C25" t="str">
            <v>PPL Corporation (NYSE-PPL)</v>
          </cell>
          <cell r="D25">
            <v>217.05761694553223</v>
          </cell>
          <cell r="G25" t="str">
            <v>Great Plains Energy Incorporated (NYSE-GXP)</v>
          </cell>
          <cell r="H25">
            <v>94.259801994352912</v>
          </cell>
        </row>
        <row r="26">
          <cell r="C26" t="str">
            <v>Southern Company (NYSE-SO)</v>
          </cell>
          <cell r="D26">
            <v>186.64441960892907</v>
          </cell>
          <cell r="G26" t="str">
            <v>Portland General Electric (NYSE-POR)</v>
          </cell>
          <cell r="H26">
            <v>99.764866795366785</v>
          </cell>
        </row>
        <row r="27">
          <cell r="C27" t="str">
            <v>FPL Group, Inc. (NYSE-FPL)</v>
          </cell>
          <cell r="D27">
            <v>173.8774740810556</v>
          </cell>
          <cell r="G27" t="str">
            <v>Central Vermont Public Serv. Corp. (NYSE-CV)</v>
          </cell>
          <cell r="H27">
            <v>102.55557594950552</v>
          </cell>
        </row>
        <row r="28">
          <cell r="C28" t="str">
            <v>OGE Energy Corp. (NYSE-OGE)</v>
          </cell>
          <cell r="D28">
            <v>171.91048630737745</v>
          </cell>
          <cell r="G28" t="str">
            <v>IDACORP, Inc. (NYSE-IDA)</v>
          </cell>
          <cell r="H28">
            <v>105.55485364313195</v>
          </cell>
        </row>
        <row r="29">
          <cell r="C29" t="str">
            <v>FirstEnergy Corporation (NYSE-FE)</v>
          </cell>
          <cell r="D29">
            <v>167.42910975035329</v>
          </cell>
          <cell r="G29" t="str">
            <v>Westar Energy, Inc. (NYSE-WR)</v>
          </cell>
          <cell r="H29">
            <v>106.23541338579825</v>
          </cell>
        </row>
        <row r="30">
          <cell r="C30" t="str">
            <v>Cleco Corporation (NYSE-CNL)</v>
          </cell>
          <cell r="D30">
            <v>144.98026023168859</v>
          </cell>
          <cell r="G30" t="str">
            <v>Pinnacle West Capital Corp. (NYSE-PNW)</v>
          </cell>
          <cell r="H30">
            <v>111.03612899958844</v>
          </cell>
        </row>
        <row r="31">
          <cell r="C31" t="str">
            <v>UIL Holdings Corporation (NYSE-UIL)</v>
          </cell>
          <cell r="D31">
            <v>142.37962325487496</v>
          </cell>
          <cell r="G31" t="str">
            <v>El Paso Electric Company (ASE-EE)</v>
          </cell>
          <cell r="H31">
            <v>117.07479889948749</v>
          </cell>
        </row>
        <row r="32">
          <cell r="C32" t="str">
            <v>Hawaiian Electric Industries, Inc. (NYSE-HE)</v>
          </cell>
          <cell r="D32">
            <v>132.45579003309155</v>
          </cell>
          <cell r="G32" t="str">
            <v>Edison International (NYSE-EIX)</v>
          </cell>
          <cell r="H32">
            <v>118.66507177033492</v>
          </cell>
        </row>
        <row r="33">
          <cell r="C33" t="str">
            <v>Maine &amp; Maritimes Corporation (ASE-MAM)</v>
          </cell>
          <cell r="D33">
            <v>131.82080415891889</v>
          </cell>
          <cell r="G33" t="str">
            <v>Progress Energy Inc.  (NYSE-PGN)</v>
          </cell>
          <cell r="H33">
            <v>122.40486088903101</v>
          </cell>
        </row>
        <row r="35">
          <cell r="D35" t="str">
            <v xml:space="preserve">PRICE/EARNINGS </v>
          </cell>
          <cell r="F35" t="str">
            <v>MULTIPLE</v>
          </cell>
        </row>
        <row r="36">
          <cell r="C36" t="str">
            <v>HIGH</v>
          </cell>
          <cell r="G36" t="str">
            <v>LOW</v>
          </cell>
        </row>
        <row r="37">
          <cell r="C37" t="str">
            <v>Pinnacle West Capital Corp. (NYSE-PNW)</v>
          </cell>
          <cell r="D37">
            <v>65.263157894736864</v>
          </cell>
          <cell r="G37" t="str">
            <v>Central Vermont Public Serv. Corp. (NYSE-CV)</v>
          </cell>
          <cell r="H37">
            <v>9.5741626794258394</v>
          </cell>
        </row>
        <row r="38">
          <cell r="C38" t="str">
            <v>Maine &amp; Maritimes Corporation (ASE-MAM)</v>
          </cell>
          <cell r="D38">
            <v>35.594059405940605</v>
          </cell>
          <cell r="G38" t="str">
            <v>Allegheny Energy, Inc. (NYSE-AYE)</v>
          </cell>
          <cell r="H38">
            <v>12.26056338028169</v>
          </cell>
        </row>
        <row r="39">
          <cell r="C39" t="str">
            <v>Otter Tail Corporation (NDQ-OTTR)</v>
          </cell>
          <cell r="D39">
            <v>26.818181818181817</v>
          </cell>
          <cell r="G39" t="str">
            <v>American Electric Power Co. (NYSE-AEP)</v>
          </cell>
          <cell r="H39">
            <v>12.302083333333334</v>
          </cell>
        </row>
        <row r="40">
          <cell r="C40" t="str">
            <v>Hawaiian Electric Industries, Inc. (NYSE-HE)</v>
          </cell>
          <cell r="D40">
            <v>22.068965517241377</v>
          </cell>
          <cell r="G40" t="str">
            <v>DPL Inc.(NYSE-DPL)</v>
          </cell>
          <cell r="H40">
            <v>12.659090909090912</v>
          </cell>
        </row>
        <row r="41">
          <cell r="C41" t="str">
            <v>PPL Corporation (NYSE-PPL)</v>
          </cell>
          <cell r="D41">
            <v>21.43708609271523</v>
          </cell>
          <cell r="G41" t="str">
            <v>El Paso Electric Company (ASE-EE)</v>
          </cell>
          <cell r="H41">
            <v>12.774193548387096</v>
          </cell>
        </row>
        <row r="42">
          <cell r="C42" t="str">
            <v>Great Plains Energy Incorporated (NYSE-GXP)</v>
          </cell>
          <cell r="D42">
            <v>17.149122807017545</v>
          </cell>
          <cell r="G42" t="str">
            <v>FirstEnergy Corporation (NYSE-FE)</v>
          </cell>
          <cell r="H42">
            <v>13.020601336302896</v>
          </cell>
        </row>
        <row r="43">
          <cell r="C43" t="str">
            <v>Southern Company (NYSE-SO)</v>
          </cell>
          <cell r="D43">
            <v>16.944865958523014</v>
          </cell>
          <cell r="G43" t="str">
            <v>FPL Group, Inc. (NYSE-FPL)</v>
          </cell>
          <cell r="H43">
            <v>13.138014527845034</v>
          </cell>
        </row>
        <row r="44">
          <cell r="C44" t="str">
            <v>Westar Energy, Inc. (NYSE-WR)</v>
          </cell>
          <cell r="D44">
            <v>15.654676258992808</v>
          </cell>
          <cell r="G44" t="str">
            <v>UIL Holdings Corporation (NYSE-UIL)</v>
          </cell>
          <cell r="H44">
            <v>13.296116504854371</v>
          </cell>
        </row>
        <row r="45">
          <cell r="C45" t="str">
            <v>Cleco Corporation (NYSE-CNL)</v>
          </cell>
          <cell r="D45">
            <v>15.011235955056179</v>
          </cell>
          <cell r="G45" t="str">
            <v>IDACORP, Inc. (NYSE-IDA)</v>
          </cell>
          <cell r="H45">
            <v>13.47058823529412</v>
          </cell>
        </row>
        <row r="46">
          <cell r="C46" t="str">
            <v>OGE Energy Corp. (NYSE-OGE)</v>
          </cell>
          <cell r="D46">
            <v>14.216535433070865</v>
          </cell>
          <cell r="G46" t="str">
            <v>Portland General Electric (NYSE-POR)</v>
          </cell>
          <cell r="H46">
            <v>13.526086956521739</v>
          </cell>
        </row>
        <row r="48">
          <cell r="D48" t="str">
            <v xml:space="preserve">RETURN   ON   BOOK   VALUE </v>
          </cell>
          <cell r="F48" t="str">
            <v>OF   COMMON    EQUITY</v>
          </cell>
        </row>
        <row r="49">
          <cell r="C49" t="str">
            <v>HIGH</v>
          </cell>
          <cell r="G49" t="str">
            <v>LOW</v>
          </cell>
        </row>
        <row r="50">
          <cell r="C50" t="str">
            <v>DPL Inc.(NYSE-DPL)</v>
          </cell>
          <cell r="D50">
            <v>24.783833193339593</v>
          </cell>
          <cell r="G50" t="str">
            <v>Pinnacle West Capital Corp. (NYSE-PNW)</v>
          </cell>
          <cell r="H50">
            <v>1.6779732274678014</v>
          </cell>
        </row>
        <row r="51">
          <cell r="C51" t="str">
            <v>FPL Group, Inc. (NYSE-FPL)</v>
          </cell>
          <cell r="D51">
            <v>14.266875463611639</v>
          </cell>
          <cell r="G51" t="str">
            <v>Maine &amp; Maritimes Corporation (ASE-MAM)</v>
          </cell>
          <cell r="H51">
            <v>3.7678725332036844</v>
          </cell>
        </row>
        <row r="52">
          <cell r="C52" t="str">
            <v>OGE Energy Corp. (NYSE-OGE)</v>
          </cell>
          <cell r="D52">
            <v>12.638774671052634</v>
          </cell>
          <cell r="G52" t="str">
            <v>Otter Tail Corporation (NDQ-OTTR)</v>
          </cell>
          <cell r="H52">
            <v>4.5618794551344166</v>
          </cell>
        </row>
        <row r="53">
          <cell r="C53" t="str">
            <v>FirstEnergy Corporation (NYSE-FE)</v>
          </cell>
          <cell r="D53">
            <v>12.353172595964706</v>
          </cell>
          <cell r="G53" t="str">
            <v>Great Plains Energy Incorporated (NYSE-GXP)</v>
          </cell>
          <cell r="H53">
            <v>5.2161063908385676</v>
          </cell>
        </row>
        <row r="54">
          <cell r="C54" t="str">
            <v>Hawaiian Electric Industries, Inc. (NYSE-HE)</v>
          </cell>
          <cell r="D54">
            <v>11.641533953592843</v>
          </cell>
          <cell r="G54" t="str">
            <v>Portland General Electric (NYSE-POR)</v>
          </cell>
          <cell r="H54">
            <v>7.3590096286107283</v>
          </cell>
        </row>
        <row r="55">
          <cell r="C55" t="str">
            <v>Central Vermont Public Serv. Corp. (NYSE-CV)</v>
          </cell>
          <cell r="D55">
            <v>11.294194846558419</v>
          </cell>
          <cell r="G55" t="str">
            <v>Westar Energy, Inc. (NYSE-WR)</v>
          </cell>
          <cell r="H55">
            <v>7.8638730056102206</v>
          </cell>
        </row>
        <row r="56">
          <cell r="C56" t="str">
            <v>Southern Company (NYSE-SO)</v>
          </cell>
          <cell r="D56">
            <v>11.266409954551635</v>
          </cell>
          <cell r="G56" t="str">
            <v>IDACORP, Inc. (NYSE-IDA)</v>
          </cell>
          <cell r="H56">
            <v>8.2045521583561491</v>
          </cell>
        </row>
        <row r="57">
          <cell r="C57" t="str">
            <v>American Electric Power Co. (NYSE-AEP)</v>
          </cell>
          <cell r="D57">
            <v>10.741837287852883</v>
          </cell>
          <cell r="G57" t="str">
            <v>Progress Energy Inc.  (NYSE-PGN)</v>
          </cell>
          <cell r="H57">
            <v>8.5347100175746924</v>
          </cell>
        </row>
        <row r="58">
          <cell r="C58" t="str">
            <v>Cleco Corporation (NYSE-CNL)</v>
          </cell>
          <cell r="D58">
            <v>10.729556749147649</v>
          </cell>
          <cell r="G58" t="str">
            <v>Edison International (NYSE-EIX)</v>
          </cell>
          <cell r="H58">
            <v>9.149916247906198</v>
          </cell>
        </row>
        <row r="59">
          <cell r="C59" t="str">
            <v>UIL Holdings Corporation (NYSE-UIL)</v>
          </cell>
          <cell r="D59">
            <v>10.672426184060575</v>
          </cell>
          <cell r="G59" t="str">
            <v>El Paso Electric Company (ASE-EE)</v>
          </cell>
          <cell r="H59">
            <v>9.5155646837404309</v>
          </cell>
        </row>
        <row r="64">
          <cell r="D64" t="str">
            <v>COMBINATION   ELECTRIC</v>
          </cell>
          <cell r="F64" t="str">
            <v>&amp;   GAS   COMPANIES</v>
          </cell>
        </row>
        <row r="66">
          <cell r="D66" t="str">
            <v xml:space="preserve">DIVIDEND </v>
          </cell>
          <cell r="F66" t="str">
            <v>YIELD</v>
          </cell>
        </row>
        <row r="67">
          <cell r="C67" t="str">
            <v>HIGH</v>
          </cell>
          <cell r="G67" t="str">
            <v>LOW</v>
          </cell>
        </row>
        <row r="68">
          <cell r="C68" t="str">
            <v>Empire District Electric Co. (NYSE-EDE)</v>
          </cell>
          <cell r="D68">
            <v>6.8559171557107197</v>
          </cell>
          <cell r="G68" t="str">
            <v>AES Corporation (NYSE-AES)</v>
          </cell>
          <cell r="H68">
            <v>0</v>
          </cell>
        </row>
        <row r="69">
          <cell r="C69" t="str">
            <v>Integrys Energy Group (NYSE-TEG)</v>
          </cell>
          <cell r="D69">
            <v>6.4654147848823396</v>
          </cell>
          <cell r="G69" t="str">
            <v>MDU Resources Group, Inc. (NYSE-MDU)</v>
          </cell>
          <cell r="H69">
            <v>2.6934587430525863</v>
          </cell>
        </row>
        <row r="70">
          <cell r="C70" t="str">
            <v>Pepco Holdings, Inc. (NYSE-POM)</v>
          </cell>
          <cell r="D70">
            <v>6.3492063492063489</v>
          </cell>
          <cell r="G70" t="str">
            <v>Constellation Energy Group, Inc. (NYSE-CEG)</v>
          </cell>
          <cell r="H70">
            <v>2.7562446167097332</v>
          </cell>
        </row>
        <row r="71">
          <cell r="C71" t="str">
            <v>NiSource Inc. (NYSE-NI)</v>
          </cell>
          <cell r="D71">
            <v>6.0367417356369275</v>
          </cell>
          <cell r="G71" t="str">
            <v>SEMPRA Energy (NYSE-SRE)</v>
          </cell>
          <cell r="H71">
            <v>2.8142589118198877</v>
          </cell>
        </row>
        <row r="72">
          <cell r="C72" t="str">
            <v>Unitil Corporation (ASE-UTL)</v>
          </cell>
          <cell r="D72">
            <v>5.962410996042129</v>
          </cell>
          <cell r="G72" t="str">
            <v>Wisconsin Energy Corporation (NYSE-WEC)</v>
          </cell>
          <cell r="H72">
            <v>2.8189374774123599</v>
          </cell>
        </row>
        <row r="73">
          <cell r="C73" t="str">
            <v>Ameren Corporation (NYSE-AEE)</v>
          </cell>
          <cell r="D73">
            <v>5.5475504322766565</v>
          </cell>
          <cell r="G73" t="str">
            <v>CMS Energy Corporation (NYSE-CMS)</v>
          </cell>
          <cell r="H73">
            <v>3.2530904359141188</v>
          </cell>
        </row>
        <row r="74">
          <cell r="C74" t="str">
            <v>Duke Energy Corporation (NYSE-DUK)</v>
          </cell>
          <cell r="D74">
            <v>5.5395268320830935</v>
          </cell>
          <cell r="G74" t="str">
            <v>Entergy Corporation (NYSE-ETR)</v>
          </cell>
          <cell r="H74">
            <v>3.5569927243330643</v>
          </cell>
        </row>
        <row r="75">
          <cell r="C75" t="str">
            <v>Vectren Corporation (NYSE-VVC)</v>
          </cell>
          <cell r="D75">
            <v>5.5217214778725143</v>
          </cell>
          <cell r="G75" t="str">
            <v>NV Energy (NYSE-NVE)</v>
          </cell>
          <cell r="H75">
            <v>3.6262540795358391</v>
          </cell>
        </row>
        <row r="76">
          <cell r="C76" t="str">
            <v>ALLETE, Inc. (NYSE-ALE)</v>
          </cell>
          <cell r="D76">
            <v>5.3349499848438917</v>
          </cell>
          <cell r="G76" t="str">
            <v>UniSource Energy Corporation (NYSE-UNS)</v>
          </cell>
          <cell r="H76">
            <v>3.6306729264475743</v>
          </cell>
        </row>
        <row r="77">
          <cell r="C77" t="str">
            <v>Black Hills Corporation (NYSE-BKH)</v>
          </cell>
          <cell r="D77">
            <v>5.334335086401202</v>
          </cell>
          <cell r="G77" t="str">
            <v>Northeast Utilities (NYSE-NU)</v>
          </cell>
          <cell r="H77">
            <v>3.679318357862122</v>
          </cell>
        </row>
        <row r="79">
          <cell r="D79" t="str">
            <v xml:space="preserve">MARKET/BOOK </v>
          </cell>
          <cell r="F79" t="str">
            <v>RATIO</v>
          </cell>
        </row>
        <row r="80">
          <cell r="C80" t="str">
            <v>HIGH</v>
          </cell>
          <cell r="G80" t="str">
            <v>LOW</v>
          </cell>
        </row>
        <row r="81">
          <cell r="C81" t="str">
            <v>Exelon Corporation (NYSE-EXC)</v>
          </cell>
          <cell r="D81">
            <v>262.62690152121695</v>
          </cell>
          <cell r="G81" t="str">
            <v>Pepco Holdings, Inc. (NYSE-POM)</v>
          </cell>
          <cell r="H81">
            <v>88.535327366933586</v>
          </cell>
        </row>
        <row r="82">
          <cell r="C82" t="str">
            <v>CenterPoint Energy (NYSE-CNP)</v>
          </cell>
          <cell r="D82">
            <v>218.09093856259659</v>
          </cell>
          <cell r="G82" t="str">
            <v>NiSource Inc. (NYSE-NI)</v>
          </cell>
          <cell r="H82">
            <v>89.654036035275738</v>
          </cell>
        </row>
        <row r="83">
          <cell r="C83" t="str">
            <v>Dominion Resources, Inc. (NYSE-D)</v>
          </cell>
          <cell r="D83">
            <v>205.34227950913748</v>
          </cell>
          <cell r="G83" t="str">
            <v>NV Energy (NYSE-NVE)</v>
          </cell>
          <cell r="H83">
            <v>89.755705557953263</v>
          </cell>
        </row>
        <row r="84">
          <cell r="C84" t="str">
            <v>AES Corporation (NYSE-AES)</v>
          </cell>
          <cell r="D84">
            <v>203.41550752825657</v>
          </cell>
          <cell r="G84" t="str">
            <v>Black Hills Corporation (NYSE-BKH)</v>
          </cell>
          <cell r="H84">
            <v>96.813893254778705</v>
          </cell>
        </row>
        <row r="85">
          <cell r="C85" t="str">
            <v>NSTAR (NYSE-NST)</v>
          </cell>
          <cell r="D85">
            <v>203.12316058262672</v>
          </cell>
          <cell r="G85" t="str">
            <v>Duke Energy Corporation (NYSE-DUK)</v>
          </cell>
          <cell r="H85">
            <v>104.26231025546093</v>
          </cell>
        </row>
        <row r="86">
          <cell r="C86" t="str">
            <v>Public Service Enterprise Group (NYSE-PEG)</v>
          </cell>
          <cell r="D86">
            <v>195.07061370178468</v>
          </cell>
          <cell r="G86" t="str">
            <v>DTE Energy Company (NYSE-DTE)</v>
          </cell>
          <cell r="H86">
            <v>112.39897370109043</v>
          </cell>
        </row>
        <row r="87">
          <cell r="C87" t="str">
            <v>Entergy Corporation (NYSE-ETR)</v>
          </cell>
          <cell r="D87">
            <v>191.0184587277875</v>
          </cell>
          <cell r="G87" t="str">
            <v>Integrys Energy Group (NYSE-TEG)</v>
          </cell>
          <cell r="H87">
            <v>112.79488878041978</v>
          </cell>
        </row>
        <row r="88">
          <cell r="C88" t="str">
            <v>Constellation Energy Group, Inc. (NYSE-CEG)</v>
          </cell>
          <cell r="D88">
            <v>173.41591867096454</v>
          </cell>
          <cell r="G88" t="str">
            <v>Avista Corporation (NYSE-AVA)</v>
          </cell>
          <cell r="H88">
            <v>114.82954209862935</v>
          </cell>
        </row>
        <row r="89">
          <cell r="C89" t="str">
            <v>MDU Resources Group, Inc. (NYSE-MDU)</v>
          </cell>
          <cell r="D89">
            <v>172.36141927140773</v>
          </cell>
          <cell r="G89" t="str">
            <v>Empire District Electric Co. (NYSE-EDE)</v>
          </cell>
          <cell r="H89">
            <v>115.39972644533071</v>
          </cell>
        </row>
        <row r="90">
          <cell r="C90" t="str">
            <v>PG&amp;E Corporation (NYSE-PCG)</v>
          </cell>
          <cell r="D90">
            <v>171.7402086203503</v>
          </cell>
          <cell r="G90" t="str">
            <v>Alliant  Energy Corporation (NYSE-LNT)</v>
          </cell>
          <cell r="H90">
            <v>120.29093017356959</v>
          </cell>
        </row>
        <row r="92">
          <cell r="D92" t="str">
            <v xml:space="preserve">PRICE/EARNINGS </v>
          </cell>
          <cell r="F92" t="str">
            <v>MULTIPLE</v>
          </cell>
        </row>
        <row r="93">
          <cell r="C93" t="str">
            <v>HIGH</v>
          </cell>
          <cell r="G93" t="str">
            <v>LOW</v>
          </cell>
        </row>
        <row r="94">
          <cell r="C94" t="str">
            <v>Alliant  Energy Corporation (NYSE-LNT)</v>
          </cell>
          <cell r="D94">
            <v>30.404040404040405</v>
          </cell>
          <cell r="G94" t="str">
            <v>Public Service Enterprise Group (NYSE-PEG)</v>
          </cell>
          <cell r="H94">
            <v>11.597222222222221</v>
          </cell>
        </row>
        <row r="95">
          <cell r="C95" t="str">
            <v>Duke Energy Corporation (NYSE-DUK)</v>
          </cell>
          <cell r="D95">
            <v>22.217948717948715</v>
          </cell>
          <cell r="G95" t="str">
            <v>Exelon Corporation (NYSE-EXC)</v>
          </cell>
          <cell r="H95">
            <v>11.658823529411764</v>
          </cell>
        </row>
        <row r="96">
          <cell r="C96" t="str">
            <v>TECO Energy, Inc. (NYSE-TE)</v>
          </cell>
          <cell r="D96">
            <v>18.825581395348838</v>
          </cell>
          <cell r="G96" t="str">
            <v>SEMPRA Energy (NYSE-SRE)</v>
          </cell>
          <cell r="H96">
            <v>11.875536480686696</v>
          </cell>
        </row>
        <row r="97">
          <cell r="C97" t="str">
            <v>Vectren Corporation (NYSE-VVC)</v>
          </cell>
          <cell r="D97">
            <v>17.468085106382979</v>
          </cell>
          <cell r="G97" t="str">
            <v>SCANA Corporation (NYSE-SCG)</v>
          </cell>
          <cell r="H97">
            <v>12.53872053872054</v>
          </cell>
        </row>
        <row r="98">
          <cell r="C98" t="str">
            <v>CH Energy Group, Inc. (NYSE-CHG)</v>
          </cell>
          <cell r="D98">
            <v>17.129324546952226</v>
          </cell>
          <cell r="G98" t="str">
            <v>DTE Energy Company (NYSE-DTE)</v>
          </cell>
          <cell r="H98">
            <v>12.642857142857141</v>
          </cell>
        </row>
        <row r="99">
          <cell r="C99" t="str">
            <v>MGE Energy, Inc. (NDQ-MGEE)</v>
          </cell>
          <cell r="D99">
            <v>16.872641509433965</v>
          </cell>
          <cell r="G99" t="str">
            <v>PG&amp;E Corporation (NYSE-PCG)</v>
          </cell>
          <cell r="H99">
            <v>12.695455828394016</v>
          </cell>
        </row>
        <row r="100">
          <cell r="C100" t="str">
            <v>NV Energy (NYSE-NVE)</v>
          </cell>
          <cell r="D100">
            <v>16.064935064935064</v>
          </cell>
          <cell r="G100" t="str">
            <v>CMS Energy Corporation (NYSE-CMS)</v>
          </cell>
          <cell r="H100">
            <v>12.915966386554622</v>
          </cell>
        </row>
        <row r="101">
          <cell r="C101" t="str">
            <v>ALLETE, Inc. (NYSE-ALE)</v>
          </cell>
          <cell r="D101">
            <v>16.014563106796121</v>
          </cell>
          <cell r="G101" t="str">
            <v>CenterPoint Energy (NYSE-CNP)</v>
          </cell>
          <cell r="H101">
            <v>13.568050446663163</v>
          </cell>
        </row>
        <row r="102">
          <cell r="C102" t="str">
            <v>NiSource Inc. (NYSE-NI)</v>
          </cell>
          <cell r="D102">
            <v>15.744897959183673</v>
          </cell>
          <cell r="G102" t="str">
            <v>Northeast Utilities (NYSE-NU)</v>
          </cell>
          <cell r="H102">
            <v>13.641509433962261</v>
          </cell>
        </row>
        <row r="103">
          <cell r="C103" t="str">
            <v>Empire District Electric Co. (NYSE-EDE)</v>
          </cell>
          <cell r="D103">
            <v>15.584307178631054</v>
          </cell>
          <cell r="G103" t="str">
            <v>Northwestern Corporation (NYSE-NWE)</v>
          </cell>
          <cell r="H103">
            <v>13.890052356020941</v>
          </cell>
        </row>
        <row r="105">
          <cell r="D105" t="str">
            <v xml:space="preserve">RETURN   ON   BOOK   VALUE </v>
          </cell>
          <cell r="F105" t="str">
            <v>OF   COMMON    EQUITY</v>
          </cell>
        </row>
        <row r="106">
          <cell r="C106" t="str">
            <v>HIGH</v>
          </cell>
          <cell r="G106" t="str">
            <v>LOW</v>
          </cell>
        </row>
        <row r="107">
          <cell r="C107" t="str">
            <v>Exelon Corporation (NYSE-EXC)</v>
          </cell>
          <cell r="D107">
            <v>23.117498027162853</v>
          </cell>
          <cell r="G107" t="str">
            <v>Pepco Holdings, Inc. (NYSE-POM)</v>
          </cell>
          <cell r="H107">
            <v>6.2414902461653394</v>
          </cell>
        </row>
        <row r="108">
          <cell r="C108" t="str">
            <v>Public Service Enterprise Group (NYSE-PEG)</v>
          </cell>
          <cell r="D108">
            <v>18.088486922512832</v>
          </cell>
          <cell r="G108" t="str">
            <v>CH Energy Group, Inc. (NYSE-CHG)</v>
          </cell>
          <cell r="H108">
            <v>7.3308457521237447</v>
          </cell>
        </row>
        <row r="109">
          <cell r="C109" t="str">
            <v>UniSource Energy Corporation (NYSE-UNS)</v>
          </cell>
          <cell r="D109">
            <v>16.687484279605787</v>
          </cell>
          <cell r="G109" t="str">
            <v>Empire District Electric Co. (NYSE-EDE)</v>
          </cell>
          <cell r="H109">
            <v>7.4450550445754198</v>
          </cell>
        </row>
        <row r="110">
          <cell r="C110" t="str">
            <v>Dominion Resources, Inc. (NYSE-D)</v>
          </cell>
          <cell r="D110">
            <v>15.088105726872246</v>
          </cell>
          <cell r="G110" t="str">
            <v>Ameren Corporation (NYSE-AEE)</v>
          </cell>
          <cell r="H110">
            <v>7.9285090371564877</v>
          </cell>
        </row>
        <row r="111">
          <cell r="C111" t="str">
            <v>AES Corporation (NYSE-AES)</v>
          </cell>
          <cell r="D111">
            <v>14.934366257800733</v>
          </cell>
          <cell r="G111" t="str">
            <v>NV Energy (NYSE-NVE)</v>
          </cell>
          <cell r="H111">
            <v>8.1054592138930737</v>
          </cell>
        </row>
        <row r="112">
          <cell r="C112" t="str">
            <v>CenterPoint Energy (NYSE-CNP)</v>
          </cell>
          <cell r="D112">
            <v>14.934180662732638</v>
          </cell>
          <cell r="G112" t="str">
            <v>Avista Corporation (NYSE-AVA)</v>
          </cell>
          <cell r="H112">
            <v>8.1646655231560885</v>
          </cell>
        </row>
        <row r="113">
          <cell r="C113" t="str">
            <v>PG&amp;E Corporation (NYSE-PCG)</v>
          </cell>
          <cell r="D113">
            <v>13.57442619553391</v>
          </cell>
          <cell r="G113" t="str">
            <v>Unitil Corporation (ASE-UTL)</v>
          </cell>
          <cell r="H113">
            <v>8.1895400766522375</v>
          </cell>
        </row>
        <row r="114">
          <cell r="C114" t="str">
            <v>NSTAR (NYSE-NST)</v>
          </cell>
          <cell r="D114">
            <v>13.543489866437564</v>
          </cell>
          <cell r="G114" t="str">
            <v>Consolidated Edison, Inc. (NYSE-ED)</v>
          </cell>
          <cell r="H114">
            <v>8.4002847554154378</v>
          </cell>
        </row>
        <row r="115">
          <cell r="C115" t="str">
            <v>Entergy Corporation (NYSE-ETR)</v>
          </cell>
          <cell r="D115">
            <v>13.403097276047109</v>
          </cell>
          <cell r="G115" t="str">
            <v>Vectren Corporation (NYSE-VVC)</v>
          </cell>
          <cell r="H115">
            <v>8.4884532070345493</v>
          </cell>
        </row>
        <row r="116">
          <cell r="C116" t="str">
            <v>SEMPRA Energy (NYSE-SRE)</v>
          </cell>
          <cell r="D116">
            <v>11.548398726191191</v>
          </cell>
          <cell r="G116" t="str">
            <v>ALLETE, Inc. (NYSE-ALE)</v>
          </cell>
          <cell r="H116">
            <v>8.7140092652319225</v>
          </cell>
        </row>
        <row r="121">
          <cell r="D121" t="str">
            <v xml:space="preserve">NATURAL   GAS   DIST.   </v>
          </cell>
          <cell r="F121" t="str">
            <v>&amp;   INT.   GAS   COMPANIES</v>
          </cell>
        </row>
        <row r="123">
          <cell r="D123" t="str">
            <v xml:space="preserve">DIVIDEND </v>
          </cell>
          <cell r="F123" t="str">
            <v>YIELD</v>
          </cell>
        </row>
        <row r="124">
          <cell r="C124" t="str">
            <v>HIGH</v>
          </cell>
          <cell r="G124" t="str">
            <v>LOW</v>
          </cell>
        </row>
        <row r="125">
          <cell r="C125" t="str">
            <v>Energy, Incorporated (NDQ-EGAS)</v>
          </cell>
          <cell r="D125">
            <v>6.2427745664739884</v>
          </cell>
          <cell r="G125" t="str">
            <v>Southwestern Energy Company (NYSE-SWN)</v>
          </cell>
          <cell r="H125">
            <v>0</v>
          </cell>
        </row>
        <row r="126">
          <cell r="C126" t="str">
            <v>AGL Resources Inc. (NYSE-AGL)</v>
          </cell>
          <cell r="D126">
            <v>4.6892039258451472</v>
          </cell>
          <cell r="G126" t="str">
            <v>El Paso Corporation (NYSE-EP)</v>
          </cell>
          <cell r="H126">
            <v>0.40941658137154557</v>
          </cell>
        </row>
        <row r="127">
          <cell r="C127" t="str">
            <v>Laclede Group, Inc. (NYSE-LG)</v>
          </cell>
          <cell r="D127">
            <v>4.6773238602723506</v>
          </cell>
          <cell r="G127" t="str">
            <v>Energen Corporation (NYSE-EGN)</v>
          </cell>
          <cell r="H127">
            <v>1.0822510822510822</v>
          </cell>
        </row>
        <row r="128">
          <cell r="C128" t="str">
            <v>Atmos Energy Corporation (NYSE-ATO)</v>
          </cell>
          <cell r="D128">
            <v>4.6461758398856325</v>
          </cell>
          <cell r="G128" t="str">
            <v>Questar Corporation (NYSE-STR)</v>
          </cell>
          <cell r="H128">
            <v>1.2603005332040718</v>
          </cell>
        </row>
        <row r="129">
          <cell r="C129" t="str">
            <v>Delta Natural Gas Company (NDQ-DGAS)</v>
          </cell>
          <cell r="D129">
            <v>4.5749402526459546</v>
          </cell>
          <cell r="G129" t="str">
            <v>EQT Corporation (NYSE-EQT)</v>
          </cell>
          <cell r="H129">
            <v>2.037508671524956</v>
          </cell>
        </row>
        <row r="130">
          <cell r="C130" t="str">
            <v>NICOR Inc. (NYSE-GAS)</v>
          </cell>
          <cell r="D130">
            <v>4.4137931034482758</v>
          </cell>
          <cell r="G130" t="str">
            <v>Williams Companies, Inc. (NYSE-WMB)</v>
          </cell>
          <cell r="H130">
            <v>2.1348859776807378</v>
          </cell>
        </row>
        <row r="131">
          <cell r="C131" t="str">
            <v>RGC Resources, Inc. (NDQ-RGCO)</v>
          </cell>
          <cell r="D131">
            <v>4.399880275366657</v>
          </cell>
          <cell r="G131" t="str">
            <v>National Fuel Gas Company (NYSE-NFG)</v>
          </cell>
          <cell r="H131">
            <v>2.7186225645672857</v>
          </cell>
        </row>
        <row r="132">
          <cell r="C132" t="str">
            <v>WGL Holdings, Inc. (NYSE-WGL)</v>
          </cell>
          <cell r="D132">
            <v>4.3641474816453449</v>
          </cell>
          <cell r="G132" t="str">
            <v>Southern Union Company (NYSE-SUG)</v>
          </cell>
          <cell r="H132">
            <v>2.7202598457166061</v>
          </cell>
        </row>
        <row r="133">
          <cell r="C133" t="str">
            <v>Piedmont Natural Gas Co., Inc. (NYSE-PNY)</v>
          </cell>
          <cell r="D133">
            <v>4.1538461538461542</v>
          </cell>
          <cell r="G133" t="str">
            <v>UGI Corporation (NYSE-UGI)</v>
          </cell>
          <cell r="H133">
            <v>3.244120032441201</v>
          </cell>
        </row>
        <row r="134">
          <cell r="C134" t="str">
            <v>Chesapeake Utilities Corporation (NYSE-CPK)</v>
          </cell>
          <cell r="D134">
            <v>3.9548022598870061</v>
          </cell>
          <cell r="G134" t="str">
            <v>Southwest Gas Corporation (NYSE-SWX)</v>
          </cell>
          <cell r="H134">
            <v>3.2940360610263522</v>
          </cell>
        </row>
        <row r="136">
          <cell r="D136" t="str">
            <v xml:space="preserve">MARKET/BOOK </v>
          </cell>
          <cell r="F136" t="str">
            <v>RATIO</v>
          </cell>
        </row>
        <row r="137">
          <cell r="C137" t="str">
            <v>HIGH</v>
          </cell>
          <cell r="G137" t="str">
            <v>LOW</v>
          </cell>
        </row>
        <row r="138">
          <cell r="C138" t="str">
            <v>El Paso Corporation (NYSE-EP)</v>
          </cell>
          <cell r="D138">
            <v>318.49388280282329</v>
          </cell>
          <cell r="G138" t="str">
            <v>Southern Union Company (NYSE-SUG)</v>
          </cell>
          <cell r="H138">
            <v>113.51277155871482</v>
          </cell>
        </row>
        <row r="139">
          <cell r="C139" t="str">
            <v>EQT Corporation (NYSE-EQT)</v>
          </cell>
          <cell r="D139">
            <v>268.92115981197253</v>
          </cell>
          <cell r="G139" t="str">
            <v>Energy, Incorporated (NDQ-EGAS)</v>
          </cell>
          <cell r="H139">
            <v>119.18688330582907</v>
          </cell>
        </row>
        <row r="140">
          <cell r="C140" t="str">
            <v>National Fuel Gas Company (NYSE-NFG)</v>
          </cell>
          <cell r="D140">
            <v>249.91687975228345</v>
          </cell>
          <cell r="G140" t="str">
            <v>Southwest Gas Corporation (NYSE-SWX)</v>
          </cell>
          <cell r="H140">
            <v>121.46729602917578</v>
          </cell>
        </row>
        <row r="141">
          <cell r="C141" t="str">
            <v>New Jersey Resources Corp. (NYSE-NJR)</v>
          </cell>
          <cell r="D141">
            <v>227.80132980342921</v>
          </cell>
          <cell r="G141" t="str">
            <v>Atmos Energy Corporation (NYSE-ATO)</v>
          </cell>
          <cell r="H141">
            <v>123.82539745980381</v>
          </cell>
        </row>
        <row r="142">
          <cell r="C142" t="str">
            <v>Questar Corporation (NYSE-STR)</v>
          </cell>
          <cell r="D142">
            <v>217.67776880031121</v>
          </cell>
          <cell r="G142" t="str">
            <v>Laclede Group, Inc. (NYSE-LG)</v>
          </cell>
          <cell r="H142">
            <v>143.89314353132318</v>
          </cell>
        </row>
        <row r="143">
          <cell r="C143" t="str">
            <v>ONEOK, Inc. (NYSE-OKE)</v>
          </cell>
          <cell r="D143">
            <v>213.91017729825225</v>
          </cell>
          <cell r="G143" t="str">
            <v>RGC Resources, Inc. (NDQ-RGCO)</v>
          </cell>
          <cell r="H143">
            <v>144.4204158534296</v>
          </cell>
        </row>
        <row r="144">
          <cell r="C144" t="str">
            <v>South Jersey Industries, Inc. (NYSE-SJI)</v>
          </cell>
          <cell r="D144">
            <v>212.16686130279817</v>
          </cell>
          <cell r="G144" t="str">
            <v>Williams Companies, Inc. (NYSE-WMB)</v>
          </cell>
          <cell r="H144">
            <v>146.39600325027084</v>
          </cell>
        </row>
        <row r="145">
          <cell r="C145" t="str">
            <v>Piedmont Natural Gas Co., Inc. (NYSE-PNY)</v>
          </cell>
          <cell r="D145">
            <v>200.18419547929861</v>
          </cell>
          <cell r="G145" t="str">
            <v>WGL Holdings, Inc. (NYSE-WGL)</v>
          </cell>
          <cell r="H145">
            <v>153.34478335571347</v>
          </cell>
        </row>
        <row r="146">
          <cell r="C146" t="str">
            <v>NICOR Inc. (NYSE-GAS)</v>
          </cell>
          <cell r="D146">
            <v>193.7659872102318</v>
          </cell>
          <cell r="G146" t="str">
            <v>Delta Natural Gas Company (NDQ-DGAS)</v>
          </cell>
          <cell r="H146">
            <v>161.58810165599775</v>
          </cell>
        </row>
        <row r="147">
          <cell r="C147" t="str">
            <v>Northwest Natural Gas Co. (NYSE-NWN)</v>
          </cell>
          <cell r="D147">
            <v>185.02089334252909</v>
          </cell>
          <cell r="G147" t="str">
            <v>AGL Resources Inc. (NYSE-AGL)</v>
          </cell>
          <cell r="H147">
            <v>164.72926119837115</v>
          </cell>
        </row>
        <row r="149">
          <cell r="D149" t="str">
            <v xml:space="preserve">PRICE/EARNINGS </v>
          </cell>
          <cell r="F149" t="str">
            <v>MULTIPLE</v>
          </cell>
        </row>
        <row r="150">
          <cell r="C150" t="str">
            <v>HIGH</v>
          </cell>
          <cell r="G150" t="str">
            <v>LOW</v>
          </cell>
        </row>
        <row r="151">
          <cell r="C151" t="str">
            <v>New Jersey Resources Corp. (NYSE-NJR)</v>
          </cell>
          <cell r="D151">
            <v>57.812500000000007</v>
          </cell>
          <cell r="G151" t="str">
            <v>UGI Corporation (NYSE-UGI)</v>
          </cell>
          <cell r="H151">
            <v>10.449152542372881</v>
          </cell>
        </row>
        <row r="152">
          <cell r="C152" t="str">
            <v>Williams Companies, Inc. (NYSE-WMB)</v>
          </cell>
          <cell r="D152">
            <v>51.525000000000006</v>
          </cell>
          <cell r="G152" t="str">
            <v>Energy, Incorporated (NDQ-EGAS)</v>
          </cell>
          <cell r="H152">
            <v>11.381578947368421</v>
          </cell>
        </row>
        <row r="153">
          <cell r="C153" t="str">
            <v>South Jersey Industries, Inc. (NYSE-SJI)</v>
          </cell>
          <cell r="D153">
            <v>41.502762430939228</v>
          </cell>
          <cell r="G153" t="str">
            <v>Laclede Group, Inc. (NYSE-LG)</v>
          </cell>
          <cell r="H153">
            <v>11.568493150684931</v>
          </cell>
        </row>
        <row r="154">
          <cell r="C154" t="str">
            <v>National Fuel Gas Company (NYSE-NFG)</v>
          </cell>
          <cell r="D154">
            <v>39.408000000000008</v>
          </cell>
          <cell r="G154" t="str">
            <v>Energen Corporation (NYSE-EGN)</v>
          </cell>
          <cell r="H154">
            <v>12.657534246575342</v>
          </cell>
        </row>
        <row r="155">
          <cell r="C155" t="str">
            <v>EQT Corporation (NYSE-EQT)</v>
          </cell>
          <cell r="D155">
            <v>28.045454545454543</v>
          </cell>
          <cell r="G155" t="str">
            <v>Southern Union Company (NYSE-SUG)</v>
          </cell>
          <cell r="H155">
            <v>12.683908045977013</v>
          </cell>
        </row>
        <row r="156">
          <cell r="C156" t="str">
            <v>AGL Resources Inc. (NYSE-AGL)</v>
          </cell>
          <cell r="D156">
            <v>23.818181818181817</v>
          </cell>
          <cell r="G156" t="str">
            <v>RGC Resources, Inc. (NDQ-RGCO)</v>
          </cell>
          <cell r="H156">
            <v>13.302752293577981</v>
          </cell>
        </row>
        <row r="157">
          <cell r="C157" t="str">
            <v>Piedmont Natural Gas Co., Inc. (NYSE-PNY)</v>
          </cell>
          <cell r="D157">
            <v>22.222222222222218</v>
          </cell>
          <cell r="G157" t="str">
            <v>NICOR Inc. (NYSE-GAS)</v>
          </cell>
          <cell r="H157">
            <v>13.381475667189951</v>
          </cell>
        </row>
        <row r="158">
          <cell r="C158" t="str">
            <v>Delta Natural Gas Company (NDQ-DGAS)</v>
          </cell>
          <cell r="D158">
            <v>21.085154483798039</v>
          </cell>
          <cell r="G158" t="str">
            <v>WGL Holdings, Inc. (NYSE-WGL)</v>
          </cell>
          <cell r="H158">
            <v>13.979079497907948</v>
          </cell>
        </row>
        <row r="159">
          <cell r="C159" t="str">
            <v>Questar Corporation (NYSE-STR)</v>
          </cell>
          <cell r="D159">
            <v>19.39821344616831</v>
          </cell>
          <cell r="G159" t="str">
            <v>Atmos Energy Corporation (NYSE-ATO)</v>
          </cell>
          <cell r="H159">
            <v>14.081730769230768</v>
          </cell>
        </row>
        <row r="160">
          <cell r="C160" t="str">
            <v>Southwest Gas Corporation (NYSE-SWX)</v>
          </cell>
          <cell r="D160">
            <v>17.747692307692308</v>
          </cell>
          <cell r="G160" t="str">
            <v>Northwest Natural Gas Co. (NYSE-NWN)</v>
          </cell>
          <cell r="H160">
            <v>15.468695952957454</v>
          </cell>
        </row>
        <row r="162">
          <cell r="D162" t="str">
            <v xml:space="preserve">RETURN   ON   BOOK   VALUE </v>
          </cell>
          <cell r="F162" t="str">
            <v>OF   COMMON   EQUITY</v>
          </cell>
        </row>
        <row r="163">
          <cell r="C163" t="str">
            <v>HIGH</v>
          </cell>
          <cell r="G163" t="str">
            <v>LOW</v>
          </cell>
        </row>
        <row r="164">
          <cell r="C164" t="str">
            <v>UGI Corporation (NYSE-UGI)</v>
          </cell>
          <cell r="D164">
            <v>17.1812169751753</v>
          </cell>
          <cell r="G164" t="str">
            <v>Williams Companies, Inc. (NYSE-WMB)</v>
          </cell>
          <cell r="H164">
            <v>3.649072922220248</v>
          </cell>
        </row>
        <row r="165">
          <cell r="C165" t="str">
            <v>NICOR Inc. (NYSE-GAS)</v>
          </cell>
          <cell r="D165">
            <v>14.799284070570184</v>
          </cell>
          <cell r="G165" t="str">
            <v>New Jersey Resources Corp. (NYSE-NJR)</v>
          </cell>
          <cell r="H165">
            <v>3.8458823562629356</v>
          </cell>
        </row>
        <row r="166">
          <cell r="C166" t="str">
            <v>Energen Corporation (NYSE-EGN)</v>
          </cell>
          <cell r="D166">
            <v>14.504644300084413</v>
          </cell>
          <cell r="G166" t="str">
            <v>National Fuel Gas Company (NYSE-NFG)</v>
          </cell>
          <cell r="H166">
            <v>6.3083748455526196</v>
          </cell>
        </row>
        <row r="167">
          <cell r="C167" t="str">
            <v>ONEOK, Inc. (NYSE-OKE)</v>
          </cell>
          <cell r="D167">
            <v>13.962593177578778</v>
          </cell>
          <cell r="G167" t="str">
            <v>Chesapeake Utilities Corporation (NYSE-CPK)</v>
          </cell>
          <cell r="H167">
            <v>6.9676253309337826</v>
          </cell>
        </row>
        <row r="168">
          <cell r="C168" t="str">
            <v>Laclede Group, Inc. (NYSE-LG)</v>
          </cell>
          <cell r="D168">
            <v>12.804469117865411</v>
          </cell>
          <cell r="G168" t="str">
            <v>EQT Corporation (NYSE-EQT)</v>
          </cell>
          <cell r="H168">
            <v>6.9706266447126435</v>
          </cell>
        </row>
        <row r="169">
          <cell r="C169" t="str">
            <v>AGL Resources Inc. (NYSE-AGL)</v>
          </cell>
          <cell r="D169">
            <v>12.605286087714202</v>
          </cell>
          <cell r="G169" t="str">
            <v>Delta Natural Gas Company (NDQ-DGAS)</v>
          </cell>
          <cell r="H169">
            <v>7.6515387104390955</v>
          </cell>
        </row>
        <row r="170">
          <cell r="C170" t="str">
            <v>Northwest Natural Gas Co. (NYSE-NWN)</v>
          </cell>
          <cell r="D170">
            <v>12.345601710813721</v>
          </cell>
          <cell r="G170" t="str">
            <v>Atmos Energy Corporation (NYSE-ATO)</v>
          </cell>
          <cell r="H170">
            <v>9.031287558346591</v>
          </cell>
        </row>
        <row r="171">
          <cell r="C171" t="str">
            <v>Questar Corporation (NYSE-STR)</v>
          </cell>
          <cell r="D171">
            <v>11.419085620297889</v>
          </cell>
          <cell r="G171" t="str">
            <v>Piedmont Natural Gas Co., Inc. (NYSE-PNY)</v>
          </cell>
          <cell r="H171">
            <v>9.2157444771585286</v>
          </cell>
        </row>
        <row r="172">
          <cell r="C172" t="str">
            <v>Chesapeake Utilities Corporation (NYSE-CPK)</v>
          </cell>
          <cell r="D172">
            <v>11.222219011011241</v>
          </cell>
          <cell r="G172" t="str">
            <v>Southern Union Company (NYSE-SUG)</v>
          </cell>
          <cell r="H172">
            <v>9.3093920437501332</v>
          </cell>
        </row>
        <row r="173">
          <cell r="C173" t="str">
            <v>WGL Holdings, Inc. (NYSE-WGL)</v>
          </cell>
          <cell r="D173">
            <v>11.190352173792437</v>
          </cell>
          <cell r="G173" t="str">
            <v>Energy, Incorporated (NDQ-EGAS)</v>
          </cell>
          <cell r="H173">
            <v>10.484685118680899</v>
          </cell>
        </row>
        <row r="178">
          <cell r="D178" t="str">
            <v>TELEPHONE</v>
          </cell>
          <cell r="F178" t="str">
            <v>COMPANIES</v>
          </cell>
        </row>
        <row r="180">
          <cell r="D180" t="str">
            <v xml:space="preserve">DIVIDEND </v>
          </cell>
          <cell r="F180" t="str">
            <v>YIELD</v>
          </cell>
        </row>
        <row r="181">
          <cell r="C181" t="str">
            <v>HIGH</v>
          </cell>
          <cell r="G181" t="str">
            <v>LOW</v>
          </cell>
        </row>
        <row r="182">
          <cell r="C182" t="str">
            <v>Frontier Communications Corp (NYSE FTR)</v>
          </cell>
          <cell r="D182">
            <v>13.386880856760374</v>
          </cell>
          <cell r="G182" t="str">
            <v>General Communication, Inc. (NDQ-GNCMA)</v>
          </cell>
          <cell r="H182">
            <v>0</v>
          </cell>
        </row>
        <row r="183">
          <cell r="C183" t="str">
            <v>Alaska Comm. Systems Group (NDQ-ALSK)</v>
          </cell>
          <cell r="D183">
            <v>10.763454496935102</v>
          </cell>
          <cell r="G183" t="str">
            <v>PAETEC Holdings Corp. (NDQ-PAET)</v>
          </cell>
          <cell r="H183">
            <v>0</v>
          </cell>
        </row>
        <row r="184">
          <cell r="C184" t="str">
            <v>Windstream Corporation (NYSE-WIN)</v>
          </cell>
          <cell r="D184">
            <v>9.2850510677808735</v>
          </cell>
          <cell r="G184" t="str">
            <v>Telephone &amp; Data Systems, Inc.  (ASE-TDS)</v>
          </cell>
          <cell r="H184">
            <v>1.3174019607843137</v>
          </cell>
        </row>
        <row r="185">
          <cell r="C185" t="str">
            <v>CenturyTel, Inc. (NYSE-CTL)</v>
          </cell>
          <cell r="D185">
            <v>7.9658605974395442</v>
          </cell>
          <cell r="G185" t="str">
            <v>Verizon Communications (NYSE-VZ)</v>
          </cell>
          <cell r="H185">
            <v>5.7909174032307211</v>
          </cell>
        </row>
        <row r="186">
          <cell r="C186" t="str">
            <v>Qwest Communications International (NYSE-Q)</v>
          </cell>
          <cell r="D186">
            <v>7.5294117647058831</v>
          </cell>
          <cell r="G186" t="str">
            <v xml:space="preserve">AT&amp;T Inc. (NYSE-T)  </v>
          </cell>
          <cell r="H186">
            <v>6.0249816311535636</v>
          </cell>
        </row>
        <row r="188">
          <cell r="D188" t="str">
            <v xml:space="preserve">MARKET/BOOK </v>
          </cell>
          <cell r="F188" t="str">
            <v>RATIO</v>
          </cell>
        </row>
        <row r="189">
          <cell r="C189" t="str">
            <v>HIGH</v>
          </cell>
          <cell r="G189" t="str">
            <v>LOW</v>
          </cell>
        </row>
        <row r="190">
          <cell r="C190" t="str">
            <v>PAETEC Holdings Corp. (NDQ-PAET)</v>
          </cell>
          <cell r="D190">
            <v>294.77645765071657</v>
          </cell>
          <cell r="G190" t="str">
            <v>Telephone companies with NMs (Not Meaningful Figures)</v>
          </cell>
        </row>
        <row r="191">
          <cell r="C191" t="str">
            <v>Verizon Communications (NYSE-VZ)</v>
          </cell>
          <cell r="D191">
            <v>215.84126800351967</v>
          </cell>
          <cell r="G191" t="str">
            <v>have been excluded from the Market/Book Ratios rankings.</v>
          </cell>
        </row>
        <row r="192">
          <cell r="C192" t="str">
            <v xml:space="preserve">AT&amp;T Inc. (NYSE-T)  </v>
          </cell>
          <cell r="D192">
            <v>160.62361376386235</v>
          </cell>
        </row>
        <row r="193">
          <cell r="C193" t="str">
            <v>BCE, Inc. (NYSE-BCE)</v>
          </cell>
          <cell r="D193">
            <v>149.99430868463529</v>
          </cell>
        </row>
        <row r="194">
          <cell r="C194" t="str">
            <v>General Communication, Inc. (NDQ-GNCMA)</v>
          </cell>
          <cell r="D194">
            <v>114.18457778802735</v>
          </cell>
        </row>
        <row r="197">
          <cell r="D197" t="str">
            <v xml:space="preserve">PRICE/EARNINGS </v>
          </cell>
          <cell r="F197" t="str">
            <v>MULTIPLE</v>
          </cell>
        </row>
        <row r="198">
          <cell r="C198" t="str">
            <v>HIGH</v>
          </cell>
          <cell r="G198" t="str">
            <v>LOW</v>
          </cell>
        </row>
        <row r="199">
          <cell r="C199" t="str">
            <v>General Communication, Inc. (NDQ-GNCMA)</v>
          </cell>
          <cell r="D199">
            <v>68.777777777777786</v>
          </cell>
          <cell r="G199" t="str">
            <v>Cincinnati Bell Inc. (NYSE- CBB)</v>
          </cell>
          <cell r="H199">
            <v>6.3967611336032393</v>
          </cell>
        </row>
        <row r="200">
          <cell r="C200" t="str">
            <v>Alaska Comm. Systems Group (NDQ-ALSK)</v>
          </cell>
          <cell r="D200">
            <v>16.932182536476702</v>
          </cell>
          <cell r="G200" t="str">
            <v>Qwest Communications International (NYSE-Q)</v>
          </cell>
          <cell r="H200">
            <v>9.9067599067599073</v>
          </cell>
        </row>
        <row r="201">
          <cell r="C201" t="str">
            <v>BCE, Inc. (NYSE-BCE)</v>
          </cell>
          <cell r="D201">
            <v>16.927966101694913</v>
          </cell>
          <cell r="G201" t="str">
            <v>CenturyTel, Inc. (NYSE-CTL)</v>
          </cell>
          <cell r="H201">
            <v>12.381120112715745</v>
          </cell>
        </row>
        <row r="202">
          <cell r="C202" t="str">
            <v>Verizon Communications (NYSE-VZ)</v>
          </cell>
          <cell r="D202">
            <v>15.989278752436652</v>
          </cell>
          <cell r="G202" t="str">
            <v xml:space="preserve">AT&amp;T Inc. (NYSE-T)  </v>
          </cell>
          <cell r="H202">
            <v>13.475247524752472</v>
          </cell>
        </row>
        <row r="203">
          <cell r="C203" t="str">
            <v>Frontier Communications Corp (NYSE FTR)</v>
          </cell>
          <cell r="D203">
            <v>15.244897959183675</v>
          </cell>
          <cell r="G203" t="str">
            <v>Windstream Corporation (NYSE-WIN)</v>
          </cell>
          <cell r="H203">
            <v>13.632911392405061</v>
          </cell>
        </row>
        <row r="205">
          <cell r="D205" t="str">
            <v xml:space="preserve">RETURN   ON   BOOK   VALUE </v>
          </cell>
          <cell r="F205" t="str">
            <v>OF   COMMON   EQUITY</v>
          </cell>
        </row>
        <row r="206">
          <cell r="C206" t="str">
            <v>HIGH</v>
          </cell>
          <cell r="G206" t="str">
            <v>LOW</v>
          </cell>
        </row>
        <row r="207">
          <cell r="C207" t="str">
            <v>Verizon Communications (NYSE-VZ)</v>
          </cell>
          <cell r="D207">
            <v>12.392181856809009</v>
          </cell>
          <cell r="G207" t="str">
            <v>Telephone &amp; Data Systems, Inc.  (ASE-TDS)</v>
          </cell>
          <cell r="H207">
            <v>0.41971742491723119</v>
          </cell>
        </row>
        <row r="208">
          <cell r="C208" t="str">
            <v xml:space="preserve">AT&amp;T Inc. (NYSE-T)  </v>
          </cell>
          <cell r="D208">
            <v>11.742950042113881</v>
          </cell>
          <cell r="G208" t="str">
            <v>General Communication, Inc. (NDQ-GNCMA)</v>
          </cell>
          <cell r="H208">
            <v>0.50910655385056658</v>
          </cell>
        </row>
        <row r="209">
          <cell r="C209" t="str">
            <v>BCE, Inc. (NYSE-BCE)</v>
          </cell>
          <cell r="D209">
            <v>7.8143678349387278</v>
          </cell>
          <cell r="G209" t="str">
            <v>CenturyTel, Inc. (NYSE-CTL)</v>
          </cell>
          <cell r="H209">
            <v>6.1130128138217517</v>
          </cell>
        </row>
        <row r="216">
          <cell r="D216" t="str">
            <v>WATER</v>
          </cell>
          <cell r="F216" t="str">
            <v>COMPANIES</v>
          </cell>
        </row>
        <row r="218">
          <cell r="D218" t="str">
            <v xml:space="preserve">DIVIDEND </v>
          </cell>
          <cell r="F218" t="str">
            <v>YIELD</v>
          </cell>
        </row>
        <row r="219">
          <cell r="C219" t="str">
            <v>HIGH</v>
          </cell>
          <cell r="G219" t="str">
            <v>LOW</v>
          </cell>
        </row>
        <row r="220">
          <cell r="C220" t="str">
            <v>Artesian Resources Corp. (NDQ-ARTNA)</v>
          </cell>
          <cell r="D220">
            <v>4.3988269794721404</v>
          </cell>
          <cell r="G220" t="str">
            <v>American States Water Co. (NYSE-AWR)</v>
          </cell>
          <cell r="H220">
            <v>2.9986369831894595</v>
          </cell>
        </row>
        <row r="221">
          <cell r="C221" t="str">
            <v>Middlesex Water Company (NDQ-MSEX)</v>
          </cell>
          <cell r="D221">
            <v>4.2985074626865671</v>
          </cell>
          <cell r="G221" t="str">
            <v>SJW Corporation (NYSE-SJW)</v>
          </cell>
          <cell r="H221">
            <v>3.0188679245283021</v>
          </cell>
        </row>
        <row r="222">
          <cell r="C222" t="str">
            <v>American Water Works Co., Inc. (NYSE-AWK)</v>
          </cell>
          <cell r="D222">
            <v>3.7267080745341614</v>
          </cell>
          <cell r="G222" t="str">
            <v>California Water Service Group (NYSE-CWT)</v>
          </cell>
          <cell r="H222">
            <v>3.1746031746031744</v>
          </cell>
        </row>
        <row r="223">
          <cell r="C223" t="str">
            <v>Connecticut Water Service, Inc. (NDQ-CTWS)</v>
          </cell>
          <cell r="D223">
            <v>3.6752827140549273</v>
          </cell>
          <cell r="G223" t="str">
            <v>Pennichuck Corporation (NDQ-PNNW)</v>
          </cell>
          <cell r="H223">
            <v>3.3500837520938029</v>
          </cell>
        </row>
        <row r="226">
          <cell r="D226" t="str">
            <v xml:space="preserve">MARKET/BOOK </v>
          </cell>
          <cell r="F226" t="str">
            <v>RATIO</v>
          </cell>
        </row>
        <row r="227">
          <cell r="C227" t="str">
            <v>HIGH</v>
          </cell>
          <cell r="G227" t="str">
            <v>LOW</v>
          </cell>
        </row>
        <row r="228">
          <cell r="C228" t="str">
            <v>Aqua America, Inc. (NYSE-WTR)</v>
          </cell>
          <cell r="D228">
            <v>218.55104533691741</v>
          </cell>
          <cell r="G228" t="str">
            <v>American Water Works Co., Inc. (NYSE-AWK)</v>
          </cell>
          <cell r="H228">
            <v>98.753104644502031</v>
          </cell>
        </row>
        <row r="229">
          <cell r="C229" t="str">
            <v>York Water Company (NDQ-YORW)</v>
          </cell>
          <cell r="D229">
            <v>213.83648142757403</v>
          </cell>
          <cell r="G229" t="str">
            <v>Southwest Water Company (NDQ-SWWC)</v>
          </cell>
          <cell r="H229">
            <v>123.90129037699249</v>
          </cell>
        </row>
        <row r="230">
          <cell r="C230" t="str">
            <v>Connecticut Water Service, Inc. (NDQ-CTWS)</v>
          </cell>
          <cell r="D230">
            <v>194.60982688250311</v>
          </cell>
          <cell r="G230" t="str">
            <v>Artesian Resources Corp. (NDQ-ARTNA)</v>
          </cell>
          <cell r="H230">
            <v>141.71985268172196</v>
          </cell>
        </row>
        <row r="231">
          <cell r="C231" t="str">
            <v>Pennichuck Corporation (NDQ-PNNW)</v>
          </cell>
          <cell r="D231">
            <v>186.96497717066646</v>
          </cell>
          <cell r="G231" t="str">
            <v>SJW Corporation (NYSE-SJW)</v>
          </cell>
          <cell r="H231">
            <v>161.6943777844163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ATMASTER"/>
      <sheetName val="COMPINDEX"/>
      <sheetName val="RANKINGS"/>
    </sheetNames>
    <sheetDataSet>
      <sheetData sheetId="0">
        <row r="3">
          <cell r="C3" t="str">
            <v>LATEST ISSUE - AUS MONTHLY REPORT</v>
          </cell>
        </row>
        <row r="5">
          <cell r="C5" t="str">
            <v>January 2010</v>
          </cell>
        </row>
        <row r="7">
          <cell r="C7" t="str">
            <v>REPORT PAGES</v>
          </cell>
        </row>
        <row r="10">
          <cell r="D10" t="str">
            <v>(1)</v>
          </cell>
          <cell r="E10" t="str">
            <v>(2)</v>
          </cell>
          <cell r="F10" t="str">
            <v>(3)</v>
          </cell>
          <cell r="G10" t="str">
            <v>(4)</v>
          </cell>
          <cell r="H10" t="str">
            <v>(5)</v>
          </cell>
          <cell r="I10" t="str">
            <v>(6)</v>
          </cell>
          <cell r="J10" t="str">
            <v>(7)</v>
          </cell>
          <cell r="K10" t="str">
            <v>(8)</v>
          </cell>
          <cell r="L10" t="str">
            <v>(9)</v>
          </cell>
          <cell r="M10" t="str">
            <v>(10)</v>
          </cell>
          <cell r="N10" t="str">
            <v>(11)</v>
          </cell>
          <cell r="O10" t="str">
            <v>(12)</v>
          </cell>
          <cell r="P10" t="str">
            <v>(13)</v>
          </cell>
          <cell r="Q10" t="str">
            <v>(14)</v>
          </cell>
          <cell r="R10" t="str">
            <v>(15)</v>
          </cell>
          <cell r="S10" t="str">
            <v>(16)</v>
          </cell>
          <cell r="T10" t="str">
            <v>(17)</v>
          </cell>
          <cell r="U10" t="str">
            <v>(18)</v>
          </cell>
          <cell r="V10" t="str">
            <v>(19)</v>
          </cell>
          <cell r="W10" t="str">
            <v>(20)</v>
          </cell>
          <cell r="X10" t="str">
            <v>(21)</v>
          </cell>
          <cell r="Y10" t="str">
            <v>(22)</v>
          </cell>
          <cell r="AA10" t="str">
            <v>(23)</v>
          </cell>
          <cell r="AB10" t="str">
            <v>(24)</v>
          </cell>
          <cell r="AC10" t="str">
            <v>(25)</v>
          </cell>
        </row>
        <row r="12">
          <cell r="C12" t="str">
            <v>ELECTRIC COMPANIES</v>
          </cell>
        </row>
        <row r="14">
          <cell r="E14" t="str">
            <v>PER SHARE DATA ($)</v>
          </cell>
          <cell r="T14" t="str">
            <v>NET</v>
          </cell>
        </row>
        <row r="15">
          <cell r="D15" t="str">
            <v>LATEST</v>
          </cell>
          <cell r="J15" t="str">
            <v>PERCENT (2)</v>
          </cell>
          <cell r="Q15" t="str">
            <v>TOTAL</v>
          </cell>
          <cell r="T15" t="str">
            <v>PLANT</v>
          </cell>
          <cell r="W15" t="str">
            <v>COMMON</v>
          </cell>
          <cell r="X15" t="str">
            <v>% RETURN ON</v>
          </cell>
        </row>
        <row r="16">
          <cell r="D16" t="str">
            <v>12 MONTHS</v>
          </cell>
          <cell r="F16" t="str">
            <v>CURRENT</v>
          </cell>
          <cell r="G16" t="str">
            <v>BOOK</v>
          </cell>
          <cell r="H16" t="str">
            <v xml:space="preserve">STOCK </v>
          </cell>
          <cell r="I16" t="str">
            <v>COMMON</v>
          </cell>
          <cell r="M16" t="str">
            <v>DIV/</v>
          </cell>
          <cell r="N16" t="str">
            <v>PRICE</v>
          </cell>
          <cell r="Q16" t="str">
            <v>REV</v>
          </cell>
          <cell r="R16" t="str">
            <v>%</v>
          </cell>
          <cell r="S16" t="str">
            <v>NET</v>
          </cell>
          <cell r="T16" t="str">
            <v>PER $</v>
          </cell>
          <cell r="U16" t="str">
            <v>S&amp;P</v>
          </cell>
          <cell r="V16" t="str">
            <v>MOODY'S</v>
          </cell>
          <cell r="W16" t="str">
            <v>EQUITY</v>
          </cell>
          <cell r="X16" t="str">
            <v>BOOK VALUE</v>
          </cell>
          <cell r="AA16" t="str">
            <v>REGULATION</v>
          </cell>
        </row>
        <row r="17">
          <cell r="D17" t="str">
            <v>EARNINGS</v>
          </cell>
          <cell r="F17" t="str">
            <v>ANNUAL</v>
          </cell>
          <cell r="G17" t="str">
            <v>VALUE</v>
          </cell>
          <cell r="H17" t="str">
            <v>PRICE</v>
          </cell>
          <cell r="I17" t="str">
            <v>SHARES</v>
          </cell>
          <cell r="J17" t="str">
            <v>DIV</v>
          </cell>
          <cell r="K17" t="str">
            <v>DIV</v>
          </cell>
          <cell r="L17" t="str">
            <v>MKT/</v>
          </cell>
          <cell r="M17" t="str">
            <v>BOOK</v>
          </cell>
          <cell r="N17" t="str">
            <v>EARN</v>
          </cell>
          <cell r="Q17" t="str">
            <v>$ MILL</v>
          </cell>
          <cell r="R17" t="str">
            <v>ELEC</v>
          </cell>
          <cell r="S17" t="str">
            <v>PLANT</v>
          </cell>
          <cell r="T17" t="str">
            <v>REV</v>
          </cell>
          <cell r="U17" t="str">
            <v xml:space="preserve">BOND </v>
          </cell>
          <cell r="V17" t="str">
            <v xml:space="preserve">BOND </v>
          </cell>
          <cell r="W17" t="str">
            <v xml:space="preserve">RATIO </v>
          </cell>
          <cell r="X17" t="str">
            <v>COMMON</v>
          </cell>
          <cell r="Y17" t="str">
            <v>TOTAL</v>
          </cell>
          <cell r="AA17" t="str">
            <v>ALLOWED</v>
          </cell>
          <cell r="AB17" t="str">
            <v>ORDER</v>
          </cell>
        </row>
        <row r="18">
          <cell r="C18" t="str">
            <v>COMPANY</v>
          </cell>
          <cell r="D18" t="str">
            <v>AVAILABLE</v>
          </cell>
          <cell r="E18" t="str">
            <v>EARNINGS</v>
          </cell>
          <cell r="F18" t="str">
            <v>DIVIDEND</v>
          </cell>
          <cell r="G18" t="str">
            <v>(1)</v>
          </cell>
          <cell r="H18" t="str">
            <v>12/18/09</v>
          </cell>
          <cell r="I18" t="str">
            <v>O/S MILL</v>
          </cell>
          <cell r="J18" t="str">
            <v>PAYOUT</v>
          </cell>
          <cell r="K18" t="str">
            <v>YIELD</v>
          </cell>
          <cell r="L18" t="str">
            <v>BOOK</v>
          </cell>
          <cell r="M18" t="str">
            <v>(2)</v>
          </cell>
          <cell r="N18" t="str">
            <v>MULT</v>
          </cell>
          <cell r="Q18" t="str">
            <v>(1)</v>
          </cell>
          <cell r="R18" t="str">
            <v>REV</v>
          </cell>
          <cell r="S18" t="str">
            <v>$ MILL</v>
          </cell>
          <cell r="T18" t="str">
            <v>(1)</v>
          </cell>
          <cell r="U18" t="str">
            <v>RATING</v>
          </cell>
          <cell r="V18" t="str">
            <v>RATING</v>
          </cell>
          <cell r="W18" t="str">
            <v>(3)</v>
          </cell>
          <cell r="X18" t="str">
            <v>EQUITY (4)</v>
          </cell>
          <cell r="Y18" t="str">
            <v>CAPITAL</v>
          </cell>
          <cell r="AA18" t="str">
            <v>ROE</v>
          </cell>
          <cell r="AB18" t="str">
            <v>DATE</v>
          </cell>
        </row>
        <row r="19">
          <cell r="B19">
            <v>1</v>
          </cell>
          <cell r="C19" t="str">
            <v>Allegheny Energy, Inc. (NYSE-AYE)</v>
          </cell>
          <cell r="D19" t="str">
            <v>9/09</v>
          </cell>
          <cell r="E19">
            <v>1.92</v>
          </cell>
          <cell r="F19">
            <v>0.6</v>
          </cell>
          <cell r="G19">
            <v>17.931764705882355</v>
          </cell>
          <cell r="H19">
            <v>23.62</v>
          </cell>
          <cell r="I19">
            <v>170</v>
          </cell>
          <cell r="J19">
            <v>31.25</v>
          </cell>
          <cell r="K19">
            <v>2.5402201524132093</v>
          </cell>
          <cell r="L19">
            <v>131.72155885054454</v>
          </cell>
          <cell r="M19">
            <v>3.3460175829943575</v>
          </cell>
          <cell r="N19">
            <v>12.302083333333334</v>
          </cell>
          <cell r="Q19">
            <v>3273.4520000000002</v>
          </cell>
          <cell r="R19">
            <v>89.969243477527698</v>
          </cell>
          <cell r="S19">
            <v>8722.6</v>
          </cell>
          <cell r="T19">
            <v>2.6646488172119218</v>
          </cell>
          <cell r="U19" t="str">
            <v>BBB+</v>
          </cell>
          <cell r="V19" t="str">
            <v>Baa1</v>
          </cell>
          <cell r="W19">
            <v>40.38097256626618</v>
          </cell>
          <cell r="X19">
            <v>10.122177662892714</v>
          </cell>
          <cell r="Y19">
            <v>7.7269433931435376</v>
          </cell>
          <cell r="AA19">
            <v>10.4625</v>
          </cell>
          <cell r="AB19" t="str">
            <v>-</v>
          </cell>
        </row>
        <row r="20">
          <cell r="B20">
            <v>2</v>
          </cell>
          <cell r="C20" t="str">
            <v>American Electric Power Co. (NYSE-AEP)</v>
          </cell>
          <cell r="D20" t="str">
            <v>9/09</v>
          </cell>
          <cell r="E20">
            <v>2.84</v>
          </cell>
          <cell r="F20">
            <v>1.64</v>
          </cell>
          <cell r="G20">
            <v>27.390818460530205</v>
          </cell>
          <cell r="H20">
            <v>34.82</v>
          </cell>
          <cell r="I20">
            <v>476.94814300000002</v>
          </cell>
          <cell r="J20">
            <v>57.74647887323944</v>
          </cell>
          <cell r="K20">
            <v>4.7099368179207346</v>
          </cell>
          <cell r="L20">
            <v>127.12288992085119</v>
          </cell>
          <cell r="M20">
            <v>5.9874077963870178</v>
          </cell>
          <cell r="N20">
            <v>12.26056338028169</v>
          </cell>
          <cell r="Q20">
            <v>13443</v>
          </cell>
          <cell r="R20">
            <v>94.279550695529267</v>
          </cell>
          <cell r="S20">
            <v>33821</v>
          </cell>
          <cell r="T20">
            <v>2.5158818716060405</v>
          </cell>
          <cell r="U20" t="str">
            <v>BBB</v>
          </cell>
          <cell r="V20" t="str">
            <v>Baa2</v>
          </cell>
          <cell r="W20">
            <v>43.004806109684637</v>
          </cell>
          <cell r="X20">
            <v>10.741837287852883</v>
          </cell>
          <cell r="Y20">
            <v>7.8479502258586891</v>
          </cell>
          <cell r="AA20">
            <v>10.656000000000001</v>
          </cell>
          <cell r="AB20" t="str">
            <v>-</v>
          </cell>
        </row>
        <row r="21">
          <cell r="B21">
            <v>3</v>
          </cell>
          <cell r="C21" t="str">
            <v>Central Vermont Public Serv. Corp. (NYSE-CV)</v>
          </cell>
          <cell r="D21" t="str">
            <v>9/09</v>
          </cell>
          <cell r="E21">
            <v>2.09</v>
          </cell>
          <cell r="F21">
            <v>0.92000001668930054</v>
          </cell>
          <cell r="G21">
            <v>19.511372068011365</v>
          </cell>
          <cell r="H21">
            <v>20.010000000000002</v>
          </cell>
          <cell r="I21">
            <v>11.717218000000001</v>
          </cell>
          <cell r="J21">
            <v>44.019139554511987</v>
          </cell>
          <cell r="K21">
            <v>4.5977012328300866</v>
          </cell>
          <cell r="L21">
            <v>102.55557594950552</v>
          </cell>
          <cell r="M21">
            <v>4.715198979766412</v>
          </cell>
          <cell r="N21">
            <v>9.5741626794258394</v>
          </cell>
          <cell r="Q21">
            <v>337.82899999999995</v>
          </cell>
          <cell r="R21">
            <v>100.00000000000003</v>
          </cell>
          <cell r="S21">
            <v>349.94</v>
          </cell>
          <cell r="T21">
            <v>1.0358494978228632</v>
          </cell>
          <cell r="U21" t="str">
            <v>NR</v>
          </cell>
          <cell r="V21" t="str">
            <v>Baa1</v>
          </cell>
          <cell r="W21">
            <v>54.249293465235638</v>
          </cell>
          <cell r="X21">
            <v>11.266409954551635</v>
          </cell>
          <cell r="Y21">
            <v>7.8732276082965509</v>
          </cell>
          <cell r="AA21">
            <v>10.71</v>
          </cell>
          <cell r="AB21" t="str">
            <v>01/08</v>
          </cell>
        </row>
        <row r="22">
          <cell r="B22">
            <v>4</v>
          </cell>
          <cell r="C22" t="str">
            <v>Cleco Corporation (NYSE-CNL)</v>
          </cell>
          <cell r="D22" t="str">
            <v>9/09</v>
          </cell>
          <cell r="E22">
            <v>1.78</v>
          </cell>
          <cell r="F22">
            <v>0.89999997615814209</v>
          </cell>
          <cell r="G22">
            <v>18.430095212478975</v>
          </cell>
          <cell r="H22">
            <v>26.72</v>
          </cell>
          <cell r="I22">
            <v>60.556767999999998</v>
          </cell>
          <cell r="J22">
            <v>50.561796413378765</v>
          </cell>
          <cell r="K22">
            <v>3.3682633838253824</v>
          </cell>
          <cell r="L22">
            <v>144.98026023168859</v>
          </cell>
          <cell r="M22">
            <v>4.883317019158719</v>
          </cell>
          <cell r="N22">
            <v>15.011235955056179</v>
          </cell>
          <cell r="Q22">
            <v>900.84699999999998</v>
          </cell>
          <cell r="R22">
            <v>95.137243061252363</v>
          </cell>
          <cell r="S22">
            <v>2208.5529999999999</v>
          </cell>
          <cell r="T22">
            <v>2.4516405116518118</v>
          </cell>
          <cell r="U22" t="str">
            <v>BBB</v>
          </cell>
          <cell r="V22" t="str">
            <v>Baa1</v>
          </cell>
          <cell r="W22">
            <v>47.154864856186293</v>
          </cell>
          <cell r="X22">
            <v>10.729556749147649</v>
          </cell>
          <cell r="Y22">
            <v>9.7928742609500681</v>
          </cell>
          <cell r="AA22">
            <v>10.7</v>
          </cell>
          <cell r="AB22" t="str">
            <v>10/09</v>
          </cell>
        </row>
        <row r="23">
          <cell r="B23">
            <v>5</v>
          </cell>
          <cell r="C23" t="str">
            <v>DPL Inc.(NYSE-DPL)</v>
          </cell>
          <cell r="D23" t="str">
            <v>9/09</v>
          </cell>
          <cell r="E23">
            <v>2.1999999999999997</v>
          </cell>
          <cell r="F23">
            <v>1.1399999999999999</v>
          </cell>
          <cell r="G23">
            <v>9.2316433566433549</v>
          </cell>
          <cell r="H23">
            <v>27.85</v>
          </cell>
          <cell r="I23">
            <v>114.4</v>
          </cell>
          <cell r="J23">
            <v>51.81818181818182</v>
          </cell>
          <cell r="K23">
            <v>4.0933572710951518</v>
          </cell>
          <cell r="L23">
            <v>301.67976517375257</v>
          </cell>
          <cell r="M23">
            <v>12.348830603162581</v>
          </cell>
          <cell r="N23">
            <v>12.659090909090912</v>
          </cell>
          <cell r="Q23">
            <v>1575.7</v>
          </cell>
          <cell r="R23">
            <v>99.933997588373416</v>
          </cell>
          <cell r="S23">
            <v>2880.4</v>
          </cell>
          <cell r="T23">
            <v>1.828012946626896</v>
          </cell>
          <cell r="U23" t="str">
            <v>A</v>
          </cell>
          <cell r="V23" t="str">
            <v>Aa3</v>
          </cell>
          <cell r="W23">
            <v>43.41445367096933</v>
          </cell>
          <cell r="X23">
            <v>24.783833193339593</v>
          </cell>
          <cell r="Y23">
            <v>13.714027854696123</v>
          </cell>
          <cell r="AA23">
            <v>11</v>
          </cell>
          <cell r="AB23" t="str">
            <v>12/05</v>
          </cell>
        </row>
        <row r="24">
          <cell r="B24">
            <v>6</v>
          </cell>
          <cell r="C24" t="str">
            <v>Edison International (NYSE-EIX)</v>
          </cell>
          <cell r="D24" t="str">
            <v>9/09</v>
          </cell>
          <cell r="E24">
            <v>2.6</v>
          </cell>
          <cell r="F24">
            <v>1.24</v>
          </cell>
          <cell r="G24">
            <v>29.857142857142858</v>
          </cell>
          <cell r="H24">
            <v>35.43</v>
          </cell>
          <cell r="I24">
            <v>329</v>
          </cell>
          <cell r="J24">
            <v>47.692307692307686</v>
          </cell>
          <cell r="K24">
            <v>3.4998588766581991</v>
          </cell>
          <cell r="L24">
            <v>118.66507177033492</v>
          </cell>
          <cell r="M24">
            <v>4.1531100478468899</v>
          </cell>
          <cell r="N24">
            <v>13.626923076923076</v>
          </cell>
          <cell r="Q24">
            <v>12846</v>
          </cell>
          <cell r="R24">
            <v>80.834501011988166</v>
          </cell>
          <cell r="S24">
            <v>20876</v>
          </cell>
          <cell r="T24">
            <v>1.6250973065545695</v>
          </cell>
          <cell r="U24" t="str">
            <v>A</v>
          </cell>
          <cell r="V24" t="str">
            <v>A1</v>
          </cell>
          <cell r="W24">
            <v>44.059206100022422</v>
          </cell>
          <cell r="X24">
            <v>9.149916247906198</v>
          </cell>
          <cell r="Y24">
            <v>7.0958687834400482</v>
          </cell>
          <cell r="AA24">
            <v>10.656000000000001</v>
          </cell>
          <cell r="AB24" t="str">
            <v>-</v>
          </cell>
        </row>
        <row r="25">
          <cell r="B25">
            <v>7</v>
          </cell>
          <cell r="C25" t="str">
            <v>El Paso Electric Company (ASE-EE)</v>
          </cell>
          <cell r="D25" t="str">
            <v>9/09</v>
          </cell>
          <cell r="E25">
            <v>1.55</v>
          </cell>
          <cell r="F25">
            <v>0</v>
          </cell>
          <cell r="G25">
            <v>16.912264796627106</v>
          </cell>
          <cell r="H25">
            <v>19.8</v>
          </cell>
          <cell r="I25">
            <v>44.637487</v>
          </cell>
          <cell r="J25">
            <v>0</v>
          </cell>
          <cell r="K25">
            <v>0</v>
          </cell>
          <cell r="L25">
            <v>117.07479889948749</v>
          </cell>
          <cell r="M25" t="str">
            <v>NM</v>
          </cell>
          <cell r="N25">
            <v>12.774193548387096</v>
          </cell>
          <cell r="Q25">
            <v>847.46900000000005</v>
          </cell>
          <cell r="R25">
            <v>96.894281678739873</v>
          </cell>
          <cell r="S25">
            <v>1708.393</v>
          </cell>
          <cell r="T25">
            <v>2.0158766869348614</v>
          </cell>
          <cell r="U25" t="str">
            <v>BBB</v>
          </cell>
          <cell r="V25" t="str">
            <v>Baa1</v>
          </cell>
          <cell r="W25">
            <v>49.262389808730994</v>
          </cell>
          <cell r="X25">
            <v>9.5155646837404309</v>
          </cell>
          <cell r="Y25">
            <v>8.4336547656201653</v>
          </cell>
          <cell r="AA25">
            <v>11.25</v>
          </cell>
          <cell r="AB25" t="str">
            <v>-</v>
          </cell>
        </row>
        <row r="26">
          <cell r="B26">
            <v>8</v>
          </cell>
          <cell r="C26" t="str">
            <v>FirstEnergy Corporation (NYSE-FE)</v>
          </cell>
          <cell r="D26" t="str">
            <v>9/09</v>
          </cell>
          <cell r="E26">
            <v>3.5920000000000001</v>
          </cell>
          <cell r="F26">
            <v>2.2000000000000002</v>
          </cell>
          <cell r="G26">
            <v>27.934210526315791</v>
          </cell>
          <cell r="H26">
            <v>46.77</v>
          </cell>
          <cell r="I26">
            <v>304</v>
          </cell>
          <cell r="J26">
            <v>61.247216035634743</v>
          </cell>
          <cell r="K26">
            <v>4.7038700021381228</v>
          </cell>
          <cell r="L26">
            <v>167.42910975035329</v>
          </cell>
          <cell r="M26">
            <v>7.8756476683937828</v>
          </cell>
          <cell r="N26">
            <v>13.020601336302896</v>
          </cell>
          <cell r="Q26">
            <v>13214</v>
          </cell>
          <cell r="R26">
            <v>87.520811260784015</v>
          </cell>
          <cell r="S26">
            <v>18749</v>
          </cell>
          <cell r="T26">
            <v>1.4188739215983048</v>
          </cell>
          <cell r="U26" t="str">
            <v>BBB+</v>
          </cell>
          <cell r="V26" t="str">
            <v>Baa1</v>
          </cell>
          <cell r="W26">
            <v>35.255532029725579</v>
          </cell>
          <cell r="X26">
            <v>12.353172595964706</v>
          </cell>
          <cell r="Y26">
            <v>8.249047122202585</v>
          </cell>
          <cell r="AA26">
            <v>10.665000000000001</v>
          </cell>
          <cell r="AB26" t="str">
            <v>-</v>
          </cell>
        </row>
        <row r="27">
          <cell r="B27">
            <v>9</v>
          </cell>
          <cell r="C27" t="str">
            <v>FPL Group, Inc. (NYSE-FPL)</v>
          </cell>
          <cell r="D27" t="str">
            <v>9/09</v>
          </cell>
          <cell r="E27">
            <v>4.1300000000000008</v>
          </cell>
          <cell r="F27">
            <v>1.89</v>
          </cell>
          <cell r="G27">
            <v>31.205882352941178</v>
          </cell>
          <cell r="H27">
            <v>54.26</v>
          </cell>
          <cell r="I27">
            <v>408</v>
          </cell>
          <cell r="J27">
            <v>45.762711864406768</v>
          </cell>
          <cell r="K27">
            <v>3.4832288978990045</v>
          </cell>
          <cell r="L27">
            <v>173.8774740810556</v>
          </cell>
          <cell r="M27">
            <v>6.0565504241281802</v>
          </cell>
          <cell r="N27">
            <v>13.138014527845034</v>
          </cell>
          <cell r="Q27">
            <v>15992</v>
          </cell>
          <cell r="R27">
            <v>72.279889944972481</v>
          </cell>
          <cell r="S27">
            <v>35216</v>
          </cell>
          <cell r="T27">
            <v>2.2021010505252625</v>
          </cell>
          <cell r="U27" t="str">
            <v>A</v>
          </cell>
          <cell r="V27" t="str">
            <v>Aa2</v>
          </cell>
          <cell r="W27">
            <v>41.640502354788069</v>
          </cell>
          <cell r="X27">
            <v>14.266875463611639</v>
          </cell>
          <cell r="Y27">
            <v>8.7143243608819159</v>
          </cell>
          <cell r="AA27">
            <v>11.75</v>
          </cell>
          <cell r="AB27" t="str">
            <v>08/05</v>
          </cell>
        </row>
        <row r="28">
          <cell r="B28">
            <v>10</v>
          </cell>
          <cell r="C28" t="str">
            <v>Great Plains Energy Incorporated (NYSE-GXP)</v>
          </cell>
          <cell r="D28" t="str">
            <v>9/09</v>
          </cell>
          <cell r="E28">
            <v>1.1399999999999999</v>
          </cell>
          <cell r="F28">
            <v>0.83</v>
          </cell>
          <cell r="G28">
            <v>20.740548554484803</v>
          </cell>
          <cell r="H28">
            <v>19.55</v>
          </cell>
          <cell r="I28">
            <v>134.9</v>
          </cell>
          <cell r="J28">
            <v>72.807017543859658</v>
          </cell>
          <cell r="K28">
            <v>4.2455242966751916</v>
          </cell>
          <cell r="L28">
            <v>94.259801994352912</v>
          </cell>
          <cell r="M28">
            <v>4.0018227956681791</v>
          </cell>
          <cell r="N28">
            <v>17.149122807017545</v>
          </cell>
          <cell r="Q28">
            <v>1931.3000000000002</v>
          </cell>
          <cell r="R28">
            <v>99.999999999999986</v>
          </cell>
          <cell r="S28">
            <v>6531.5</v>
          </cell>
          <cell r="T28">
            <v>3.3819189147206541</v>
          </cell>
          <cell r="U28" t="str">
            <v>BBB+</v>
          </cell>
          <cell r="V28" t="str">
            <v>A3</v>
          </cell>
          <cell r="W28">
            <v>44.330893304179739</v>
          </cell>
          <cell r="X28">
            <v>5.2161063908385676</v>
          </cell>
          <cell r="Y28">
            <v>5.2376708758596342</v>
          </cell>
          <cell r="AA28">
            <v>10.45</v>
          </cell>
          <cell r="AB28" t="str">
            <v>-</v>
          </cell>
        </row>
        <row r="29">
          <cell r="B29">
            <v>11</v>
          </cell>
          <cell r="C29" t="str">
            <v>Hawaiian Electric Industries, Inc. (NYSE-HE)</v>
          </cell>
          <cell r="D29" t="str">
            <v>9/09</v>
          </cell>
          <cell r="E29">
            <v>0.92800000000000005</v>
          </cell>
          <cell r="F29">
            <v>1.2399997711181641</v>
          </cell>
          <cell r="G29">
            <v>15.536242652039945</v>
          </cell>
          <cell r="H29">
            <v>20.48</v>
          </cell>
          <cell r="I29">
            <v>91.522000000000006</v>
          </cell>
          <cell r="J29">
            <v>133.62066499118146</v>
          </cell>
          <cell r="K29">
            <v>6.0546863824129105</v>
          </cell>
          <cell r="L29">
            <v>131.82080415891889</v>
          </cell>
          <cell r="M29">
            <v>7.9813362785972526</v>
          </cell>
          <cell r="N29">
            <v>22.068965517241377</v>
          </cell>
          <cell r="Q29">
            <v>2189.011</v>
          </cell>
          <cell r="R29">
            <v>98.919329322694111</v>
          </cell>
          <cell r="S29">
            <v>2736.7539999999999</v>
          </cell>
          <cell r="T29">
            <v>1.2502239595872291</v>
          </cell>
          <cell r="U29" t="str">
            <v>BBB</v>
          </cell>
          <cell r="V29" t="str">
            <v>Baa2</v>
          </cell>
          <cell r="W29">
            <v>44.589727580530898</v>
          </cell>
          <cell r="X29">
            <v>11.641533953592843</v>
          </cell>
          <cell r="Y29">
            <v>6.5351454058156317</v>
          </cell>
          <cell r="AA29">
            <v>10.82</v>
          </cell>
          <cell r="AB29" t="str">
            <v>-</v>
          </cell>
        </row>
        <row r="30">
          <cell r="B30">
            <v>12</v>
          </cell>
          <cell r="C30" t="str">
            <v>IDACORP, Inc. (NYSE-IDA)</v>
          </cell>
          <cell r="D30" t="str">
            <v>9/09</v>
          </cell>
          <cell r="E30">
            <v>2.2999999999999998</v>
          </cell>
          <cell r="F30">
            <v>1.1999998092651367</v>
          </cell>
          <cell r="G30">
            <v>29.284020279586773</v>
          </cell>
          <cell r="H30">
            <v>31.11</v>
          </cell>
          <cell r="I30">
            <v>47.140999999999998</v>
          </cell>
          <cell r="J30">
            <v>52.173904750658117</v>
          </cell>
          <cell r="K30">
            <v>3.8572800040666566</v>
          </cell>
          <cell r="L30">
            <v>106.23541338579825</v>
          </cell>
          <cell r="M30">
            <v>4.0977973577679476</v>
          </cell>
          <cell r="N30">
            <v>13.526086956521739</v>
          </cell>
          <cell r="Q30">
            <v>1013.7490000000001</v>
          </cell>
          <cell r="R30">
            <v>99.620616148573262</v>
          </cell>
          <cell r="S30">
            <v>2847.143</v>
          </cell>
          <cell r="T30">
            <v>2.808528541088573</v>
          </cell>
          <cell r="U30" t="str">
            <v>A-</v>
          </cell>
          <cell r="V30" t="str">
            <v>A3</v>
          </cell>
          <cell r="W30">
            <v>49.505528534179092</v>
          </cell>
          <cell r="X30">
            <v>8.2045521583561491</v>
          </cell>
          <cell r="Y30">
            <v>6.6013546651640098</v>
          </cell>
          <cell r="AA30">
            <v>10.5</v>
          </cell>
          <cell r="AB30" t="str">
            <v>05/09</v>
          </cell>
        </row>
        <row r="31">
          <cell r="B31">
            <v>13</v>
          </cell>
          <cell r="C31" t="str">
            <v>Maine &amp; Maritimes Corporation (ASE-MAM)</v>
          </cell>
          <cell r="D31" t="str">
            <v>9/09</v>
          </cell>
          <cell r="E31">
            <v>1.0099999999999998</v>
          </cell>
          <cell r="F31">
            <v>0.2</v>
          </cell>
          <cell r="G31">
            <v>27.141131385059559</v>
          </cell>
          <cell r="H31">
            <v>35.950000000000003</v>
          </cell>
          <cell r="I31">
            <v>1.681249</v>
          </cell>
          <cell r="J31">
            <v>19.801980198019809</v>
          </cell>
          <cell r="K31">
            <v>0.55632823365785811</v>
          </cell>
          <cell r="L31">
            <v>132.45579003309155</v>
          </cell>
          <cell r="M31">
            <v>0.73688895706865953</v>
          </cell>
          <cell r="N31">
            <v>35.594059405940605</v>
          </cell>
          <cell r="Q31">
            <v>36.272999999999996</v>
          </cell>
          <cell r="R31">
            <v>86.653985057756472</v>
          </cell>
          <cell r="S31">
            <v>69.197999999999993</v>
          </cell>
          <cell r="T31">
            <v>1.9076999421056984</v>
          </cell>
          <cell r="U31" t="str">
            <v>NR</v>
          </cell>
          <cell r="V31" t="str">
            <v>NR</v>
          </cell>
          <cell r="W31">
            <v>63.896434872714039</v>
          </cell>
          <cell r="X31">
            <v>3.7678725332036844</v>
          </cell>
          <cell r="Y31">
            <v>4.3086389807355951</v>
          </cell>
          <cell r="AA31">
            <v>10.199999999999999</v>
          </cell>
          <cell r="AB31" t="str">
            <v>07/06</v>
          </cell>
        </row>
        <row r="32">
          <cell r="B32">
            <v>14</v>
          </cell>
          <cell r="C32" t="str">
            <v>OGE Energy Corp. (NYSE-OGE)</v>
          </cell>
          <cell r="D32" t="str">
            <v>9/09</v>
          </cell>
          <cell r="E32">
            <v>2.54</v>
          </cell>
          <cell r="F32">
            <v>1.42</v>
          </cell>
          <cell r="G32">
            <v>21.005117707267143</v>
          </cell>
          <cell r="H32">
            <v>36.11</v>
          </cell>
          <cell r="I32">
            <v>97.7</v>
          </cell>
          <cell r="J32">
            <v>55.905511811023622</v>
          </cell>
          <cell r="K32">
            <v>3.9324286901135417</v>
          </cell>
          <cell r="L32">
            <v>171.91048630737745</v>
          </cell>
          <cell r="M32">
            <v>6.7602572848650233</v>
          </cell>
          <cell r="N32">
            <v>14.216535433070865</v>
          </cell>
          <cell r="Q32">
            <v>2782</v>
          </cell>
          <cell r="R32">
            <v>61.459381739755578</v>
          </cell>
          <cell r="S32">
            <v>5773.4</v>
          </cell>
          <cell r="T32">
            <v>2.0752695902228613</v>
          </cell>
          <cell r="U32" t="str">
            <v>BBB +</v>
          </cell>
          <cell r="V32" t="str">
            <v>Baa1</v>
          </cell>
          <cell r="W32">
            <v>47.82010951881626</v>
          </cell>
          <cell r="X32">
            <v>12.638774671052634</v>
          </cell>
          <cell r="Y32">
            <v>8.7904079796864174</v>
          </cell>
          <cell r="AA32">
            <v>10.125</v>
          </cell>
          <cell r="AB32" t="str">
            <v>-</v>
          </cell>
        </row>
        <row r="33">
          <cell r="B33">
            <v>15</v>
          </cell>
          <cell r="C33" t="str">
            <v>Otter Tail Corporation (NDQ-OTTR)</v>
          </cell>
          <cell r="D33" t="str">
            <v>9/09</v>
          </cell>
          <cell r="E33">
            <v>0.88000000000000012</v>
          </cell>
          <cell r="F33">
            <v>1.19</v>
          </cell>
          <cell r="G33">
            <v>18.726095709566252</v>
          </cell>
          <cell r="H33">
            <v>23.6</v>
          </cell>
          <cell r="I33">
            <v>35.788293000000003</v>
          </cell>
          <cell r="J33">
            <v>135.22727272727272</v>
          </cell>
          <cell r="K33">
            <v>5.0423728813559316</v>
          </cell>
          <cell r="L33">
            <v>126.02733835192304</v>
          </cell>
          <cell r="M33">
            <v>6.3547683321520498</v>
          </cell>
          <cell r="N33">
            <v>26.818181818181817</v>
          </cell>
          <cell r="Q33">
            <v>1206.9769999999999</v>
          </cell>
          <cell r="R33">
            <v>26.797362335819159</v>
          </cell>
          <cell r="S33">
            <v>1133.703</v>
          </cell>
          <cell r="T33">
            <v>0.93929130381109172</v>
          </cell>
          <cell r="U33" t="str">
            <v>BBB-</v>
          </cell>
          <cell r="V33" t="str">
            <v>Baa1</v>
          </cell>
          <cell r="W33">
            <v>61.021580519713467</v>
          </cell>
          <cell r="X33">
            <v>4.5618794551344166</v>
          </cell>
          <cell r="Y33">
            <v>5.1344849935187939</v>
          </cell>
          <cell r="AA33">
            <v>10.59</v>
          </cell>
          <cell r="AB33" t="str">
            <v>-</v>
          </cell>
        </row>
        <row r="34">
          <cell r="B34">
            <v>16</v>
          </cell>
          <cell r="C34" t="str">
            <v>Pinnacle West Capital Corp. (NYSE-PNW)</v>
          </cell>
          <cell r="D34" t="str">
            <v>9/09</v>
          </cell>
          <cell r="E34">
            <v>0.56999999999999984</v>
          </cell>
          <cell r="F34">
            <v>2.0999994277954102</v>
          </cell>
          <cell r="G34">
            <v>33.502608867189423</v>
          </cell>
          <cell r="H34">
            <v>37.200000000000003</v>
          </cell>
          <cell r="I34">
            <v>101.38500000000001</v>
          </cell>
          <cell r="J34" t="str">
            <v>NM</v>
          </cell>
          <cell r="K34">
            <v>5.6451597521381993</v>
          </cell>
          <cell r="L34">
            <v>111.03612899958844</v>
          </cell>
          <cell r="M34">
            <v>6.268166864617017</v>
          </cell>
          <cell r="N34">
            <v>65.263157894736864</v>
          </cell>
          <cell r="Q34">
            <v>3236.6950000000002</v>
          </cell>
          <cell r="R34">
            <v>96.814621087251012</v>
          </cell>
          <cell r="S34">
            <v>9007.2569999999996</v>
          </cell>
          <cell r="T34">
            <v>2.7828562777771766</v>
          </cell>
          <cell r="U34" t="str">
            <v>BBB-</v>
          </cell>
          <cell r="V34" t="str">
            <v>Baa2</v>
          </cell>
          <cell r="W34">
            <v>47.882297913635256</v>
          </cell>
          <cell r="X34">
            <v>1.6779732274678014</v>
          </cell>
          <cell r="Y34">
            <v>2.1936620402832396</v>
          </cell>
          <cell r="AA34">
            <v>10.75</v>
          </cell>
          <cell r="AB34" t="str">
            <v>06/07</v>
          </cell>
        </row>
        <row r="35">
          <cell r="B35">
            <v>17</v>
          </cell>
          <cell r="C35" t="str">
            <v>PNM Resources, Inc. (NYSE-PNM)</v>
          </cell>
          <cell r="D35" t="str">
            <v>9/09</v>
          </cell>
          <cell r="E35">
            <v>-0.17999999999999994</v>
          </cell>
          <cell r="F35">
            <v>0.5</v>
          </cell>
          <cell r="G35">
            <v>19.536310046751026</v>
          </cell>
          <cell r="H35">
            <v>12.46</v>
          </cell>
          <cell r="I35">
            <v>86.673174000000003</v>
          </cell>
          <cell r="J35" t="str">
            <v>NM</v>
          </cell>
          <cell r="K35">
            <v>4.0128410914927768</v>
          </cell>
          <cell r="L35">
            <v>63.778676578037583</v>
          </cell>
          <cell r="M35">
            <v>2.5593369413337714</v>
          </cell>
          <cell r="N35" t="str">
            <v>NM</v>
          </cell>
          <cell r="Q35">
            <v>1672.335</v>
          </cell>
          <cell r="R35">
            <v>99.984512672401166</v>
          </cell>
          <cell r="S35">
            <v>3280.2550000000001</v>
          </cell>
          <cell r="T35">
            <v>1.9614819997189559</v>
          </cell>
          <cell r="U35" t="str">
            <v>BB+</v>
          </cell>
          <cell r="V35" t="str">
            <v>Baa2</v>
          </cell>
          <cell r="W35">
            <v>49.392494780790273</v>
          </cell>
          <cell r="X35" t="str">
            <v>NM</v>
          </cell>
          <cell r="Y35">
            <v>2.8370652352593222</v>
          </cell>
          <cell r="AA35">
            <v>10.375</v>
          </cell>
          <cell r="AB35" t="str">
            <v>-</v>
          </cell>
        </row>
        <row r="36">
          <cell r="B36">
            <v>18</v>
          </cell>
          <cell r="C36" t="str">
            <v>Portland General Electric (NYSE-POR)</v>
          </cell>
          <cell r="D36" t="str">
            <v>9/09</v>
          </cell>
          <cell r="E36">
            <v>1.5299999999999998</v>
          </cell>
          <cell r="F36">
            <v>1.02</v>
          </cell>
          <cell r="G36">
            <v>20.658575169828378</v>
          </cell>
          <cell r="H36">
            <v>20.61</v>
          </cell>
          <cell r="I36">
            <v>75.222999999999999</v>
          </cell>
          <cell r="J36">
            <v>66.666666666666671</v>
          </cell>
          <cell r="K36">
            <v>4.9490538573508003</v>
          </cell>
          <cell r="L36">
            <v>99.764866795366785</v>
          </cell>
          <cell r="M36">
            <v>4.9374169884169889</v>
          </cell>
          <cell r="N36">
            <v>13.47058823529412</v>
          </cell>
          <cell r="Q36">
            <v>1768</v>
          </cell>
          <cell r="R36">
            <v>96.436651583710415</v>
          </cell>
          <cell r="S36">
            <v>3800</v>
          </cell>
          <cell r="T36">
            <v>2.1493212669683257</v>
          </cell>
          <cell r="U36" t="str">
            <v>A</v>
          </cell>
          <cell r="V36" t="str">
            <v>A3</v>
          </cell>
          <cell r="W36">
            <v>49.348999682438873</v>
          </cell>
          <cell r="X36">
            <v>7.3590096286107283</v>
          </cell>
          <cell r="Y36">
            <v>7.0463485548144345</v>
          </cell>
          <cell r="AA36">
            <v>10.8</v>
          </cell>
          <cell r="AB36" t="str">
            <v>01/07</v>
          </cell>
        </row>
        <row r="37">
          <cell r="B37">
            <v>19</v>
          </cell>
          <cell r="C37" t="str">
            <v>PPL Corporation (NYSE-PPL)</v>
          </cell>
          <cell r="D37" t="str">
            <v>9/09</v>
          </cell>
          <cell r="E37">
            <v>1.51</v>
          </cell>
          <cell r="F37">
            <v>1.38</v>
          </cell>
          <cell r="G37">
            <v>14.91309102878561</v>
          </cell>
          <cell r="H37">
            <v>32.369999999999997</v>
          </cell>
          <cell r="I37">
            <v>376.71600000000001</v>
          </cell>
          <cell r="J37">
            <v>91.390728476821181</v>
          </cell>
          <cell r="K37">
            <v>4.2632066728452278</v>
          </cell>
          <cell r="L37">
            <v>217.05761694553223</v>
          </cell>
          <cell r="M37">
            <v>9.2536148095407604</v>
          </cell>
          <cell r="N37">
            <v>21.43708609271523</v>
          </cell>
          <cell r="Q37">
            <v>8350</v>
          </cell>
          <cell r="R37">
            <v>46.790419161676645</v>
          </cell>
          <cell r="S37">
            <v>12877</v>
          </cell>
          <cell r="T37">
            <v>1.5421556886227545</v>
          </cell>
          <cell r="U37" t="str">
            <v>A-</v>
          </cell>
          <cell r="V37" t="str">
            <v>A3</v>
          </cell>
          <cell r="W37">
            <v>40.68950532338669</v>
          </cell>
          <cell r="X37">
            <v>10.515979289412606</v>
          </cell>
          <cell r="Y37">
            <v>7.3287346253512906</v>
          </cell>
          <cell r="AA37">
            <v>9.57</v>
          </cell>
          <cell r="AB37" t="str">
            <v>-</v>
          </cell>
        </row>
        <row r="38">
          <cell r="B38">
            <v>20</v>
          </cell>
          <cell r="C38" t="str">
            <v>Progress Energy Inc.  (NYSE-PGN)</v>
          </cell>
          <cell r="D38" t="str">
            <v>9/09</v>
          </cell>
          <cell r="E38">
            <v>2.89</v>
          </cell>
          <cell r="F38">
            <v>2.48</v>
          </cell>
          <cell r="G38">
            <v>33.503571428571426</v>
          </cell>
          <cell r="H38">
            <v>41.01</v>
          </cell>
          <cell r="I38">
            <v>280</v>
          </cell>
          <cell r="J38">
            <v>85.813148788927336</v>
          </cell>
          <cell r="K38">
            <v>6.0473055352353091</v>
          </cell>
          <cell r="L38">
            <v>122.40486088903101</v>
          </cell>
          <cell r="M38">
            <v>7.4021959279394522</v>
          </cell>
          <cell r="N38">
            <v>14.19031141868512</v>
          </cell>
          <cell r="Q38">
            <v>9731</v>
          </cell>
          <cell r="R38">
            <v>96.07440139759531</v>
          </cell>
          <cell r="S38">
            <v>19434</v>
          </cell>
          <cell r="T38">
            <v>1.9971225978830542</v>
          </cell>
          <cell r="U38" t="str">
            <v>A-</v>
          </cell>
          <cell r="V38" t="str">
            <v>A1</v>
          </cell>
          <cell r="W38">
            <v>45.288210871874099</v>
          </cell>
          <cell r="X38">
            <v>8.5347100175746924</v>
          </cell>
          <cell r="Y38">
            <v>7.1386401653055191</v>
          </cell>
          <cell r="AA38">
            <v>12.416666666666666</v>
          </cell>
          <cell r="AB38" t="str">
            <v>-</v>
          </cell>
        </row>
        <row r="39">
          <cell r="B39">
            <v>21</v>
          </cell>
          <cell r="C39" t="str">
            <v>Southern Company (NYSE-SO)</v>
          </cell>
          <cell r="D39" t="str">
            <v>9/09</v>
          </cell>
          <cell r="E39">
            <v>1.9770000000000001</v>
          </cell>
          <cell r="F39">
            <v>1.75</v>
          </cell>
          <cell r="G39">
            <v>17.948567693688155</v>
          </cell>
          <cell r="H39">
            <v>33.5</v>
          </cell>
          <cell r="I39">
            <v>800.178</v>
          </cell>
          <cell r="J39">
            <v>88.517956499747086</v>
          </cell>
          <cell r="K39">
            <v>5.2238805970149249</v>
          </cell>
          <cell r="L39">
            <v>186.64441960892907</v>
          </cell>
          <cell r="M39">
            <v>9.7500816213619661</v>
          </cell>
          <cell r="N39">
            <v>16.944865958523014</v>
          </cell>
          <cell r="Q39">
            <v>16034.953000000001</v>
          </cell>
          <cell r="R39">
            <v>99.322872976303699</v>
          </cell>
          <cell r="S39">
            <v>38141.779000000002</v>
          </cell>
          <cell r="T39">
            <v>2.3786648454784993</v>
          </cell>
          <cell r="U39" t="str">
            <v>A</v>
          </cell>
          <cell r="V39" t="str">
            <v>A2</v>
          </cell>
          <cell r="W39">
            <v>42.062745675748062</v>
          </cell>
          <cell r="X39">
            <v>11.294194846558419</v>
          </cell>
          <cell r="Y39">
            <v>7.3445225507081711</v>
          </cell>
          <cell r="AA39">
            <v>11.925000000000001</v>
          </cell>
          <cell r="AB39" t="str">
            <v>-</v>
          </cell>
        </row>
        <row r="40">
          <cell r="B40">
            <v>22</v>
          </cell>
          <cell r="C40" t="str">
            <v>UIL Holdings Corporation (NYSE-UIL)</v>
          </cell>
          <cell r="D40" t="str">
            <v>9/09</v>
          </cell>
          <cell r="E40">
            <v>2.0599999999999996</v>
          </cell>
          <cell r="F40">
            <v>1.7279996871948242</v>
          </cell>
          <cell r="G40">
            <v>19.23730332603067</v>
          </cell>
          <cell r="H40">
            <v>27.39</v>
          </cell>
          <cell r="I40">
            <v>30.126000000000001</v>
          </cell>
          <cell r="J40">
            <v>83.883479960913803</v>
          </cell>
          <cell r="K40">
            <v>6.3088707089989926</v>
          </cell>
          <cell r="L40">
            <v>142.37962325487496</v>
          </cell>
          <cell r="M40">
            <v>8.9825463471099258</v>
          </cell>
          <cell r="N40">
            <v>13.296116504854371</v>
          </cell>
          <cell r="Q40">
            <v>910.33500000000004</v>
          </cell>
          <cell r="R40">
            <v>99.910362668687895</v>
          </cell>
          <cell r="S40">
            <v>1113.4079999999999</v>
          </cell>
          <cell r="T40">
            <v>1.2230750218326218</v>
          </cell>
          <cell r="U40" t="str">
            <v>NR</v>
          </cell>
          <cell r="V40" t="str">
            <v>Baa2</v>
          </cell>
          <cell r="W40">
            <v>44.826882067251574</v>
          </cell>
          <cell r="X40">
            <v>10.672426184060575</v>
          </cell>
          <cell r="Y40">
            <v>7.7373138093888478</v>
          </cell>
          <cell r="AA40">
            <v>8.75</v>
          </cell>
          <cell r="AB40" t="str">
            <v>02/09</v>
          </cell>
        </row>
        <row r="41">
          <cell r="B41">
            <v>23</v>
          </cell>
          <cell r="C41" t="str">
            <v>Westar Energy, Inc. (NYSE-WR)</v>
          </cell>
          <cell r="D41" t="str">
            <v>9/09</v>
          </cell>
          <cell r="E41">
            <v>1.39</v>
          </cell>
          <cell r="F41">
            <v>1.2</v>
          </cell>
          <cell r="G41">
            <v>20.614873924763231</v>
          </cell>
          <cell r="H41">
            <v>21.76</v>
          </cell>
          <cell r="I41">
            <v>109.75303599999999</v>
          </cell>
          <cell r="J41">
            <v>86.330935251798564</v>
          </cell>
          <cell r="K41">
            <v>5.5147058823529402</v>
          </cell>
          <cell r="L41">
            <v>105.55485364313195</v>
          </cell>
          <cell r="M41">
            <v>5.8210397229668347</v>
          </cell>
          <cell r="N41">
            <v>15.654676258992808</v>
          </cell>
          <cell r="Q41">
            <v>1824.21</v>
          </cell>
          <cell r="R41">
            <v>72.5253123269799</v>
          </cell>
          <cell r="S41">
            <v>5748.3029999999999</v>
          </cell>
          <cell r="T41">
            <v>3.1511191145756245</v>
          </cell>
          <cell r="U41" t="str">
            <v>BBB</v>
          </cell>
          <cell r="V41" t="str">
            <v>Baa1</v>
          </cell>
          <cell r="W41">
            <v>46.314484344275684</v>
          </cell>
          <cell r="X41">
            <v>7.8638730056102206</v>
          </cell>
          <cell r="Y41">
            <v>6.8264433123833959</v>
          </cell>
          <cell r="AA41">
            <v>10</v>
          </cell>
          <cell r="AB41" t="str">
            <v>12/05</v>
          </cell>
        </row>
        <row r="42">
          <cell r="B42">
            <v>24</v>
          </cell>
          <cell r="C42" t="str">
            <v>AVERAGE</v>
          </cell>
          <cell r="J42">
            <v>64.868433329454817</v>
          </cell>
          <cell r="K42">
            <v>4.2021774443691813</v>
          </cell>
          <cell r="L42">
            <v>138.97552980754469</v>
          </cell>
          <cell r="M42">
            <v>6.1033341068747156</v>
          </cell>
          <cell r="N42">
            <v>18.363482865837341</v>
          </cell>
          <cell r="W42">
            <v>46.756170258745342</v>
          </cell>
          <cell r="X42">
            <v>9.8581013272945803</v>
          </cell>
          <cell r="Y42">
            <v>7.1525370247549569</v>
          </cell>
          <cell r="AA42">
            <v>10.657442028985509</v>
          </cell>
        </row>
        <row r="64">
          <cell r="C64" t="str">
            <v>COMBINATION ELECTRIC &amp; GAS COMPANIES</v>
          </cell>
        </row>
        <row r="66">
          <cell r="E66" t="str">
            <v>PER SHARE DATA ($)</v>
          </cell>
          <cell r="T66" t="str">
            <v>NET</v>
          </cell>
        </row>
        <row r="67">
          <cell r="D67" t="str">
            <v>LATEST</v>
          </cell>
          <cell r="J67" t="str">
            <v>PERCENT (2)</v>
          </cell>
          <cell r="Q67" t="str">
            <v>TOTAL</v>
          </cell>
          <cell r="T67" t="str">
            <v>PLANT</v>
          </cell>
          <cell r="W67" t="str">
            <v>COMMON</v>
          </cell>
          <cell r="X67" t="str">
            <v>% RETURN ON</v>
          </cell>
        </row>
        <row r="68">
          <cell r="D68" t="str">
            <v>12 MONTHS</v>
          </cell>
          <cell r="F68" t="str">
            <v>CURRENT</v>
          </cell>
          <cell r="G68" t="str">
            <v>BOOK</v>
          </cell>
          <cell r="H68" t="str">
            <v xml:space="preserve">STOCK </v>
          </cell>
          <cell r="I68" t="str">
            <v>COMMON</v>
          </cell>
          <cell r="M68" t="str">
            <v>DIV/</v>
          </cell>
          <cell r="N68" t="str">
            <v>PRICE</v>
          </cell>
          <cell r="Q68" t="str">
            <v>REV</v>
          </cell>
          <cell r="R68" t="str">
            <v>%</v>
          </cell>
          <cell r="S68" t="str">
            <v>NET</v>
          </cell>
          <cell r="T68" t="str">
            <v>PER $</v>
          </cell>
          <cell r="U68" t="str">
            <v>S&amp;P</v>
          </cell>
          <cell r="V68" t="str">
            <v>MOODY'S</v>
          </cell>
          <cell r="W68" t="str">
            <v>EQUITY</v>
          </cell>
          <cell r="X68" t="str">
            <v>BOOK VALUE</v>
          </cell>
          <cell r="AA68" t="str">
            <v>REGULATION</v>
          </cell>
        </row>
        <row r="69">
          <cell r="D69" t="str">
            <v>EARNINGS</v>
          </cell>
          <cell r="F69" t="str">
            <v>ANNUAL</v>
          </cell>
          <cell r="G69" t="str">
            <v>VALUE</v>
          </cell>
          <cell r="H69" t="str">
            <v>PRICE</v>
          </cell>
          <cell r="I69" t="str">
            <v>SHARES</v>
          </cell>
          <cell r="J69" t="str">
            <v>DIV</v>
          </cell>
          <cell r="K69" t="str">
            <v>DIV</v>
          </cell>
          <cell r="L69" t="str">
            <v>MKT/</v>
          </cell>
          <cell r="M69" t="str">
            <v>BOOK</v>
          </cell>
          <cell r="N69" t="str">
            <v>EARN</v>
          </cell>
          <cell r="Q69" t="str">
            <v>$ MILL</v>
          </cell>
          <cell r="R69" t="str">
            <v>ELEC</v>
          </cell>
          <cell r="S69" t="str">
            <v>PLANT</v>
          </cell>
          <cell r="T69" t="str">
            <v>REV</v>
          </cell>
          <cell r="U69" t="str">
            <v xml:space="preserve">BOND </v>
          </cell>
          <cell r="V69" t="str">
            <v xml:space="preserve">BOND </v>
          </cell>
          <cell r="W69" t="str">
            <v xml:space="preserve">RATIO </v>
          </cell>
          <cell r="X69" t="str">
            <v>COMMON</v>
          </cell>
          <cell r="Y69" t="str">
            <v>TOTAL</v>
          </cell>
          <cell r="AA69" t="str">
            <v>ALLOWED</v>
          </cell>
          <cell r="AB69" t="str">
            <v>ORDER</v>
          </cell>
        </row>
        <row r="70">
          <cell r="C70" t="str">
            <v>COMPANY</v>
          </cell>
          <cell r="D70" t="str">
            <v>AVAILABLE</v>
          </cell>
          <cell r="E70" t="str">
            <v>EARNINGS</v>
          </cell>
          <cell r="F70" t="str">
            <v>DIVIDEND</v>
          </cell>
          <cell r="G70" t="str">
            <v>(1)</v>
          </cell>
          <cell r="H70" t="str">
            <v>12/18/09</v>
          </cell>
          <cell r="I70" t="str">
            <v>O/S MILL</v>
          </cell>
          <cell r="J70" t="str">
            <v>PAYOUT</v>
          </cell>
          <cell r="K70" t="str">
            <v>YIELD</v>
          </cell>
          <cell r="L70" t="str">
            <v>BOOK</v>
          </cell>
          <cell r="M70" t="str">
            <v>(2)</v>
          </cell>
          <cell r="N70" t="str">
            <v>MULT</v>
          </cell>
          <cell r="Q70" t="str">
            <v>(1)</v>
          </cell>
          <cell r="R70" t="str">
            <v>REV</v>
          </cell>
          <cell r="S70" t="str">
            <v>$ MILL</v>
          </cell>
          <cell r="T70" t="str">
            <v>(1)</v>
          </cell>
          <cell r="U70" t="str">
            <v>RATING</v>
          </cell>
          <cell r="V70" t="str">
            <v>RATING</v>
          </cell>
          <cell r="W70" t="str">
            <v>(3)</v>
          </cell>
          <cell r="X70" t="str">
            <v>EQUITY (4)</v>
          </cell>
          <cell r="Y70" t="str">
            <v>CAPITAL</v>
          </cell>
          <cell r="AA70" t="str">
            <v>ROE</v>
          </cell>
          <cell r="AB70" t="str">
            <v>DATE</v>
          </cell>
        </row>
        <row r="71">
          <cell r="B71">
            <v>1</v>
          </cell>
          <cell r="C71" t="str">
            <v>AES Corporation (NYSE-AES)</v>
          </cell>
          <cell r="D71" t="str">
            <v>9/09</v>
          </cell>
          <cell r="E71">
            <v>0.99</v>
          </cell>
          <cell r="F71">
            <v>0</v>
          </cell>
          <cell r="G71">
            <v>6.7693953953275665</v>
          </cell>
          <cell r="H71">
            <v>13.77</v>
          </cell>
          <cell r="I71">
            <v>677.01762599999995</v>
          </cell>
          <cell r="J71">
            <v>0</v>
          </cell>
          <cell r="K71">
            <v>0</v>
          </cell>
          <cell r="L71">
            <v>203.41550752825657</v>
          </cell>
          <cell r="M71" t="str">
            <v>NM</v>
          </cell>
          <cell r="N71">
            <v>13.909090909090908</v>
          </cell>
          <cell r="Q71">
            <v>14186</v>
          </cell>
          <cell r="R71">
            <v>51.254758212322002</v>
          </cell>
          <cell r="S71">
            <v>24226</v>
          </cell>
          <cell r="T71">
            <v>1.7077400253771324</v>
          </cell>
          <cell r="U71" t="str">
            <v>BBB</v>
          </cell>
          <cell r="V71" t="str">
            <v>A3</v>
          </cell>
          <cell r="W71">
            <v>16.237378210806021</v>
          </cell>
          <cell r="X71">
            <v>14.934180662732638</v>
          </cell>
          <cell r="Y71">
            <v>8.5214313085050097</v>
          </cell>
          <cell r="AA71" t="str">
            <v>-</v>
          </cell>
          <cell r="AB71" t="str">
            <v>06/96</v>
          </cell>
        </row>
        <row r="72">
          <cell r="B72">
            <v>2</v>
          </cell>
          <cell r="C72" t="str">
            <v>ALLETE, Inc. (NYSE-ALE)</v>
          </cell>
          <cell r="D72" t="str">
            <v>9/09</v>
          </cell>
          <cell r="E72">
            <v>2.0599999999999996</v>
          </cell>
          <cell r="F72">
            <v>1.76</v>
          </cell>
          <cell r="G72">
            <v>25.94842406876791</v>
          </cell>
          <cell r="H72">
            <v>32.99</v>
          </cell>
          <cell r="I72">
            <v>34.9</v>
          </cell>
          <cell r="J72">
            <v>85.436893203883514</v>
          </cell>
          <cell r="K72">
            <v>5.3349499848438917</v>
          </cell>
          <cell r="L72">
            <v>127.13681537102472</v>
          </cell>
          <cell r="M72">
            <v>6.7826855123674905</v>
          </cell>
          <cell r="N72">
            <v>16.014563106796121</v>
          </cell>
          <cell r="Q72">
            <v>744.5</v>
          </cell>
          <cell r="R72">
            <v>90.020147750167894</v>
          </cell>
          <cell r="S72">
            <v>1530.5</v>
          </cell>
          <cell r="T72">
            <v>2.0557421087978507</v>
          </cell>
          <cell r="U72" t="str">
            <v>A-</v>
          </cell>
          <cell r="V72" t="str">
            <v>A2</v>
          </cell>
          <cell r="W72">
            <v>58.021527421834961</v>
          </cell>
          <cell r="X72">
            <v>8.7140092652319225</v>
          </cell>
          <cell r="Y72">
            <v>7.1387135301143143</v>
          </cell>
          <cell r="AA72">
            <v>10.74</v>
          </cell>
          <cell r="AB72" t="str">
            <v>04/09</v>
          </cell>
        </row>
        <row r="73">
          <cell r="B73">
            <v>3</v>
          </cell>
          <cell r="C73" t="str">
            <v>Alliant  Energy Corporation (NYSE-LNT)</v>
          </cell>
          <cell r="D73" t="str">
            <v>9/09</v>
          </cell>
          <cell r="E73">
            <v>0.99</v>
          </cell>
          <cell r="F73">
            <v>1.5</v>
          </cell>
          <cell r="G73">
            <v>25.022667923980848</v>
          </cell>
          <cell r="H73">
            <v>30.1</v>
          </cell>
          <cell r="I73">
            <v>110.288</v>
          </cell>
          <cell r="J73">
            <v>151.5151515151515</v>
          </cell>
          <cell r="K73">
            <v>4.9833887043189371</v>
          </cell>
          <cell r="L73">
            <v>120.29093017356959</v>
          </cell>
          <cell r="M73">
            <v>5.9945646265898471</v>
          </cell>
          <cell r="N73">
            <v>30.404040404040405</v>
          </cell>
          <cell r="Q73">
            <v>3459.9</v>
          </cell>
          <cell r="R73">
            <v>70.929795658834067</v>
          </cell>
          <cell r="S73">
            <v>6037.8</v>
          </cell>
          <cell r="T73">
            <v>1.7450793375531084</v>
          </cell>
          <cell r="U73" t="str">
            <v>A-</v>
          </cell>
          <cell r="V73" t="str">
            <v>A2</v>
          </cell>
          <cell r="W73">
            <v>50.795140806184428</v>
          </cell>
          <cell r="X73">
            <v>4.5506747057134671</v>
          </cell>
          <cell r="Y73">
            <v>5.6999742620127112</v>
          </cell>
          <cell r="AA73">
            <v>11.018750000000001</v>
          </cell>
          <cell r="AB73" t="str">
            <v>-</v>
          </cell>
        </row>
        <row r="74">
          <cell r="B74">
            <v>4</v>
          </cell>
          <cell r="C74" t="str">
            <v>Ameren Corporation (NYSE-AEE)</v>
          </cell>
          <cell r="D74" t="str">
            <v>9/09</v>
          </cell>
          <cell r="E74">
            <v>2.7439999999999998</v>
          </cell>
          <cell r="F74">
            <v>1.54</v>
          </cell>
          <cell r="G74">
            <v>35.930339138405138</v>
          </cell>
          <cell r="H74">
            <v>27.76</v>
          </cell>
          <cell r="I74">
            <v>218.2</v>
          </cell>
          <cell r="J74">
            <v>56.122448979591844</v>
          </cell>
          <cell r="K74">
            <v>5.5475504322766565</v>
          </cell>
          <cell r="L74">
            <v>77.260612244897956</v>
          </cell>
          <cell r="M74">
            <v>4.2860714285714279</v>
          </cell>
          <cell r="N74">
            <v>10.116618075801751</v>
          </cell>
          <cell r="Q74">
            <v>7323</v>
          </cell>
          <cell r="R74">
            <v>82.097501024170427</v>
          </cell>
          <cell r="S74">
            <v>17272</v>
          </cell>
          <cell r="T74">
            <v>2.3585962037416359</v>
          </cell>
          <cell r="U74" t="str">
            <v>BBB</v>
          </cell>
          <cell r="V74" t="str">
            <v>Baa1</v>
          </cell>
          <cell r="W74">
            <v>49.215317011927176</v>
          </cell>
          <cell r="X74">
            <v>7.9285090371564877</v>
          </cell>
          <cell r="Y74">
            <v>6.9330237657605363</v>
          </cell>
          <cell r="AA74">
            <v>10.639999999999999</v>
          </cell>
          <cell r="AB74" t="str">
            <v>-</v>
          </cell>
        </row>
        <row r="75">
          <cell r="B75">
            <v>5</v>
          </cell>
          <cell r="C75" t="str">
            <v>Avista Corporation (NYSE-AVA)</v>
          </cell>
          <cell r="D75" t="str">
            <v>9/09</v>
          </cell>
          <cell r="E75">
            <v>1.514</v>
          </cell>
          <cell r="F75">
            <v>0.84</v>
          </cell>
          <cell r="G75">
            <v>18.880158889233069</v>
          </cell>
          <cell r="H75">
            <v>21.68</v>
          </cell>
          <cell r="I75">
            <v>54.881</v>
          </cell>
          <cell r="J75">
            <v>55.482166446499335</v>
          </cell>
          <cell r="K75">
            <v>3.8745387453874534</v>
          </cell>
          <cell r="L75">
            <v>114.82954209862935</v>
          </cell>
          <cell r="M75">
            <v>4.4491150997623921</v>
          </cell>
          <cell r="N75">
            <v>14.319682959048876</v>
          </cell>
          <cell r="Q75">
            <v>1556.7340000000002</v>
          </cell>
          <cell r="R75">
            <v>53.82107669004467</v>
          </cell>
          <cell r="S75">
            <v>2562.6819999999998</v>
          </cell>
          <cell r="T75">
            <v>1.6461913210606305</v>
          </cell>
          <cell r="U75" t="str">
            <v>BBB+</v>
          </cell>
          <cell r="V75" t="str">
            <v>Baa1</v>
          </cell>
          <cell r="W75">
            <v>47.372971361663978</v>
          </cell>
          <cell r="X75">
            <v>8.1895400766522375</v>
          </cell>
          <cell r="Y75">
            <v>6.864867023117653</v>
          </cell>
          <cell r="AA75">
            <v>10.4</v>
          </cell>
          <cell r="AB75" t="str">
            <v>-</v>
          </cell>
        </row>
        <row r="76">
          <cell r="B76">
            <v>6</v>
          </cell>
          <cell r="C76" t="str">
            <v>Black Hills Corporation (NYSE-BKH)</v>
          </cell>
          <cell r="D76" t="str">
            <v>9/09</v>
          </cell>
          <cell r="E76">
            <v>-1.2689999999999997</v>
          </cell>
          <cell r="F76">
            <v>1.42</v>
          </cell>
          <cell r="G76">
            <v>27.496053619025435</v>
          </cell>
          <cell r="H76">
            <v>26.62</v>
          </cell>
          <cell r="I76">
            <v>38.643000000000001</v>
          </cell>
          <cell r="J76" t="str">
            <v>NM</v>
          </cell>
          <cell r="K76">
            <v>5.334335086401202</v>
          </cell>
          <cell r="L76">
            <v>96.813893254778705</v>
          </cell>
          <cell r="M76">
            <v>5.1643774764006665</v>
          </cell>
          <cell r="N76" t="str">
            <v>NM</v>
          </cell>
          <cell r="Q76">
            <v>1328.866</v>
          </cell>
          <cell r="R76">
            <v>43.773337567519974</v>
          </cell>
          <cell r="S76">
            <v>2095.7240000000002</v>
          </cell>
          <cell r="T76">
            <v>1.5770769964766953</v>
          </cell>
          <cell r="U76" t="str">
            <v>BBB</v>
          </cell>
          <cell r="V76" t="str">
            <v>A3</v>
          </cell>
          <cell r="W76">
            <v>58.579165922387702</v>
          </cell>
          <cell r="X76" t="str">
            <v>NM</v>
          </cell>
          <cell r="Y76">
            <v>1.6660039644895839</v>
          </cell>
          <cell r="AA76">
            <v>10.707142857142857</v>
          </cell>
          <cell r="AB76" t="str">
            <v>-</v>
          </cell>
        </row>
        <row r="77">
          <cell r="B77">
            <v>7</v>
          </cell>
          <cell r="C77" t="str">
            <v>CenterPoint Energy (NYSE-CNP)</v>
          </cell>
          <cell r="D77" t="str">
            <v>9/09</v>
          </cell>
          <cell r="E77">
            <v>1.0600000000000003</v>
          </cell>
          <cell r="F77">
            <v>0.76</v>
          </cell>
          <cell r="G77">
            <v>6.6302617134410111</v>
          </cell>
          <cell r="H77">
            <v>14.46</v>
          </cell>
          <cell r="I77">
            <v>390.33150000000001</v>
          </cell>
          <cell r="J77">
            <v>71.698113207547152</v>
          </cell>
          <cell r="K77">
            <v>5.2558782849239281</v>
          </cell>
          <cell r="L77">
            <v>218.09093856259659</v>
          </cell>
          <cell r="M77">
            <v>11.462594281298299</v>
          </cell>
          <cell r="N77">
            <v>13.641509433962261</v>
          </cell>
          <cell r="Q77">
            <v>8756</v>
          </cell>
          <cell r="R77">
            <v>18.992690726359069</v>
          </cell>
          <cell r="S77">
            <v>10548</v>
          </cell>
          <cell r="T77">
            <v>1.2046596619460941</v>
          </cell>
          <cell r="U77" t="str">
            <v>BBB+</v>
          </cell>
          <cell r="V77" t="str">
            <v>Baa1</v>
          </cell>
          <cell r="W77">
            <v>21.539741989180193</v>
          </cell>
          <cell r="X77">
            <v>14.934366257800733</v>
          </cell>
          <cell r="Y77">
            <v>8.0732588699080168</v>
          </cell>
          <cell r="AA77">
            <v>10.061666666666667</v>
          </cell>
          <cell r="AB77" t="str">
            <v>-</v>
          </cell>
        </row>
        <row r="78">
          <cell r="B78">
            <v>8</v>
          </cell>
          <cell r="C78" t="str">
            <v>CH Energy Group, Inc. (NYSE-CHG)</v>
          </cell>
          <cell r="D78" t="str">
            <v>9/09</v>
          </cell>
          <cell r="E78">
            <v>2.4279999999999999</v>
          </cell>
          <cell r="F78">
            <v>2.1599998474121094</v>
          </cell>
          <cell r="G78">
            <v>33.139586224296707</v>
          </cell>
          <cell r="H78">
            <v>41.59</v>
          </cell>
          <cell r="I78">
            <v>15.853999999999999</v>
          </cell>
          <cell r="J78">
            <v>88.96210244695672</v>
          </cell>
          <cell r="K78">
            <v>5.1935557764176705</v>
          </cell>
          <cell r="L78">
            <v>125.49945469599064</v>
          </cell>
          <cell r="M78">
            <v>6.5178841787362991</v>
          </cell>
          <cell r="N78">
            <v>17.129324546952226</v>
          </cell>
          <cell r="Q78">
            <v>1100.9670000000001</v>
          </cell>
          <cell r="R78">
            <v>49.369054658314013</v>
          </cell>
          <cell r="S78">
            <v>1004.183</v>
          </cell>
          <cell r="T78">
            <v>0.91209182473225803</v>
          </cell>
          <cell r="U78" t="str">
            <v>A</v>
          </cell>
          <cell r="V78" t="str">
            <v>A3</v>
          </cell>
          <cell r="W78">
            <v>49.902691674605521</v>
          </cell>
          <cell r="X78">
            <v>7.3308457521237447</v>
          </cell>
          <cell r="Y78">
            <v>6.3691690688544869</v>
          </cell>
          <cell r="AA78">
            <v>10</v>
          </cell>
          <cell r="AB78" t="str">
            <v>06/09</v>
          </cell>
        </row>
        <row r="79">
          <cell r="B79">
            <v>9</v>
          </cell>
          <cell r="C79" t="str">
            <v>CMS Energy Corporation (NYSE-CMS)</v>
          </cell>
          <cell r="D79" t="str">
            <v>9/09</v>
          </cell>
          <cell r="E79">
            <v>1.19</v>
          </cell>
          <cell r="F79">
            <v>0.5</v>
          </cell>
          <cell r="G79">
            <v>11.572934973637961</v>
          </cell>
          <cell r="H79">
            <v>15.37</v>
          </cell>
          <cell r="I79">
            <v>227.6</v>
          </cell>
          <cell r="J79">
            <v>42.016806722689076</v>
          </cell>
          <cell r="K79">
            <v>3.2530904359141188</v>
          </cell>
          <cell r="L79">
            <v>132.80987091875474</v>
          </cell>
          <cell r="M79">
            <v>4.3204252088078965</v>
          </cell>
          <cell r="N79">
            <v>12.915966386554622</v>
          </cell>
          <cell r="Q79">
            <v>6452</v>
          </cell>
          <cell r="R79">
            <v>53.952262864228153</v>
          </cell>
          <cell r="S79">
            <v>9566</v>
          </cell>
          <cell r="T79">
            <v>1.4826410415375078</v>
          </cell>
          <cell r="U79" t="str">
            <v>BBB</v>
          </cell>
          <cell r="V79" t="str">
            <v>A3</v>
          </cell>
          <cell r="W79">
            <v>26.883037354562155</v>
          </cell>
          <cell r="X79">
            <v>10.112581473434723</v>
          </cell>
          <cell r="Y79">
            <v>6.954887218045112</v>
          </cell>
          <cell r="AA79">
            <v>10.925000000000001</v>
          </cell>
          <cell r="AB79" t="str">
            <v>-</v>
          </cell>
        </row>
        <row r="80">
          <cell r="B80">
            <v>10</v>
          </cell>
          <cell r="C80" t="str">
            <v>Consolidated Edison, Inc. (NYSE-ED)</v>
          </cell>
          <cell r="D80" t="str">
            <v>9/09</v>
          </cell>
          <cell r="E80">
            <v>3</v>
          </cell>
          <cell r="F80">
            <v>2.36</v>
          </cell>
          <cell r="G80">
            <v>36.025362318840578</v>
          </cell>
          <cell r="H80">
            <v>45.41</v>
          </cell>
          <cell r="I80">
            <v>276</v>
          </cell>
          <cell r="J80">
            <v>78.666666666666657</v>
          </cell>
          <cell r="K80">
            <v>5.1970931512882625</v>
          </cell>
          <cell r="L80">
            <v>126.05008548727747</v>
          </cell>
          <cell r="M80">
            <v>6.5509403600522988</v>
          </cell>
          <cell r="N80">
            <v>15.136666666666665</v>
          </cell>
          <cell r="Q80">
            <v>12756</v>
          </cell>
          <cell r="R80">
            <v>64.448102853559107</v>
          </cell>
          <cell r="S80">
            <v>21949</v>
          </cell>
          <cell r="T80">
            <v>1.7206804640953277</v>
          </cell>
          <cell r="U80" t="str">
            <v>A-</v>
          </cell>
          <cell r="V80" t="str">
            <v>A3</v>
          </cell>
          <cell r="W80">
            <v>47.508242152037845</v>
          </cell>
          <cell r="X80">
            <v>8.4002847554154378</v>
          </cell>
          <cell r="Y80">
            <v>7.0809533188891081</v>
          </cell>
          <cell r="AA80">
            <v>10.029999999999998</v>
          </cell>
          <cell r="AB80" t="str">
            <v>-</v>
          </cell>
        </row>
        <row r="81">
          <cell r="B81">
            <v>11</v>
          </cell>
          <cell r="C81" t="str">
            <v>Constellation Energy Group, Inc. (NYSE-CEG)</v>
          </cell>
          <cell r="D81" t="str">
            <v>9/09</v>
          </cell>
          <cell r="E81">
            <v>-7.7399999999999993</v>
          </cell>
          <cell r="F81">
            <v>0.96</v>
          </cell>
          <cell r="G81">
            <v>20.084661354581673</v>
          </cell>
          <cell r="H81">
            <v>34.83</v>
          </cell>
          <cell r="I81">
            <v>200.8</v>
          </cell>
          <cell r="J81" t="str">
            <v>NM</v>
          </cell>
          <cell r="K81">
            <v>2.7562446167097332</v>
          </cell>
          <cell r="L81">
            <v>173.41591867096454</v>
          </cell>
          <cell r="M81">
            <v>4.7797669228861892</v>
          </cell>
          <cell r="N81" t="str">
            <v>NM</v>
          </cell>
          <cell r="Q81">
            <v>17121.599999999999</v>
          </cell>
          <cell r="R81">
            <v>17.229698159050557</v>
          </cell>
          <cell r="S81">
            <v>11453.8</v>
          </cell>
          <cell r="T81">
            <v>0.66896785347163823</v>
          </cell>
          <cell r="U81" t="str">
            <v>BBB</v>
          </cell>
          <cell r="V81" t="str">
            <v>Baa2</v>
          </cell>
          <cell r="W81">
            <v>37.330149209522752</v>
          </cell>
          <cell r="X81" t="str">
            <v>NM</v>
          </cell>
          <cell r="Y81" t="str">
            <v>NM</v>
          </cell>
          <cell r="AA81">
            <v>11</v>
          </cell>
          <cell r="AB81" t="str">
            <v>-</v>
          </cell>
        </row>
        <row r="82">
          <cell r="B82">
            <v>12</v>
          </cell>
          <cell r="C82" t="str">
            <v>Dominion Resources, Inc. (NYSE-D)</v>
          </cell>
          <cell r="D82" t="str">
            <v>9/09</v>
          </cell>
          <cell r="E82">
            <v>2.7800000000000007</v>
          </cell>
          <cell r="F82">
            <v>1.75</v>
          </cell>
          <cell r="G82">
            <v>18.973199329983249</v>
          </cell>
          <cell r="H82">
            <v>38.96</v>
          </cell>
          <cell r="I82">
            <v>597</v>
          </cell>
          <cell r="J82">
            <v>62.949640287769768</v>
          </cell>
          <cell r="K82">
            <v>4.4917864476386038</v>
          </cell>
          <cell r="L82">
            <v>205.34227950913748</v>
          </cell>
          <cell r="M82">
            <v>9.2235366822636173</v>
          </cell>
          <cell r="N82">
            <v>14.014388489208629</v>
          </cell>
          <cell r="Q82">
            <v>16094</v>
          </cell>
          <cell r="R82">
            <v>43.624953398782154</v>
          </cell>
          <cell r="S82">
            <v>24683</v>
          </cell>
          <cell r="T82">
            <v>1.5336771467627688</v>
          </cell>
          <cell r="U82" t="str">
            <v>A</v>
          </cell>
          <cell r="V82" t="str">
            <v>Baa1</v>
          </cell>
          <cell r="W82">
            <v>39.182925141829251</v>
          </cell>
          <cell r="X82">
            <v>15.088105726872246</v>
          </cell>
          <cell r="Y82">
            <v>9.016879685056356</v>
          </cell>
          <cell r="AA82">
            <v>9.9749999999999996</v>
          </cell>
          <cell r="AB82" t="str">
            <v>-</v>
          </cell>
        </row>
        <row r="83">
          <cell r="B83">
            <v>13</v>
          </cell>
          <cell r="C83" t="str">
            <v>DTE Energy Company (NYSE-DTE)</v>
          </cell>
          <cell r="D83" t="str">
            <v>9/09</v>
          </cell>
          <cell r="E83">
            <v>3.3600000000000003</v>
          </cell>
          <cell r="F83">
            <v>2.119999885559082</v>
          </cell>
          <cell r="G83">
            <v>37.793939393939397</v>
          </cell>
          <cell r="H83">
            <v>42.48</v>
          </cell>
          <cell r="I83">
            <v>165</v>
          </cell>
          <cell r="J83">
            <v>63.095234689258383</v>
          </cell>
          <cell r="K83">
            <v>4.9905835347436023</v>
          </cell>
          <cell r="L83">
            <v>112.39897370109043</v>
          </cell>
          <cell r="M83">
            <v>5.6093646747474102</v>
          </cell>
          <cell r="N83">
            <v>12.642857142857141</v>
          </cell>
          <cell r="Q83">
            <v>8074</v>
          </cell>
          <cell r="R83">
            <v>57.394104533069111</v>
          </cell>
          <cell r="S83">
            <v>12395</v>
          </cell>
          <cell r="T83">
            <v>1.5351746346296755</v>
          </cell>
          <cell r="U83" t="str">
            <v>A-</v>
          </cell>
          <cell r="V83" t="str">
            <v>A2</v>
          </cell>
          <cell r="W83">
            <v>44.457118414486345</v>
          </cell>
          <cell r="X83">
            <v>9.3034663178548076</v>
          </cell>
          <cell r="Y83">
            <v>7.8229614490097967</v>
          </cell>
          <cell r="AA83">
            <v>11</v>
          </cell>
          <cell r="AB83" t="str">
            <v>-</v>
          </cell>
        </row>
        <row r="84">
          <cell r="B84">
            <v>14</v>
          </cell>
          <cell r="C84" t="str">
            <v>Duke Energy Corporation (NYSE-DUK)</v>
          </cell>
          <cell r="D84" t="str">
            <v>9/09</v>
          </cell>
          <cell r="E84">
            <v>0.78</v>
          </cell>
          <cell r="F84">
            <v>0.96</v>
          </cell>
          <cell r="G84">
            <v>16.62153846153846</v>
          </cell>
          <cell r="H84">
            <v>17.329999999999998</v>
          </cell>
          <cell r="I84">
            <v>1300</v>
          </cell>
          <cell r="J84">
            <v>123.07692307692307</v>
          </cell>
          <cell r="K84">
            <v>5.5395268320830935</v>
          </cell>
          <cell r="L84">
            <v>104.26231025546093</v>
          </cell>
          <cell r="M84">
            <v>5.7756386523509811</v>
          </cell>
          <cell r="N84">
            <v>22.217948717948715</v>
          </cell>
          <cell r="Q84">
            <v>12754</v>
          </cell>
          <cell r="R84">
            <v>78.571428571428569</v>
          </cell>
          <cell r="S84">
            <v>36425</v>
          </cell>
          <cell r="T84">
            <v>2.8559667555276778</v>
          </cell>
          <cell r="U84" t="str">
            <v>A</v>
          </cell>
          <cell r="V84" t="str">
            <v>Baa2</v>
          </cell>
          <cell r="W84">
            <v>57.022219876497601</v>
          </cell>
          <cell r="X84">
            <v>4.6532209231915784</v>
          </cell>
          <cell r="Y84">
            <v>4.7041093678516646</v>
          </cell>
          <cell r="AA84">
            <v>10.790000000000001</v>
          </cell>
          <cell r="AB84" t="str">
            <v>-</v>
          </cell>
        </row>
        <row r="85">
          <cell r="B85">
            <v>15</v>
          </cell>
          <cell r="C85" t="str">
            <v>Empire District Electric Co. (NYSE-EDE)</v>
          </cell>
          <cell r="D85" t="str">
            <v>9/09</v>
          </cell>
          <cell r="E85">
            <v>1.198</v>
          </cell>
          <cell r="F85">
            <v>1.2799997329711914</v>
          </cell>
          <cell r="G85">
            <v>16.178547883165649</v>
          </cell>
          <cell r="H85">
            <v>18.670000000000002</v>
          </cell>
          <cell r="I85">
            <v>34.887</v>
          </cell>
          <cell r="J85">
            <v>106.84471894584236</v>
          </cell>
          <cell r="K85">
            <v>6.8559171557107197</v>
          </cell>
          <cell r="L85">
            <v>115.39972644533071</v>
          </cell>
          <cell r="M85">
            <v>7.9117096430086686</v>
          </cell>
          <cell r="N85">
            <v>15.584307178631054</v>
          </cell>
          <cell r="Q85">
            <v>507.55099999999999</v>
          </cell>
          <cell r="R85">
            <v>86.148584083175891</v>
          </cell>
          <cell r="S85">
            <v>1430.1690000000001</v>
          </cell>
          <cell r="T85">
            <v>2.8177838286201782</v>
          </cell>
          <cell r="U85" t="str">
            <v>BBB+</v>
          </cell>
          <cell r="V85" t="str">
            <v>Baa1</v>
          </cell>
          <cell r="W85">
            <v>44.369615647961737</v>
          </cell>
          <cell r="X85">
            <v>7.4450550445754198</v>
          </cell>
          <cell r="Y85">
            <v>6.5797798999331194</v>
          </cell>
          <cell r="AA85">
            <v>10.8</v>
          </cell>
          <cell r="AB85" t="str">
            <v>-</v>
          </cell>
        </row>
        <row r="86">
          <cell r="B86">
            <v>16</v>
          </cell>
          <cell r="C86" t="str">
            <v>Entergy Corporation (NYSE-ETR)</v>
          </cell>
          <cell r="D86" t="str">
            <v>9/09</v>
          </cell>
          <cell r="E86">
            <v>5.5200000000000005</v>
          </cell>
          <cell r="F86">
            <v>3</v>
          </cell>
          <cell r="G86">
            <v>43.309950541426524</v>
          </cell>
          <cell r="H86">
            <v>82.73</v>
          </cell>
          <cell r="I86">
            <v>195.87524099999999</v>
          </cell>
          <cell r="J86">
            <v>54.347826086956516</v>
          </cell>
          <cell r="K86">
            <v>3.6262540795358391</v>
          </cell>
          <cell r="L86">
            <v>191.0184587277875</v>
          </cell>
          <cell r="M86">
            <v>6.9268146522828786</v>
          </cell>
          <cell r="N86">
            <v>14.987318840579709</v>
          </cell>
          <cell r="Q86">
            <v>11247.864</v>
          </cell>
          <cell r="R86">
            <v>74.987864362513619</v>
          </cell>
          <cell r="S86">
            <v>22966.267</v>
          </cell>
          <cell r="T86">
            <v>2.0418336317010946</v>
          </cell>
          <cell r="U86" t="str">
            <v>A-</v>
          </cell>
          <cell r="V86" t="str">
            <v>Baa1</v>
          </cell>
          <cell r="W86">
            <v>42.097457359024816</v>
          </cell>
          <cell r="X86">
            <v>13.403097276047109</v>
          </cell>
          <cell r="Y86">
            <v>8.4981344479711058</v>
          </cell>
          <cell r="AA86">
            <v>10.759375</v>
          </cell>
          <cell r="AB86" t="str">
            <v>-</v>
          </cell>
        </row>
        <row r="87">
          <cell r="B87">
            <v>17</v>
          </cell>
          <cell r="C87" t="str">
            <v>Exelon Corporation (NYSE-EXC)</v>
          </cell>
          <cell r="D87" t="str">
            <v>9/09</v>
          </cell>
          <cell r="E87">
            <v>4.25</v>
          </cell>
          <cell r="F87">
            <v>2.1</v>
          </cell>
          <cell r="G87">
            <v>18.867069486404834</v>
          </cell>
          <cell r="H87">
            <v>49.55</v>
          </cell>
          <cell r="I87">
            <v>662</v>
          </cell>
          <cell r="J87">
            <v>49.411764705882355</v>
          </cell>
          <cell r="K87">
            <v>4.2381432896064588</v>
          </cell>
          <cell r="L87">
            <v>262.62690152121695</v>
          </cell>
          <cell r="M87">
            <v>11.130504403522819</v>
          </cell>
          <cell r="N87">
            <v>11.658823529411764</v>
          </cell>
          <cell r="Q87">
            <v>17695</v>
          </cell>
          <cell r="R87">
            <v>98.999717434303477</v>
          </cell>
          <cell r="S87">
            <v>26653</v>
          </cell>
          <cell r="T87">
            <v>1.5062447018931902</v>
          </cell>
          <cell r="U87" t="str">
            <v>A-</v>
          </cell>
          <cell r="V87" t="str">
            <v>A3</v>
          </cell>
          <cell r="W87">
            <v>50.749664784039659</v>
          </cell>
          <cell r="X87">
            <v>23.117498027162853</v>
          </cell>
          <cell r="Y87">
            <v>14.845326160053798</v>
          </cell>
          <cell r="AA87">
            <v>10.3</v>
          </cell>
          <cell r="AB87" t="str">
            <v>-</v>
          </cell>
        </row>
        <row r="88">
          <cell r="B88">
            <v>18</v>
          </cell>
          <cell r="C88" t="str">
            <v>Integrys Energy Group (NYSE-TEG)</v>
          </cell>
          <cell r="D88" t="str">
            <v>9/09</v>
          </cell>
          <cell r="E88">
            <v>-1</v>
          </cell>
          <cell r="F88">
            <v>2.72</v>
          </cell>
          <cell r="G88">
            <v>37.297789336801038</v>
          </cell>
          <cell r="H88">
            <v>42.07</v>
          </cell>
          <cell r="I88">
            <v>76.900000000000006</v>
          </cell>
          <cell r="J88" t="str">
            <v>NM</v>
          </cell>
          <cell r="K88">
            <v>6.4654147848823396</v>
          </cell>
          <cell r="L88">
            <v>112.79488878041978</v>
          </cell>
          <cell r="M88">
            <v>7.2926574158008517</v>
          </cell>
          <cell r="N88" t="str">
            <v>NM</v>
          </cell>
          <cell r="Q88">
            <v>9344.5</v>
          </cell>
          <cell r="R88">
            <v>13.92155813580181</v>
          </cell>
          <cell r="S88">
            <v>4915.1000000000004</v>
          </cell>
          <cell r="T88">
            <v>0.5259885494140939</v>
          </cell>
          <cell r="U88" t="str">
            <v>A-</v>
          </cell>
          <cell r="V88" t="str">
            <v>A2</v>
          </cell>
          <cell r="W88">
            <v>51.337032396635038</v>
          </cell>
          <cell r="X88" t="str">
            <v>NM</v>
          </cell>
          <cell r="Y88">
            <v>1.7672661575100599</v>
          </cell>
          <cell r="AA88">
            <v>10.694285714285714</v>
          </cell>
          <cell r="AB88" t="str">
            <v>-</v>
          </cell>
        </row>
        <row r="89">
          <cell r="B89">
            <v>19</v>
          </cell>
          <cell r="C89" t="str">
            <v>MDU Resources Group, Inc. (NYSE-MDU)</v>
          </cell>
          <cell r="D89" t="str">
            <v>9/09</v>
          </cell>
          <cell r="E89">
            <v>-1.1400000000000001</v>
          </cell>
          <cell r="F89">
            <v>0.63</v>
          </cell>
          <cell r="G89">
            <v>13.570322232708643</v>
          </cell>
          <cell r="H89">
            <v>23.39</v>
          </cell>
          <cell r="I89">
            <v>185.42500000000001</v>
          </cell>
          <cell r="J89" t="str">
            <v>NM</v>
          </cell>
          <cell r="K89">
            <v>2.6934587430525863</v>
          </cell>
          <cell r="L89">
            <v>172.36141927140773</v>
          </cell>
          <cell r="M89">
            <v>4.6424837170152573</v>
          </cell>
          <cell r="N89" t="str">
            <v>NM</v>
          </cell>
          <cell r="Q89">
            <v>4455.7370000000001</v>
          </cell>
          <cell r="R89">
            <v>4.5293965958942373</v>
          </cell>
          <cell r="S89">
            <v>3874.8310000000001</v>
          </cell>
          <cell r="T89">
            <v>0.86962740395135529</v>
          </cell>
          <cell r="U89" t="str">
            <v>BBB-</v>
          </cell>
          <cell r="V89" t="str">
            <v>A3</v>
          </cell>
          <cell r="W89">
            <v>62.424694237019033</v>
          </cell>
          <cell r="X89" t="str">
            <v>NM</v>
          </cell>
          <cell r="Y89" t="str">
            <v>NM</v>
          </cell>
          <cell r="AA89">
            <v>11.3125</v>
          </cell>
          <cell r="AB89" t="str">
            <v>-</v>
          </cell>
        </row>
        <row r="90">
          <cell r="B90">
            <v>20</v>
          </cell>
          <cell r="C90" t="str">
            <v>MGE Energy, Inc. (NDQ-MGEE)</v>
          </cell>
          <cell r="D90" t="str">
            <v>9/09</v>
          </cell>
          <cell r="E90">
            <v>2.1199999999999997</v>
          </cell>
          <cell r="F90">
            <v>1.48</v>
          </cell>
          <cell r="G90">
            <v>21.494548758328285</v>
          </cell>
          <cell r="H90">
            <v>35.770000000000003</v>
          </cell>
          <cell r="I90">
            <v>23.114000000000001</v>
          </cell>
          <cell r="J90">
            <v>69.811320754716988</v>
          </cell>
          <cell r="K90">
            <v>4.1375454291305562</v>
          </cell>
          <cell r="L90">
            <v>166.4142867206763</v>
          </cell>
          <cell r="M90">
            <v>6.8854667136315602</v>
          </cell>
          <cell r="N90">
            <v>16.872641509433965</v>
          </cell>
          <cell r="Q90">
            <v>553.45000000000005</v>
          </cell>
          <cell r="R90">
            <v>60.235612973168287</v>
          </cell>
          <cell r="S90">
            <v>927.22699999999998</v>
          </cell>
          <cell r="T90">
            <v>1.6753582076068296</v>
          </cell>
          <cell r="U90" t="str">
            <v>AA-</v>
          </cell>
          <cell r="V90" t="str">
            <v>Aa2</v>
          </cell>
          <cell r="W90">
            <v>64.583116680532441</v>
          </cell>
          <cell r="X90">
            <v>10.203574219876943</v>
          </cell>
          <cell r="Y90">
            <v>7.6663905541265525</v>
          </cell>
          <cell r="AA90">
            <v>10.8</v>
          </cell>
          <cell r="AB90" t="str">
            <v>12/07</v>
          </cell>
        </row>
        <row r="91">
          <cell r="B91">
            <v>21</v>
          </cell>
          <cell r="C91" t="str">
            <v>NiSource Inc. (NYSE-NI)</v>
          </cell>
          <cell r="D91" t="str">
            <v>9/09</v>
          </cell>
          <cell r="E91">
            <v>0.98</v>
          </cell>
          <cell r="F91">
            <v>0.92000001668930054</v>
          </cell>
          <cell r="G91">
            <v>17.210602759622368</v>
          </cell>
          <cell r="H91">
            <v>15.43</v>
          </cell>
          <cell r="I91">
            <v>275.39999999999998</v>
          </cell>
          <cell r="J91">
            <v>93.877552723398011</v>
          </cell>
          <cell r="K91">
            <v>5.962410996042129</v>
          </cell>
          <cell r="L91">
            <v>89.654036035275738</v>
          </cell>
          <cell r="M91">
            <v>5.3455421029628543</v>
          </cell>
          <cell r="N91">
            <v>15.744897959183673</v>
          </cell>
          <cell r="Q91">
            <v>6999.7</v>
          </cell>
          <cell r="R91">
            <v>17.265025643956168</v>
          </cell>
          <cell r="S91">
            <v>10582.1</v>
          </cell>
          <cell r="T91">
            <v>1.5117933625726818</v>
          </cell>
          <cell r="U91" t="str">
            <v>BBB-</v>
          </cell>
          <cell r="V91" t="str">
            <v>Baa2</v>
          </cell>
          <cell r="W91">
            <v>39.715777213577674</v>
          </cell>
          <cell r="X91">
            <v>5.6935795804730827</v>
          </cell>
          <cell r="Y91">
            <v>5.5279972574789467</v>
          </cell>
          <cell r="AA91">
            <v>11.316666666666668</v>
          </cell>
          <cell r="AB91" t="str">
            <v>-</v>
          </cell>
        </row>
        <row r="92">
          <cell r="B92">
            <v>22</v>
          </cell>
          <cell r="C92" t="str">
            <v>Northeast Utilities (NYSE-NU)</v>
          </cell>
          <cell r="D92" t="str">
            <v>9/09</v>
          </cell>
          <cell r="E92">
            <v>1.903</v>
          </cell>
          <cell r="F92">
            <v>0.95</v>
          </cell>
          <cell r="G92">
            <v>20.076751277955928</v>
          </cell>
          <cell r="H92">
            <v>25.82</v>
          </cell>
          <cell r="I92">
            <v>175.99550600000001</v>
          </cell>
          <cell r="J92">
            <v>49.921177088807141</v>
          </cell>
          <cell r="K92">
            <v>3.679318357862122</v>
          </cell>
          <cell r="L92">
            <v>128.60646447490785</v>
          </cell>
          <cell r="M92">
            <v>4.7318412568227135</v>
          </cell>
          <cell r="N92">
            <v>13.568050446663163</v>
          </cell>
          <cell r="Q92">
            <v>5571.973</v>
          </cell>
          <cell r="R92">
            <v>80.24985045692074</v>
          </cell>
          <cell r="S92">
            <v>8623.0609999999997</v>
          </cell>
          <cell r="T92">
            <v>1.5475776713203742</v>
          </cell>
          <cell r="U92" t="str">
            <v>BBB+</v>
          </cell>
          <cell r="V92" t="str">
            <v>A3</v>
          </cell>
          <cell r="W92">
            <v>42.133890504910106</v>
          </cell>
          <cell r="X92">
            <v>9.6868124846264525</v>
          </cell>
          <cell r="Y92">
            <v>7.3543796061794913</v>
          </cell>
          <cell r="AA92">
            <v>9.7233333333333345</v>
          </cell>
          <cell r="AB92" t="str">
            <v>-</v>
          </cell>
        </row>
        <row r="93">
          <cell r="B93">
            <v>23</v>
          </cell>
          <cell r="C93" t="str">
            <v>Northwestern Corporation (NYSE-NWE)</v>
          </cell>
          <cell r="D93" t="str">
            <v>9/09</v>
          </cell>
          <cell r="E93">
            <v>1.9100000000000001</v>
          </cell>
          <cell r="F93">
            <v>1.34</v>
          </cell>
          <cell r="G93">
            <v>19.616631544082932</v>
          </cell>
          <cell r="H93">
            <v>26.53</v>
          </cell>
          <cell r="I93">
            <v>39.539611999999998</v>
          </cell>
          <cell r="J93">
            <v>70.157068062827221</v>
          </cell>
          <cell r="K93">
            <v>5.0508857896720691</v>
          </cell>
          <cell r="L93">
            <v>135.24238318072699</v>
          </cell>
          <cell r="M93">
            <v>6.830938313689189</v>
          </cell>
          <cell r="N93">
            <v>13.890052356020941</v>
          </cell>
          <cell r="Q93">
            <v>1165.57</v>
          </cell>
          <cell r="R93">
            <v>66.104052094683297</v>
          </cell>
          <cell r="S93">
            <v>1899.5250000000001</v>
          </cell>
          <cell r="T93">
            <v>1.6296962001424198</v>
          </cell>
          <cell r="U93" t="str">
            <v>A-</v>
          </cell>
          <cell r="V93" t="str">
            <v>A3</v>
          </cell>
          <cell r="W93">
            <v>46.555628716529107</v>
          </cell>
          <cell r="X93">
            <v>9.0307432757050776</v>
          </cell>
          <cell r="Y93">
            <v>8.283060411582003</v>
          </cell>
          <cell r="AA93">
            <v>11.108333333333334</v>
          </cell>
          <cell r="AB93" t="str">
            <v>-</v>
          </cell>
        </row>
        <row r="94">
          <cell r="B94">
            <v>24</v>
          </cell>
          <cell r="C94" t="str">
            <v>NSTAR (NYSE-NST)</v>
          </cell>
          <cell r="D94" t="str">
            <v>9/09</v>
          </cell>
          <cell r="E94">
            <v>2.3200000000000003</v>
          </cell>
          <cell r="F94">
            <v>1.5</v>
          </cell>
          <cell r="G94">
            <v>17.486927585272152</v>
          </cell>
          <cell r="H94">
            <v>35.520000000000003</v>
          </cell>
          <cell r="I94">
            <v>106.98099999999999</v>
          </cell>
          <cell r="J94">
            <v>64.655172413793096</v>
          </cell>
          <cell r="K94">
            <v>4.2229729729729728</v>
          </cell>
          <cell r="L94">
            <v>203.12316058262672</v>
          </cell>
          <cell r="M94">
            <v>8.5778361732528179</v>
          </cell>
          <cell r="N94">
            <v>15.310344827586206</v>
          </cell>
          <cell r="Q94">
            <v>3240.6719999999996</v>
          </cell>
          <cell r="R94">
            <v>79.26065951753219</v>
          </cell>
          <cell r="S94">
            <v>4512.116</v>
          </cell>
          <cell r="T94">
            <v>1.3923396135122594</v>
          </cell>
          <cell r="U94" t="str">
            <v>AA-</v>
          </cell>
          <cell r="V94" t="str">
            <v>A1</v>
          </cell>
          <cell r="W94">
            <v>44.0765655709857</v>
          </cell>
          <cell r="X94">
            <v>13.543489866437564</v>
          </cell>
          <cell r="Y94">
            <v>4.945609757935717</v>
          </cell>
          <cell r="AA94">
            <v>12.5</v>
          </cell>
          <cell r="AB94" t="str">
            <v>-</v>
          </cell>
        </row>
        <row r="95">
          <cell r="B95">
            <v>25</v>
          </cell>
          <cell r="C95" t="str">
            <v>NV Energy (NYSE-NVE)</v>
          </cell>
          <cell r="D95" t="str">
            <v>9/09</v>
          </cell>
          <cell r="E95">
            <v>0.77</v>
          </cell>
          <cell r="F95">
            <v>0.44</v>
          </cell>
          <cell r="G95">
            <v>13.781853669472817</v>
          </cell>
          <cell r="H95">
            <v>12.37</v>
          </cell>
          <cell r="I95">
            <v>235.36891900000001</v>
          </cell>
          <cell r="J95">
            <v>57.142857142857139</v>
          </cell>
          <cell r="K95">
            <v>3.5569927243330643</v>
          </cell>
          <cell r="L95">
            <v>89.755705557953263</v>
          </cell>
          <cell r="M95">
            <v>3.1926039163702056</v>
          </cell>
          <cell r="N95">
            <v>16.064935064935064</v>
          </cell>
          <cell r="Q95">
            <v>3579.0819999999999</v>
          </cell>
          <cell r="R95">
            <v>94.255258750707569</v>
          </cell>
          <cell r="S95">
            <v>8539.5010000000002</v>
          </cell>
          <cell r="T95">
            <v>2.3859472903945762</v>
          </cell>
          <cell r="U95" t="str">
            <v>BB</v>
          </cell>
          <cell r="V95" t="str">
            <v>Ba3</v>
          </cell>
          <cell r="W95">
            <v>36.852553657864362</v>
          </cell>
          <cell r="X95">
            <v>8.1054592138930737</v>
          </cell>
          <cell r="Y95">
            <v>7.4808445022404424</v>
          </cell>
          <cell r="AA95">
            <v>10.666666666666666</v>
          </cell>
          <cell r="AB95" t="str">
            <v>-</v>
          </cell>
        </row>
        <row r="96">
          <cell r="B96">
            <v>26</v>
          </cell>
          <cell r="C96" t="str">
            <v>Pepco Holdings, Inc. (NYSE-POM)</v>
          </cell>
          <cell r="D96" t="str">
            <v>9/09</v>
          </cell>
          <cell r="E96">
            <v>1.2000000000000002</v>
          </cell>
          <cell r="F96">
            <v>1.08</v>
          </cell>
          <cell r="G96">
            <v>19.212669683257918</v>
          </cell>
          <cell r="H96">
            <v>17.010000000000002</v>
          </cell>
          <cell r="I96">
            <v>221</v>
          </cell>
          <cell r="J96">
            <v>89.999999999999986</v>
          </cell>
          <cell r="K96">
            <v>6.3492063492063489</v>
          </cell>
          <cell r="L96">
            <v>88.535327366933586</v>
          </cell>
          <cell r="M96">
            <v>5.621290626471974</v>
          </cell>
          <cell r="N96">
            <v>14.174999999999999</v>
          </cell>
          <cell r="Q96">
            <v>9605</v>
          </cell>
          <cell r="R96">
            <v>50.39146277980219</v>
          </cell>
          <cell r="S96">
            <v>8674</v>
          </cell>
          <cell r="T96">
            <v>0.90307131702238419</v>
          </cell>
          <cell r="U96" t="str">
            <v>A-</v>
          </cell>
          <cell r="V96" t="str">
            <v>A3</v>
          </cell>
          <cell r="W96">
            <v>43.638232271325791</v>
          </cell>
          <cell r="X96">
            <v>6.2414902461653394</v>
          </cell>
          <cell r="Y96">
            <v>6.5874974349800315</v>
          </cell>
          <cell r="AA96">
            <v>10.154</v>
          </cell>
          <cell r="AB96" t="str">
            <v>-</v>
          </cell>
        </row>
        <row r="97">
          <cell r="B97">
            <v>27</v>
          </cell>
          <cell r="C97" t="str">
            <v>PG&amp;E Corporation (NYSE-PCG)</v>
          </cell>
          <cell r="D97" t="str">
            <v>9/09</v>
          </cell>
          <cell r="E97">
            <v>3.5430000000000001</v>
          </cell>
          <cell r="F97">
            <v>1.68</v>
          </cell>
          <cell r="G97">
            <v>26.190721649484537</v>
          </cell>
          <cell r="H97">
            <v>44.98</v>
          </cell>
          <cell r="I97">
            <v>388</v>
          </cell>
          <cell r="J97">
            <v>47.417442845046565</v>
          </cell>
          <cell r="K97">
            <v>3.7349933303690532</v>
          </cell>
          <cell r="L97">
            <v>171.7402086203503</v>
          </cell>
          <cell r="M97">
            <v>6.4144853375319819</v>
          </cell>
          <cell r="N97">
            <v>12.695455828394016</v>
          </cell>
          <cell r="Q97">
            <v>13503</v>
          </cell>
          <cell r="R97">
            <v>76.34599718581056</v>
          </cell>
          <cell r="S97">
            <v>28184</v>
          </cell>
          <cell r="T97">
            <v>2.0872398726208989</v>
          </cell>
          <cell r="U97" t="str">
            <v>BBB+</v>
          </cell>
          <cell r="V97" t="str">
            <v>A3</v>
          </cell>
          <cell r="W97">
            <v>49.342073318766687</v>
          </cell>
          <cell r="X97">
            <v>13.57442619553391</v>
          </cell>
          <cell r="Y97">
            <v>10.171880111734655</v>
          </cell>
          <cell r="AA97">
            <v>11.35</v>
          </cell>
          <cell r="AB97" t="str">
            <v>03/07</v>
          </cell>
        </row>
        <row r="98">
          <cell r="B98">
            <v>28</v>
          </cell>
          <cell r="C98" t="str">
            <v>Public Service Enterprise Group (NYSE-PEG)</v>
          </cell>
          <cell r="D98" t="str">
            <v>9/09</v>
          </cell>
          <cell r="E98">
            <v>2.88</v>
          </cell>
          <cell r="F98">
            <v>1.33</v>
          </cell>
          <cell r="G98">
            <v>17.122004881299262</v>
          </cell>
          <cell r="H98">
            <v>33.4</v>
          </cell>
          <cell r="I98">
            <v>507.24200000000002</v>
          </cell>
          <cell r="J98">
            <v>46.180555555555557</v>
          </cell>
          <cell r="K98">
            <v>3.9820359281437132</v>
          </cell>
          <cell r="L98">
            <v>195.07061370178468</v>
          </cell>
          <cell r="M98">
            <v>7.767781922855499</v>
          </cell>
          <cell r="N98">
            <v>11.597222222222221</v>
          </cell>
          <cell r="Q98">
            <v>12785</v>
          </cell>
          <cell r="R98">
            <v>67.336722721939765</v>
          </cell>
          <cell r="S98">
            <v>15143</v>
          </cell>
          <cell r="T98">
            <v>1.1844348846304262</v>
          </cell>
          <cell r="U98" t="str">
            <v>A-</v>
          </cell>
          <cell r="V98" t="str">
            <v>A2</v>
          </cell>
          <cell r="W98">
            <v>50.40041782729805</v>
          </cell>
          <cell r="X98">
            <v>18.088486922512832</v>
          </cell>
          <cell r="Y98">
            <v>12.500768615876529</v>
          </cell>
          <cell r="AA98">
            <v>9.875</v>
          </cell>
          <cell r="AB98" t="str">
            <v>-</v>
          </cell>
        </row>
        <row r="99">
          <cell r="B99">
            <v>29</v>
          </cell>
          <cell r="C99" t="str">
            <v>SCANA Corporation (NYSE-SCG)</v>
          </cell>
          <cell r="D99" t="str">
            <v>9/09</v>
          </cell>
          <cell r="E99">
            <v>2.9699999999999998</v>
          </cell>
          <cell r="F99">
            <v>1.88</v>
          </cell>
          <cell r="G99">
            <v>27.306122448979593</v>
          </cell>
          <cell r="H99">
            <v>37.24</v>
          </cell>
          <cell r="I99">
            <v>122.5</v>
          </cell>
          <cell r="J99">
            <v>63.299663299663301</v>
          </cell>
          <cell r="K99">
            <v>5.0483351235230929</v>
          </cell>
          <cell r="L99">
            <v>136.3796711509716</v>
          </cell>
          <cell r="M99">
            <v>6.8849028400597891</v>
          </cell>
          <cell r="N99">
            <v>12.53872053872054</v>
          </cell>
          <cell r="Q99">
            <v>4443</v>
          </cell>
          <cell r="R99">
            <v>48.030609948233177</v>
          </cell>
          <cell r="S99">
            <v>8822</v>
          </cell>
          <cell r="T99">
            <v>1.9855953184785056</v>
          </cell>
          <cell r="U99" t="str">
            <v>A-</v>
          </cell>
          <cell r="V99" t="str">
            <v>A3</v>
          </cell>
          <cell r="W99">
            <v>43.702639142931801</v>
          </cell>
          <cell r="X99">
            <v>11.178766588602654</v>
          </cell>
          <cell r="Y99">
            <v>7.9263410728582864</v>
          </cell>
          <cell r="AA99">
            <v>10.666666666666666</v>
          </cell>
          <cell r="AB99" t="str">
            <v>-</v>
          </cell>
        </row>
        <row r="100">
          <cell r="B100">
            <v>30</v>
          </cell>
          <cell r="C100" t="str">
            <v>SEMPRA Energy (NYSE-SRE)</v>
          </cell>
          <cell r="D100" t="str">
            <v>9/09</v>
          </cell>
          <cell r="E100">
            <v>4.66</v>
          </cell>
          <cell r="F100">
            <v>1.56</v>
          </cell>
          <cell r="G100">
            <v>35.196670704859109</v>
          </cell>
          <cell r="H100">
            <v>55.34</v>
          </cell>
          <cell r="I100">
            <v>248.46100000000001</v>
          </cell>
          <cell r="J100">
            <v>33.476394849785407</v>
          </cell>
          <cell r="K100">
            <v>2.8189374774123599</v>
          </cell>
          <cell r="L100">
            <v>157.23078033161809</v>
          </cell>
          <cell r="M100">
            <v>4.4322373927958836</v>
          </cell>
          <cell r="N100">
            <v>11.875536480686696</v>
          </cell>
          <cell r="Q100">
            <v>7943</v>
          </cell>
          <cell r="R100">
            <v>47</v>
          </cell>
          <cell r="S100">
            <v>17772</v>
          </cell>
          <cell r="T100">
            <v>2.2374417726299889</v>
          </cell>
          <cell r="U100" t="str">
            <v>A+</v>
          </cell>
          <cell r="V100" t="str">
            <v>Aa3</v>
          </cell>
          <cell r="W100">
            <v>50.316455696202532</v>
          </cell>
          <cell r="X100">
            <v>11.548398726191191</v>
          </cell>
          <cell r="Y100">
            <v>8.0154662902384395</v>
          </cell>
          <cell r="AA100">
            <v>11.455000000000002</v>
          </cell>
          <cell r="AB100" t="str">
            <v>-</v>
          </cell>
        </row>
        <row r="101">
          <cell r="B101">
            <v>31</v>
          </cell>
          <cell r="C101" t="str">
            <v>TECO Energy, Inc. (NYSE-TE)</v>
          </cell>
          <cell r="D101" t="str">
            <v>9/09</v>
          </cell>
          <cell r="E101">
            <v>0.86</v>
          </cell>
          <cell r="F101">
            <v>0.8</v>
          </cell>
          <cell r="G101">
            <v>9.6894934333958744</v>
          </cell>
          <cell r="H101">
            <v>16.190000000000001</v>
          </cell>
          <cell r="I101">
            <v>213.2</v>
          </cell>
          <cell r="J101">
            <v>93.023255813953497</v>
          </cell>
          <cell r="K101">
            <v>4.9413218035824578</v>
          </cell>
          <cell r="L101">
            <v>167.08819827669666</v>
          </cell>
          <cell r="M101">
            <v>8.2563655726595009</v>
          </cell>
          <cell r="N101">
            <v>18.825581395348838</v>
          </cell>
          <cell r="Q101">
            <v>3315.8</v>
          </cell>
          <cell r="R101">
            <v>65.540744315097399</v>
          </cell>
          <cell r="S101">
            <v>5477.7</v>
          </cell>
          <cell r="T101">
            <v>1.6519995174618491</v>
          </cell>
          <cell r="U101" t="str">
            <v>BBB</v>
          </cell>
          <cell r="V101" t="str">
            <v>Baa1</v>
          </cell>
          <cell r="W101">
            <v>31.806494326317576</v>
          </cell>
          <cell r="X101">
            <v>10.488131466828971</v>
          </cell>
          <cell r="Y101">
            <v>7.6697469204546422</v>
          </cell>
          <cell r="AA101">
            <v>11</v>
          </cell>
          <cell r="AB101" t="str">
            <v>-</v>
          </cell>
        </row>
        <row r="102">
          <cell r="B102">
            <v>32</v>
          </cell>
          <cell r="C102" t="str">
            <v>UniSource Energy Corporation (NYSE-UNS)</v>
          </cell>
          <cell r="D102" t="str">
            <v>9/09</v>
          </cell>
          <cell r="E102">
            <v>2.8600000000000003</v>
          </cell>
          <cell r="F102">
            <v>1.1599999999999999</v>
          </cell>
          <cell r="G102">
            <v>20.77015141393899</v>
          </cell>
          <cell r="H102">
            <v>31.95</v>
          </cell>
          <cell r="I102">
            <v>35.927999999999997</v>
          </cell>
          <cell r="J102">
            <v>40.559440559440553</v>
          </cell>
          <cell r="K102">
            <v>3.6306729264475743</v>
          </cell>
          <cell r="L102">
            <v>153.82651461345696</v>
          </cell>
          <cell r="M102">
            <v>5.5849376197687031</v>
          </cell>
          <cell r="N102">
            <v>11.17132867132867</v>
          </cell>
          <cell r="Q102">
            <v>1383.0829999999999</v>
          </cell>
          <cell r="R102">
            <v>84.901123070705083</v>
          </cell>
          <cell r="S102">
            <v>2767.364</v>
          </cell>
          <cell r="T102">
            <v>2.0008661808438108</v>
          </cell>
          <cell r="U102" t="str">
            <v>BBB+</v>
          </cell>
          <cell r="V102" t="str">
            <v>NR</v>
          </cell>
          <cell r="W102">
            <v>28.662481544131989</v>
          </cell>
          <cell r="X102">
            <v>16.687484279605787</v>
          </cell>
          <cell r="Y102">
            <v>10.001160186844704</v>
          </cell>
          <cell r="AA102">
            <v>10.125</v>
          </cell>
          <cell r="AB102" t="str">
            <v>-</v>
          </cell>
        </row>
        <row r="103">
          <cell r="B103">
            <v>33</v>
          </cell>
          <cell r="C103" t="str">
            <v>Unitil Corporation (ASE-UTL)</v>
          </cell>
          <cell r="D103" t="str">
            <v>9/09</v>
          </cell>
          <cell r="E103">
            <v>1.6399999999999997</v>
          </cell>
          <cell r="F103">
            <v>1.3799991607666016</v>
          </cell>
          <cell r="G103">
            <v>17.795114702331198</v>
          </cell>
          <cell r="H103">
            <v>22.86</v>
          </cell>
          <cell r="I103">
            <v>10.766999999999999</v>
          </cell>
          <cell r="J103">
            <v>84.146290290646448</v>
          </cell>
          <cell r="K103">
            <v>6.0367417356369275</v>
          </cell>
          <cell r="L103">
            <v>128.46222338204592</v>
          </cell>
          <cell r="M103">
            <v>7.7549326534311058</v>
          </cell>
          <cell r="N103">
            <v>13.939024390243905</v>
          </cell>
          <cell r="Q103">
            <v>365.29999999999995</v>
          </cell>
          <cell r="R103">
            <v>59.84122638926911</v>
          </cell>
          <cell r="S103">
            <v>437.9</v>
          </cell>
          <cell r="T103">
            <v>1.1987407610183411</v>
          </cell>
          <cell r="U103" t="str">
            <v>NR</v>
          </cell>
          <cell r="V103" t="str">
            <v>NR</v>
          </cell>
          <cell r="W103">
            <v>43.25056433408578</v>
          </cell>
          <cell r="X103">
            <v>8.1646655231560885</v>
          </cell>
          <cell r="Y103">
            <v>7.6224545954870662</v>
          </cell>
          <cell r="AA103">
            <v>9.9316666666666666</v>
          </cell>
          <cell r="AB103" t="str">
            <v>-</v>
          </cell>
        </row>
        <row r="104">
          <cell r="B104">
            <v>34</v>
          </cell>
          <cell r="C104" t="str">
            <v>Vectren Corporation (NYSE-VVC)</v>
          </cell>
          <cell r="D104" t="str">
            <v>9/09</v>
          </cell>
          <cell r="E104">
            <v>1.41</v>
          </cell>
          <cell r="F104">
            <v>1.36</v>
          </cell>
          <cell r="G104">
            <v>16.817509247842171</v>
          </cell>
          <cell r="H104">
            <v>24.63</v>
          </cell>
          <cell r="I104">
            <v>81.099999999999994</v>
          </cell>
          <cell r="J104">
            <v>96.45390070921988</v>
          </cell>
          <cell r="K104">
            <v>5.5217214778725143</v>
          </cell>
          <cell r="L104">
            <v>146.45450546227727</v>
          </cell>
          <cell r="M104">
            <v>8.0868098834225375</v>
          </cell>
          <cell r="N104">
            <v>17.468085106382979</v>
          </cell>
          <cell r="Q104">
            <v>2227.6</v>
          </cell>
          <cell r="R104">
            <v>23.460226252469027</v>
          </cell>
          <cell r="S104">
            <v>2841.5</v>
          </cell>
          <cell r="T104">
            <v>1.2755880768540133</v>
          </cell>
          <cell r="U104" t="str">
            <v>A</v>
          </cell>
          <cell r="V104" t="str">
            <v>A3</v>
          </cell>
          <cell r="W104">
            <v>43.229793977812996</v>
          </cell>
          <cell r="X104">
            <v>8.4884532070345493</v>
          </cell>
          <cell r="Y104">
            <v>7.0279811715481175</v>
          </cell>
          <cell r="AA104">
            <v>10.425000000000001</v>
          </cell>
          <cell r="AB104" t="str">
            <v>-</v>
          </cell>
        </row>
        <row r="105">
          <cell r="B105">
            <v>35</v>
          </cell>
          <cell r="C105" t="str">
            <v>Wisconsin Energy Corporation (NYSE-WEC)</v>
          </cell>
          <cell r="D105" t="str">
            <v>9/09</v>
          </cell>
          <cell r="E105">
            <v>3.08</v>
          </cell>
          <cell r="F105">
            <v>1.35</v>
          </cell>
          <cell r="G105">
            <v>29.55</v>
          </cell>
          <cell r="H105">
            <v>47.97</v>
          </cell>
          <cell r="I105">
            <v>118</v>
          </cell>
          <cell r="J105">
            <v>43.831168831168831</v>
          </cell>
          <cell r="K105">
            <v>2.8142589118198877</v>
          </cell>
          <cell r="L105">
            <v>162.33502538071065</v>
          </cell>
          <cell r="M105">
            <v>4.5685279187817267</v>
          </cell>
          <cell r="N105">
            <v>15.574675324675324</v>
          </cell>
          <cell r="Q105">
            <v>4261.2000000000007</v>
          </cell>
          <cell r="R105">
            <v>63.317844738571296</v>
          </cell>
          <cell r="S105">
            <v>8903.7000000000007</v>
          </cell>
          <cell r="T105">
            <v>2.089481836102506</v>
          </cell>
          <cell r="U105" t="str">
            <v>A-</v>
          </cell>
          <cell r="V105" t="str">
            <v>A1</v>
          </cell>
          <cell r="W105">
            <v>46.926223992678921</v>
          </cell>
          <cell r="X105">
            <v>10.772785166316163</v>
          </cell>
          <cell r="Y105">
            <v>6.8533988533988541</v>
          </cell>
          <cell r="AA105">
            <v>10.75</v>
          </cell>
          <cell r="AB105" t="str">
            <v>-</v>
          </cell>
        </row>
        <row r="106">
          <cell r="B106">
            <v>36</v>
          </cell>
          <cell r="C106" t="str">
            <v>Xcel Energy Inc. (NYSE-XEL)</v>
          </cell>
          <cell r="D106" t="str">
            <v>9/09</v>
          </cell>
          <cell r="E106">
            <v>1.4699999999999998</v>
          </cell>
          <cell r="F106">
            <v>0.98</v>
          </cell>
          <cell r="G106">
            <v>15.720041184558852</v>
          </cell>
          <cell r="H106">
            <v>21.3</v>
          </cell>
          <cell r="I106">
            <v>457.45299999999997</v>
          </cell>
          <cell r="J106">
            <v>66.666666666666671</v>
          </cell>
          <cell r="K106">
            <v>4.60093896713615</v>
          </cell>
          <cell r="L106">
            <v>135.49582822290637</v>
          </cell>
          <cell r="M106">
            <v>6.2340803595515606</v>
          </cell>
          <cell r="N106">
            <v>14.489795918367349</v>
          </cell>
          <cell r="Q106">
            <v>9733.76</v>
          </cell>
          <cell r="R106">
            <v>79.394149845486211</v>
          </cell>
          <cell r="S106">
            <v>18514.792000000001</v>
          </cell>
          <cell r="T106">
            <v>1.9021212768755342</v>
          </cell>
          <cell r="U106" t="str">
            <v>A</v>
          </cell>
          <cell r="V106" t="str">
            <v>A2</v>
          </cell>
          <cell r="W106">
            <v>46.616985479279464</v>
          </cell>
          <cell r="X106">
            <v>9.5764100197157731</v>
          </cell>
          <cell r="Y106">
            <v>8.1652383340232113</v>
          </cell>
          <cell r="AA106">
            <v>10.721428571428572</v>
          </cell>
          <cell r="AB106" t="str">
            <v>-</v>
          </cell>
        </row>
        <row r="107">
          <cell r="B107">
            <v>37</v>
          </cell>
          <cell r="C107" t="str">
            <v>AVERAGE</v>
          </cell>
          <cell r="J107">
            <v>68.757699518411385</v>
          </cell>
          <cell r="K107">
            <v>4.4922500107471688</v>
          </cell>
          <cell r="L107">
            <v>145.75648500779195</v>
          </cell>
          <cell r="M107">
            <v>6.4569061583007112</v>
          </cell>
          <cell r="N107">
            <v>15.015451700867017</v>
          </cell>
          <cell r="W107">
            <v>44.634332922984356</v>
          </cell>
          <cell r="X107">
            <v>10.599331008895025</v>
          </cell>
          <cell r="Y107">
            <v>7.4216751521785325</v>
          </cell>
          <cell r="AA107">
            <v>10.677785204081635</v>
          </cell>
        </row>
        <row r="130">
          <cell r="C130" t="str">
            <v>NATURAL GAS DISTRIBUTION, TRANSMISSION AND INTEGRATED NATURAL GAS COMPANIES</v>
          </cell>
        </row>
        <row r="132">
          <cell r="E132" t="str">
            <v>PER SHARE DATA ($)</v>
          </cell>
          <cell r="T132" t="str">
            <v>NET</v>
          </cell>
        </row>
        <row r="133">
          <cell r="D133" t="str">
            <v>LATEST</v>
          </cell>
          <cell r="J133" t="str">
            <v>PERCENT (2)</v>
          </cell>
          <cell r="Q133" t="str">
            <v>TOTAL</v>
          </cell>
          <cell r="T133" t="str">
            <v>PLANT</v>
          </cell>
          <cell r="W133" t="str">
            <v>COMMON</v>
          </cell>
          <cell r="X133" t="str">
            <v>% RETURN ON</v>
          </cell>
        </row>
        <row r="134">
          <cell r="D134" t="str">
            <v>12 MONTHS</v>
          </cell>
          <cell r="F134" t="str">
            <v>CURRENT</v>
          </cell>
          <cell r="G134" t="str">
            <v>BOOK</v>
          </cell>
          <cell r="H134" t="str">
            <v xml:space="preserve">STOCK </v>
          </cell>
          <cell r="I134" t="str">
            <v>COMMON</v>
          </cell>
          <cell r="M134" t="str">
            <v>DIV/</v>
          </cell>
          <cell r="N134" t="str">
            <v>PRICE</v>
          </cell>
          <cell r="Q134" t="str">
            <v>REV</v>
          </cell>
          <cell r="R134" t="str">
            <v>%</v>
          </cell>
          <cell r="S134" t="str">
            <v>NET</v>
          </cell>
          <cell r="T134" t="str">
            <v>PER $</v>
          </cell>
          <cell r="U134" t="str">
            <v>S&amp;P</v>
          </cell>
          <cell r="V134" t="str">
            <v>MOODY'S</v>
          </cell>
          <cell r="W134" t="str">
            <v>EQUITY</v>
          </cell>
          <cell r="X134" t="str">
            <v>BOOK VALUE</v>
          </cell>
          <cell r="AA134" t="str">
            <v>REGULATION</v>
          </cell>
        </row>
        <row r="135">
          <cell r="D135" t="str">
            <v>EARNINGS</v>
          </cell>
          <cell r="F135" t="str">
            <v>ANNUAL</v>
          </cell>
          <cell r="G135" t="str">
            <v>VALUE</v>
          </cell>
          <cell r="H135" t="str">
            <v>PRICE</v>
          </cell>
          <cell r="I135" t="str">
            <v>SHARES</v>
          </cell>
          <cell r="J135" t="str">
            <v>DIV</v>
          </cell>
          <cell r="K135" t="str">
            <v>DIV</v>
          </cell>
          <cell r="L135" t="str">
            <v>MKT/</v>
          </cell>
          <cell r="M135" t="str">
            <v>BOOK</v>
          </cell>
          <cell r="N135" t="str">
            <v>EARN</v>
          </cell>
          <cell r="Q135" t="str">
            <v>$ MILL</v>
          </cell>
          <cell r="R135" t="str">
            <v>GAS</v>
          </cell>
          <cell r="S135" t="str">
            <v>PLANT</v>
          </cell>
          <cell r="T135" t="str">
            <v>REV</v>
          </cell>
          <cell r="U135" t="str">
            <v xml:space="preserve">BOND </v>
          </cell>
          <cell r="V135" t="str">
            <v xml:space="preserve">BOND </v>
          </cell>
          <cell r="W135" t="str">
            <v xml:space="preserve">RATIO </v>
          </cell>
          <cell r="X135" t="str">
            <v>COMMON</v>
          </cell>
          <cell r="Y135" t="str">
            <v>TOTAL</v>
          </cell>
          <cell r="AA135" t="str">
            <v>ALLOWED</v>
          </cell>
          <cell r="AB135" t="str">
            <v>ORDER</v>
          </cell>
        </row>
        <row r="136">
          <cell r="C136" t="str">
            <v>COMPANY</v>
          </cell>
          <cell r="D136" t="str">
            <v>AVAILABLE</v>
          </cell>
          <cell r="E136" t="str">
            <v>EARNINGS</v>
          </cell>
          <cell r="F136" t="str">
            <v>DIVIDEND</v>
          </cell>
          <cell r="G136" t="str">
            <v>(1)</v>
          </cell>
          <cell r="H136" t="str">
            <v>12/18/09</v>
          </cell>
          <cell r="I136" t="str">
            <v>O/S MILL</v>
          </cell>
          <cell r="J136" t="str">
            <v>PAYOUT</v>
          </cell>
          <cell r="K136" t="str">
            <v>YIELD</v>
          </cell>
          <cell r="L136" t="str">
            <v>BOOK</v>
          </cell>
          <cell r="M136" t="str">
            <v>(2)</v>
          </cell>
          <cell r="N136" t="str">
            <v>MULT</v>
          </cell>
          <cell r="Q136" t="str">
            <v>(1)</v>
          </cell>
          <cell r="R136" t="str">
            <v>REV</v>
          </cell>
          <cell r="S136" t="str">
            <v>$ MILL</v>
          </cell>
          <cell r="T136" t="str">
            <v>(1)</v>
          </cell>
          <cell r="U136" t="str">
            <v>RATING</v>
          </cell>
          <cell r="V136" t="str">
            <v>RATING</v>
          </cell>
          <cell r="W136" t="str">
            <v>(3)</v>
          </cell>
          <cell r="X136" t="str">
            <v>EQUITY (4)</v>
          </cell>
          <cell r="Y136" t="str">
            <v>CAPITAL</v>
          </cell>
          <cell r="AA136" t="str">
            <v>ROE</v>
          </cell>
          <cell r="AB136" t="str">
            <v>DATE</v>
          </cell>
        </row>
        <row r="137">
          <cell r="B137">
            <v>1</v>
          </cell>
          <cell r="C137" t="str">
            <v>AGL Resources Inc. (NYSE-AGL)</v>
          </cell>
          <cell r="D137" t="str">
            <v>9/09</v>
          </cell>
          <cell r="E137">
            <v>1.54</v>
          </cell>
          <cell r="F137">
            <v>1.72</v>
          </cell>
          <cell r="G137">
            <v>22.266839378238341</v>
          </cell>
          <cell r="H137">
            <v>36.68</v>
          </cell>
          <cell r="I137">
            <v>77.2</v>
          </cell>
          <cell r="J137">
            <v>60.841881853555002</v>
          </cell>
          <cell r="K137">
            <v>4.6892039258451472</v>
          </cell>
          <cell r="L137">
            <v>164.72926119837115</v>
          </cell>
          <cell r="M137">
            <v>7.7244909831297264</v>
          </cell>
          <cell r="N137">
            <v>23.818181818181817</v>
          </cell>
          <cell r="Q137">
            <v>2484</v>
          </cell>
          <cell r="R137">
            <v>57.608695652173914</v>
          </cell>
          <cell r="S137">
            <v>4030</v>
          </cell>
          <cell r="T137">
            <v>1.6223832528180355</v>
          </cell>
          <cell r="U137" t="str">
            <v>A-</v>
          </cell>
          <cell r="V137" t="str">
            <v>A3</v>
          </cell>
          <cell r="W137">
            <v>42.633928571428569</v>
          </cell>
          <cell r="X137">
            <v>12.605286087714202</v>
          </cell>
          <cell r="Y137">
            <v>7.8259812856969262</v>
          </cell>
          <cell r="AA137">
            <v>10.459999999999999</v>
          </cell>
          <cell r="AB137" t="str">
            <v>-</v>
          </cell>
        </row>
        <row r="138">
          <cell r="B138">
            <v>2</v>
          </cell>
          <cell r="C138" t="str">
            <v>Atmos Energy Corporation (NYSE-ATO)</v>
          </cell>
          <cell r="D138" t="str">
            <v>9/09</v>
          </cell>
          <cell r="E138">
            <v>2.08</v>
          </cell>
          <cell r="F138">
            <v>1.34</v>
          </cell>
          <cell r="G138">
            <v>23.654274971746499</v>
          </cell>
          <cell r="H138">
            <v>29.29</v>
          </cell>
          <cell r="I138">
            <v>92.024000000000001</v>
          </cell>
          <cell r="J138">
            <v>64.423076923076934</v>
          </cell>
          <cell r="K138">
            <v>4.5749402526459546</v>
          </cell>
          <cell r="L138">
            <v>123.82539745980381</v>
          </cell>
          <cell r="M138">
            <v>5.6649379513874063</v>
          </cell>
          <cell r="N138">
            <v>14.081730769230768</v>
          </cell>
          <cell r="Q138">
            <v>4969.08</v>
          </cell>
          <cell r="R138">
            <v>60.066752799310933</v>
          </cell>
          <cell r="S138">
            <v>4439.1030000000001</v>
          </cell>
          <cell r="T138">
            <v>0.89334504576299845</v>
          </cell>
          <cell r="U138" t="str">
            <v>BBB+</v>
          </cell>
          <cell r="V138" t="str">
            <v>Baa2</v>
          </cell>
          <cell r="W138">
            <v>50.083174347236671</v>
          </cell>
          <cell r="X138">
            <v>9.031287558346591</v>
          </cell>
          <cell r="Y138">
            <v>7.7522381022656042</v>
          </cell>
          <cell r="AA138">
            <v>11.666666666666666</v>
          </cell>
          <cell r="AB138" t="str">
            <v>-</v>
          </cell>
        </row>
        <row r="139">
          <cell r="B139">
            <v>3</v>
          </cell>
          <cell r="C139" t="str">
            <v>Chesapeake Utilities Corporation (NYSE-CPK)</v>
          </cell>
          <cell r="D139" t="str">
            <v>9/09</v>
          </cell>
          <cell r="E139">
            <v>2.0489999999999999</v>
          </cell>
          <cell r="F139">
            <v>1.26</v>
          </cell>
          <cell r="G139">
            <v>18.729173998232294</v>
          </cell>
          <cell r="H139">
            <v>31.86</v>
          </cell>
          <cell r="I139">
            <v>6.8880239999999997</v>
          </cell>
          <cell r="J139">
            <v>61.493411420204978</v>
          </cell>
          <cell r="K139">
            <v>3.9548022598870061</v>
          </cell>
          <cell r="L139">
            <v>170.10894342167481</v>
          </cell>
          <cell r="M139">
            <v>6.7274723387103021</v>
          </cell>
          <cell r="N139">
            <v>15.549048316251831</v>
          </cell>
          <cell r="Q139">
            <v>249.48547699999997</v>
          </cell>
          <cell r="R139">
            <v>71.441445868209797</v>
          </cell>
          <cell r="S139">
            <v>291.52699999999999</v>
          </cell>
          <cell r="T139">
            <v>1.1685129070659293</v>
          </cell>
          <cell r="U139" t="str">
            <v>NR</v>
          </cell>
          <cell r="V139" t="str">
            <v>NR</v>
          </cell>
          <cell r="W139">
            <v>58.125661763049408</v>
          </cell>
          <cell r="X139">
            <v>11.190352173792437</v>
          </cell>
          <cell r="Y139">
            <v>8.5966853415837452</v>
          </cell>
          <cell r="AA139">
            <v>10.5</v>
          </cell>
          <cell r="AB139" t="str">
            <v>-</v>
          </cell>
        </row>
        <row r="140">
          <cell r="B140">
            <v>4</v>
          </cell>
          <cell r="C140" t="str">
            <v>Delta Natural Gas Company (NDQ-DGAS)</v>
          </cell>
          <cell r="D140" t="str">
            <v>9/09</v>
          </cell>
          <cell r="E140">
            <v>1.3270000000000002</v>
          </cell>
          <cell r="F140">
            <v>1.3</v>
          </cell>
          <cell r="G140">
            <v>17.31563135729273</v>
          </cell>
          <cell r="H140">
            <v>27.98</v>
          </cell>
          <cell r="I140">
            <v>3.3200059999999998</v>
          </cell>
          <cell r="J140">
            <v>97.965335342878674</v>
          </cell>
          <cell r="K140">
            <v>4.6461758398856325</v>
          </cell>
          <cell r="L140">
            <v>161.58810165599775</v>
          </cell>
          <cell r="M140">
            <v>7.5076673392708031</v>
          </cell>
          <cell r="N140">
            <v>21.085154483798039</v>
          </cell>
          <cell r="Q140">
            <v>95.659823999999986</v>
          </cell>
          <cell r="R140">
            <v>65.95767937018158</v>
          </cell>
          <cell r="S140">
            <v>129.011</v>
          </cell>
          <cell r="T140">
            <v>1.3486435015811864</v>
          </cell>
          <cell r="U140" t="str">
            <v>NR</v>
          </cell>
          <cell r="V140" t="str">
            <v>NR</v>
          </cell>
          <cell r="W140">
            <v>45.743385717127502</v>
          </cell>
          <cell r="X140">
            <v>7.6515387104390955</v>
          </cell>
          <cell r="Y140">
            <v>6.6015584454544083</v>
          </cell>
          <cell r="AA140" t="str">
            <v>-</v>
          </cell>
          <cell r="AB140" t="str">
            <v>12/99</v>
          </cell>
        </row>
        <row r="141">
          <cell r="B141">
            <v>5</v>
          </cell>
          <cell r="C141" t="str">
            <v>El Paso Corporation (NYSE-EP)</v>
          </cell>
          <cell r="D141" t="str">
            <v>9/09</v>
          </cell>
          <cell r="E141">
            <v>-3.58</v>
          </cell>
          <cell r="F141">
            <v>0.04</v>
          </cell>
          <cell r="G141">
            <v>3.0675628410886997</v>
          </cell>
          <cell r="H141">
            <v>9.77</v>
          </cell>
          <cell r="I141">
            <v>715.87775499999998</v>
          </cell>
          <cell r="J141" t="str">
            <v>NM</v>
          </cell>
          <cell r="K141">
            <v>0.40941658137154557</v>
          </cell>
          <cell r="L141">
            <v>318.49388280282329</v>
          </cell>
          <cell r="M141">
            <v>1.303966766848816</v>
          </cell>
          <cell r="N141" t="str">
            <v>NM</v>
          </cell>
          <cell r="Q141">
            <v>4781</v>
          </cell>
          <cell r="R141">
            <v>56.850031374189506</v>
          </cell>
          <cell r="S141">
            <v>17200</v>
          </cell>
          <cell r="T141">
            <v>3.5975737293453252</v>
          </cell>
          <cell r="U141" t="str">
            <v>BB</v>
          </cell>
          <cell r="V141" t="str">
            <v>Baa3</v>
          </cell>
          <cell r="W141">
            <v>12.409584086799276</v>
          </cell>
          <cell r="X141" t="str">
            <v>NM</v>
          </cell>
          <cell r="Y141" t="str">
            <v>NM</v>
          </cell>
          <cell r="AA141" t="str">
            <v>-</v>
          </cell>
          <cell r="AB141" t="str">
            <v>11/02</v>
          </cell>
        </row>
        <row r="142">
          <cell r="B142">
            <v>6</v>
          </cell>
          <cell r="C142" t="str">
            <v>Energen Corporation (NYSE-EGN)</v>
          </cell>
          <cell r="D142" t="str">
            <v>9/09</v>
          </cell>
          <cell r="E142">
            <v>3.6500000000000004</v>
          </cell>
          <cell r="F142">
            <v>0.5</v>
          </cell>
          <cell r="G142">
            <v>27.626007000388913</v>
          </cell>
          <cell r="H142">
            <v>46.2</v>
          </cell>
          <cell r="I142">
            <v>71.995999999999995</v>
          </cell>
          <cell r="J142">
            <v>13.698630136986301</v>
          </cell>
          <cell r="K142">
            <v>1.0822510822510822</v>
          </cell>
          <cell r="L142">
            <v>167.23372291677771</v>
          </cell>
          <cell r="M142">
            <v>1.8098887761556028</v>
          </cell>
          <cell r="N142">
            <v>12.657534246575342</v>
          </cell>
          <cell r="Q142">
            <v>1453.4079999999999</v>
          </cell>
          <cell r="R142">
            <v>42.379497016667045</v>
          </cell>
          <cell r="S142">
            <v>711.18</v>
          </cell>
          <cell r="T142">
            <v>0.48931889737774942</v>
          </cell>
          <cell r="U142" t="str">
            <v>BBB</v>
          </cell>
          <cell r="V142" t="str">
            <v>A1</v>
          </cell>
          <cell r="W142">
            <v>77.99979450641932</v>
          </cell>
          <cell r="X142">
            <v>14.504644300084413</v>
          </cell>
          <cell r="Y142">
            <v>12.692847933054058</v>
          </cell>
          <cell r="AA142">
            <v>13.4</v>
          </cell>
          <cell r="AB142" t="str">
            <v>06/02</v>
          </cell>
        </row>
        <row r="143">
          <cell r="B143">
            <v>7</v>
          </cell>
          <cell r="C143" t="str">
            <v>Energy, Incorporated (NDQ-EGAS)</v>
          </cell>
          <cell r="D143" t="str">
            <v>9/09</v>
          </cell>
          <cell r="E143">
            <v>0.76</v>
          </cell>
          <cell r="F143">
            <v>0.54</v>
          </cell>
          <cell r="G143">
            <v>7.2575100213036237</v>
          </cell>
          <cell r="H143">
            <v>8.65</v>
          </cell>
          <cell r="I143">
            <v>4.3020849999999999</v>
          </cell>
          <cell r="J143">
            <v>71.05263157894737</v>
          </cell>
          <cell r="K143">
            <v>6.2427745664739884</v>
          </cell>
          <cell r="L143">
            <v>119.18688330582907</v>
          </cell>
          <cell r="M143">
            <v>7.4405684375893291</v>
          </cell>
          <cell r="N143">
            <v>11.381578947368421</v>
          </cell>
          <cell r="Q143">
            <v>76.669376</v>
          </cell>
          <cell r="R143">
            <v>80.602141590405012</v>
          </cell>
          <cell r="S143">
            <v>39.771222999999999</v>
          </cell>
          <cell r="T143">
            <v>0.5187367509029942</v>
          </cell>
          <cell r="U143" t="str">
            <v>NR</v>
          </cell>
          <cell r="V143" t="str">
            <v>NR</v>
          </cell>
          <cell r="W143">
            <v>65.089249150215565</v>
          </cell>
          <cell r="X143">
            <v>10.484685118680899</v>
          </cell>
          <cell r="Y143">
            <v>8.8201704630342874</v>
          </cell>
          <cell r="AA143">
            <v>12.63</v>
          </cell>
          <cell r="AB143" t="str">
            <v>-</v>
          </cell>
        </row>
        <row r="144">
          <cell r="B144">
            <v>8</v>
          </cell>
          <cell r="C144" t="str">
            <v>EQT Corporation (NYSE-EQT)</v>
          </cell>
          <cell r="D144" t="str">
            <v>9/09</v>
          </cell>
          <cell r="E144">
            <v>1.54</v>
          </cell>
          <cell r="F144">
            <v>0.87999999523162842</v>
          </cell>
          <cell r="G144">
            <v>16.060469183681231</v>
          </cell>
          <cell r="H144">
            <v>43.19</v>
          </cell>
          <cell r="I144">
            <v>131.505</v>
          </cell>
          <cell r="J144">
            <v>57.142856833222623</v>
          </cell>
          <cell r="K144">
            <v>2.037508671524956</v>
          </cell>
          <cell r="L144">
            <v>268.92115981197253</v>
          </cell>
          <cell r="M144">
            <v>5.4792919507344244</v>
          </cell>
          <cell r="N144">
            <v>28.045454545454543</v>
          </cell>
          <cell r="Q144">
            <v>1334.6779999999999</v>
          </cell>
          <cell r="R144">
            <v>65.034337870257843</v>
          </cell>
          <cell r="S144">
            <v>4633.848</v>
          </cell>
          <cell r="T144">
            <v>3.4718846043764864</v>
          </cell>
          <cell r="U144" t="str">
            <v>BBB</v>
          </cell>
          <cell r="V144" t="str">
            <v>Baa1</v>
          </cell>
          <cell r="W144">
            <v>51.975276680483873</v>
          </cell>
          <cell r="X144">
            <v>6.9706266447126435</v>
          </cell>
          <cell r="Y144">
            <v>6.4378249649124779</v>
          </cell>
          <cell r="AA144">
            <v>11</v>
          </cell>
          <cell r="AB144" t="str">
            <v>-</v>
          </cell>
        </row>
        <row r="145">
          <cell r="B145">
            <v>9</v>
          </cell>
          <cell r="C145" t="str">
            <v>Laclede Group, Inc. (NYSE-LG)</v>
          </cell>
          <cell r="D145" t="str">
            <v>9/09</v>
          </cell>
          <cell r="E145">
            <v>2.92</v>
          </cell>
          <cell r="F145">
            <v>1.58</v>
          </cell>
          <cell r="G145">
            <v>23.475753723211039</v>
          </cell>
          <cell r="H145">
            <v>33.78</v>
          </cell>
          <cell r="I145">
            <v>22.024000000000001</v>
          </cell>
          <cell r="J145">
            <v>54.109589041095894</v>
          </cell>
          <cell r="K145">
            <v>4.6773238602723506</v>
          </cell>
          <cell r="L145">
            <v>143.89314353132318</v>
          </cell>
          <cell r="M145">
            <v>6.7303483356865188</v>
          </cell>
          <cell r="N145">
            <v>11.568493150684931</v>
          </cell>
          <cell r="Q145">
            <v>1895.1979999999999</v>
          </cell>
          <cell r="R145">
            <v>55.613872534690309</v>
          </cell>
          <cell r="S145">
            <v>855.92899999999997</v>
          </cell>
          <cell r="T145">
            <v>0.45163038373826908</v>
          </cell>
          <cell r="U145" t="str">
            <v>A</v>
          </cell>
          <cell r="V145" t="str">
            <v>A2</v>
          </cell>
          <cell r="W145">
            <v>49.902998832125242</v>
          </cell>
          <cell r="X145">
            <v>12.804469117865411</v>
          </cell>
          <cell r="Y145">
            <v>8.8362103403061383</v>
          </cell>
          <cell r="AA145" t="str">
            <v>-</v>
          </cell>
          <cell r="AB145" t="str">
            <v>10/05</v>
          </cell>
        </row>
        <row r="146">
          <cell r="B146">
            <v>10</v>
          </cell>
          <cell r="C146" t="str">
            <v>National Fuel Gas Company (NYSE-NFG)</v>
          </cell>
          <cell r="D146" t="str">
            <v>9/09</v>
          </cell>
          <cell r="E146">
            <v>1.2499999999999998</v>
          </cell>
          <cell r="F146">
            <v>1.34</v>
          </cell>
          <cell r="G146">
            <v>19.710553384319738</v>
          </cell>
          <cell r="H146">
            <v>49.26</v>
          </cell>
          <cell r="I146">
            <v>80.628685000000004</v>
          </cell>
          <cell r="J146">
            <v>107.20000000000003</v>
          </cell>
          <cell r="K146">
            <v>2.7202598457166061</v>
          </cell>
          <cell r="L146">
            <v>249.91687975228345</v>
          </cell>
          <cell r="M146">
            <v>6.7983885275692231</v>
          </cell>
          <cell r="N146">
            <v>39.408000000000008</v>
          </cell>
          <cell r="Q146">
            <v>2057.8519999999999</v>
          </cell>
          <cell r="R146">
            <v>47.905340131360283</v>
          </cell>
          <cell r="S146">
            <v>3132.0450000000001</v>
          </cell>
          <cell r="T146">
            <v>1.5219972087399873</v>
          </cell>
          <cell r="U146" t="str">
            <v>BBB</v>
          </cell>
          <cell r="V146" t="str">
            <v>Baa1</v>
          </cell>
          <cell r="W146">
            <v>55.993793327968497</v>
          </cell>
          <cell r="X146">
            <v>6.3083748455526196</v>
          </cell>
          <cell r="Y146">
            <v>6.7724088517344407</v>
          </cell>
          <cell r="AA146">
            <v>9.5</v>
          </cell>
          <cell r="AB146" t="str">
            <v>-</v>
          </cell>
        </row>
        <row r="147">
          <cell r="B147">
            <v>11</v>
          </cell>
          <cell r="C147" t="str">
            <v>New Jersey Resources Corp. (NYSE-NJR)</v>
          </cell>
          <cell r="D147" t="str">
            <v>9/09</v>
          </cell>
          <cell r="E147">
            <v>0.6399999999999999</v>
          </cell>
          <cell r="F147">
            <v>1.36</v>
          </cell>
          <cell r="G147">
            <v>16.242223007182385</v>
          </cell>
          <cell r="H147">
            <v>37</v>
          </cell>
          <cell r="I147">
            <v>42.465000000000003</v>
          </cell>
          <cell r="J147">
            <v>212.50000000000006</v>
          </cell>
          <cell r="K147">
            <v>3.6756756756756754</v>
          </cell>
          <cell r="L147">
            <v>227.80132980342921</v>
          </cell>
          <cell r="M147">
            <v>8.3732380684503713</v>
          </cell>
          <cell r="N147">
            <v>57.812500000000007</v>
          </cell>
          <cell r="Q147">
            <v>2592.46</v>
          </cell>
          <cell r="R147">
            <v>41.736458807464736</v>
          </cell>
          <cell r="S147">
            <v>1064.4390000000001</v>
          </cell>
          <cell r="T147">
            <v>0.41059032733388368</v>
          </cell>
          <cell r="U147" t="str">
            <v>NR</v>
          </cell>
          <cell r="V147" t="str">
            <v>Aa3</v>
          </cell>
          <cell r="W147">
            <v>59.88618840559576</v>
          </cell>
          <cell r="X147">
            <v>3.8458823562629356</v>
          </cell>
          <cell r="Y147">
            <v>3.752232592388697</v>
          </cell>
          <cell r="AA147">
            <v>10.3</v>
          </cell>
          <cell r="AB147" t="str">
            <v>10/08</v>
          </cell>
        </row>
        <row r="148">
          <cell r="B148">
            <v>12</v>
          </cell>
          <cell r="C148" t="str">
            <v>NICOR Inc. (NYSE-GAS)</v>
          </cell>
          <cell r="D148" t="str">
            <v>9/09</v>
          </cell>
          <cell r="E148">
            <v>3.1850000000000001</v>
          </cell>
          <cell r="F148">
            <v>1.8599996566772461</v>
          </cell>
          <cell r="G148">
            <v>21.995604395604396</v>
          </cell>
          <cell r="H148">
            <v>42.62</v>
          </cell>
          <cell r="I148">
            <v>45.5</v>
          </cell>
          <cell r="J148">
            <v>58.398733333665497</v>
          </cell>
          <cell r="K148">
            <v>4.3641474816453449</v>
          </cell>
          <cell r="L148">
            <v>193.7659872102318</v>
          </cell>
          <cell r="M148">
            <v>8.456233451120573</v>
          </cell>
          <cell r="N148">
            <v>13.381475667189951</v>
          </cell>
          <cell r="Q148">
            <v>2924.8</v>
          </cell>
          <cell r="R148">
            <v>82.118435448577685</v>
          </cell>
          <cell r="S148">
            <v>2920.7</v>
          </cell>
          <cell r="T148">
            <v>0.99859819474835876</v>
          </cell>
          <cell r="U148" t="str">
            <v>A-</v>
          </cell>
          <cell r="V148" t="str">
            <v>Aa3</v>
          </cell>
          <cell r="W148">
            <v>66.764509673115398</v>
          </cell>
          <cell r="X148">
            <v>14.799284070570184</v>
          </cell>
          <cell r="Y148">
            <v>10.770637331524464</v>
          </cell>
          <cell r="AA148">
            <v>10.17</v>
          </cell>
          <cell r="AB148" t="str">
            <v>03/09</v>
          </cell>
        </row>
        <row r="149">
          <cell r="B149">
            <v>13</v>
          </cell>
          <cell r="C149" t="str">
            <v>Northwest Natural Gas Co. (NYSE-NWN)</v>
          </cell>
          <cell r="D149" t="str">
            <v>9/09</v>
          </cell>
          <cell r="E149">
            <v>2.891</v>
          </cell>
          <cell r="F149">
            <v>1.66</v>
          </cell>
          <cell r="G149">
            <v>24.170243258532906</v>
          </cell>
          <cell r="H149">
            <v>44.72</v>
          </cell>
          <cell r="I149">
            <v>26.515000000000001</v>
          </cell>
          <cell r="J149">
            <v>57.419578000691793</v>
          </cell>
          <cell r="K149">
            <v>3.7119856887298748</v>
          </cell>
          <cell r="L149">
            <v>185.02089334252909</v>
          </cell>
          <cell r="M149">
            <v>6.867949082034845</v>
          </cell>
          <cell r="N149">
            <v>15.468695952957454</v>
          </cell>
          <cell r="Q149">
            <v>1052.4739999999999</v>
          </cell>
          <cell r="R149">
            <v>98.15605896202662</v>
          </cell>
          <cell r="S149">
            <v>1614.7380000000001</v>
          </cell>
          <cell r="T149">
            <v>1.5342307743469199</v>
          </cell>
          <cell r="U149" t="str">
            <v>AA-</v>
          </cell>
          <cell r="V149" t="str">
            <v>A1</v>
          </cell>
          <cell r="W149">
            <v>47.480448433948453</v>
          </cell>
          <cell r="X149">
            <v>12.345601710813721</v>
          </cell>
          <cell r="Y149">
            <v>8.8491206417772297</v>
          </cell>
          <cell r="AA149">
            <v>10.199999999999999</v>
          </cell>
          <cell r="AB149" t="str">
            <v>-</v>
          </cell>
        </row>
        <row r="150">
          <cell r="B150">
            <v>14</v>
          </cell>
          <cell r="C150" t="str">
            <v>ONEOK, Inc. (NYSE-OKE)</v>
          </cell>
          <cell r="D150" t="str">
            <v>9/09</v>
          </cell>
          <cell r="E150">
            <v>2.7690000000000001</v>
          </cell>
          <cell r="F150">
            <v>1.68</v>
          </cell>
          <cell r="G150">
            <v>20.092545638945232</v>
          </cell>
          <cell r="H150">
            <v>42.98</v>
          </cell>
          <cell r="I150">
            <v>106.488</v>
          </cell>
          <cell r="J150">
            <v>60.671722643553629</v>
          </cell>
          <cell r="K150">
            <v>3.908794788273616</v>
          </cell>
          <cell r="L150">
            <v>213.91017729825225</v>
          </cell>
          <cell r="M150">
            <v>8.3613098618209349</v>
          </cell>
          <cell r="N150">
            <v>15.521849042975802</v>
          </cell>
          <cell r="Q150">
            <v>10225.434999999999</v>
          </cell>
          <cell r="R150">
            <v>9.2978147139950522</v>
          </cell>
          <cell r="S150">
            <v>7698.5959999999995</v>
          </cell>
          <cell r="T150">
            <v>0.7528868942983844</v>
          </cell>
          <cell r="U150" t="str">
            <v>BBB</v>
          </cell>
          <cell r="V150" t="str">
            <v>Baa2</v>
          </cell>
          <cell r="W150">
            <v>24.225175709415865</v>
          </cell>
          <cell r="X150">
            <v>13.962593177578778</v>
          </cell>
          <cell r="Y150">
            <v>6.8393324905339421</v>
          </cell>
          <cell r="AA150">
            <v>10.5</v>
          </cell>
          <cell r="AB150" t="str">
            <v>-</v>
          </cell>
        </row>
        <row r="151">
          <cell r="B151">
            <v>15</v>
          </cell>
          <cell r="C151" t="str">
            <v>Piedmont Natural Gas Co., Inc. (NYSE-PNY)</v>
          </cell>
          <cell r="D151" t="str">
            <v>7/09</v>
          </cell>
          <cell r="E151">
            <v>1.1700000000000002</v>
          </cell>
          <cell r="F151">
            <v>1.08</v>
          </cell>
          <cell r="G151">
            <v>12.988038310291437</v>
          </cell>
          <cell r="H151">
            <v>26</v>
          </cell>
          <cell r="I151">
            <v>72.983000000000004</v>
          </cell>
          <cell r="J151">
            <v>92.307692307692307</v>
          </cell>
          <cell r="K151">
            <v>4.1538461538461542</v>
          </cell>
          <cell r="L151">
            <v>200.18419547929861</v>
          </cell>
          <cell r="M151">
            <v>8.3153435045247104</v>
          </cell>
          <cell r="N151">
            <v>22.222222222222218</v>
          </cell>
          <cell r="Q151">
            <v>1727.0280000000002</v>
          </cell>
          <cell r="R151">
            <v>75</v>
          </cell>
          <cell r="S151">
            <v>2268.0500000000002</v>
          </cell>
          <cell r="T151">
            <v>1.3132676482373187</v>
          </cell>
          <cell r="U151" t="str">
            <v>A</v>
          </cell>
          <cell r="V151" t="str">
            <v>A3</v>
          </cell>
          <cell r="W151">
            <v>53.532205242949061</v>
          </cell>
          <cell r="X151">
            <v>9.2157444771585286</v>
          </cell>
          <cell r="Y151">
            <v>7.6941709979132451</v>
          </cell>
          <cell r="AA151">
            <v>10.6</v>
          </cell>
          <cell r="AB151" t="str">
            <v>-</v>
          </cell>
        </row>
        <row r="152">
          <cell r="B152">
            <v>16</v>
          </cell>
          <cell r="C152" t="str">
            <v>Questar Corporation (NYSE-STR)</v>
          </cell>
          <cell r="D152" t="str">
            <v>9/09</v>
          </cell>
          <cell r="E152">
            <v>2.1270000000000002</v>
          </cell>
          <cell r="F152">
            <v>0.52</v>
          </cell>
          <cell r="G152">
            <v>18.954622802041971</v>
          </cell>
          <cell r="H152">
            <v>41.26</v>
          </cell>
          <cell r="I152">
            <v>176.3</v>
          </cell>
          <cell r="J152">
            <v>24.447578749412315</v>
          </cell>
          <cell r="K152">
            <v>1.2603005332040718</v>
          </cell>
          <cell r="L152">
            <v>217.67776880031121</v>
          </cell>
          <cell r="M152">
            <v>2.7433940808570494</v>
          </cell>
          <cell r="N152">
            <v>19.39821344616831</v>
          </cell>
          <cell r="Q152">
            <v>2934.7999999999997</v>
          </cell>
          <cell r="R152">
            <v>32.567807005588122</v>
          </cell>
          <cell r="S152">
            <v>7470.4</v>
          </cell>
          <cell r="T152">
            <v>2.5454545454545454</v>
          </cell>
          <cell r="U152" t="str">
            <v>BBB+</v>
          </cell>
          <cell r="V152" t="str">
            <v>A3</v>
          </cell>
          <cell r="W152">
            <v>60.279235889387948</v>
          </cell>
          <cell r="X152">
            <v>11.419085620297889</v>
          </cell>
          <cell r="Y152">
            <v>9.1146621194202257</v>
          </cell>
          <cell r="AA152">
            <v>10</v>
          </cell>
          <cell r="AB152" t="str">
            <v>08/08</v>
          </cell>
        </row>
        <row r="153">
          <cell r="B153">
            <v>17</v>
          </cell>
          <cell r="C153" t="str">
            <v>RGC Resources, Inc. (NDQ-RGCO)</v>
          </cell>
          <cell r="D153" t="str">
            <v>9/09</v>
          </cell>
          <cell r="E153">
            <v>2.1800000000000002</v>
          </cell>
          <cell r="F153">
            <v>1.28</v>
          </cell>
          <cell r="G153">
            <v>20.080263464572575</v>
          </cell>
          <cell r="H153">
            <v>29</v>
          </cell>
          <cell r="I153">
            <v>2.2310400000000001</v>
          </cell>
          <cell r="J153">
            <v>58.715596330275218</v>
          </cell>
          <cell r="K153">
            <v>4.4137931034482758</v>
          </cell>
          <cell r="L153">
            <v>144.4204158534296</v>
          </cell>
          <cell r="M153">
            <v>6.374418354909996</v>
          </cell>
          <cell r="N153">
            <v>13.302752293577981</v>
          </cell>
          <cell r="Q153">
            <v>82.184472999999997</v>
          </cell>
          <cell r="R153">
            <v>98.298650646576519</v>
          </cell>
          <cell r="S153">
            <v>78.509169999999997</v>
          </cell>
          <cell r="T153">
            <v>0.95527983734835165</v>
          </cell>
          <cell r="U153" t="str">
            <v>NR</v>
          </cell>
          <cell r="V153" t="str">
            <v>NR</v>
          </cell>
          <cell r="W153">
            <v>61.538393385339937</v>
          </cell>
          <cell r="X153">
            <v>11.000562351478452</v>
          </cell>
          <cell r="Y153">
            <v>9.7290331397787693</v>
          </cell>
          <cell r="AA153">
            <v>9.85</v>
          </cell>
          <cell r="AB153" t="str">
            <v>-</v>
          </cell>
        </row>
        <row r="154">
          <cell r="B154">
            <v>18</v>
          </cell>
          <cell r="C154" t="str">
            <v>South Jersey Industries, Inc. (NYSE-SJI)</v>
          </cell>
          <cell r="D154" t="str">
            <v>9/09</v>
          </cell>
          <cell r="E154">
            <v>0.90500000000000003</v>
          </cell>
          <cell r="F154">
            <v>1.32</v>
          </cell>
          <cell r="G154">
            <v>17.703047388911266</v>
          </cell>
          <cell r="H154">
            <v>37.56</v>
          </cell>
          <cell r="I154">
            <v>29.795999999999999</v>
          </cell>
          <cell r="J154">
            <v>145.85635359116023</v>
          </cell>
          <cell r="K154">
            <v>3.5143769968051117</v>
          </cell>
          <cell r="L154">
            <v>212.16686130279817</v>
          </cell>
          <cell r="M154">
            <v>7.4563433684689455</v>
          </cell>
          <cell r="N154">
            <v>41.502762430939228</v>
          </cell>
          <cell r="Q154">
            <v>891.423</v>
          </cell>
          <cell r="R154">
            <v>59.169552502010838</v>
          </cell>
          <cell r="S154">
            <v>1023.693</v>
          </cell>
          <cell r="T154">
            <v>1.148380735071902</v>
          </cell>
          <cell r="U154" t="str">
            <v>A</v>
          </cell>
          <cell r="V154" t="str">
            <v>A2</v>
          </cell>
          <cell r="W154">
            <v>50.615857613873203</v>
          </cell>
          <cell r="X154">
            <v>10.875295941429496</v>
          </cell>
          <cell r="Y154">
            <v>7.6595945617774817</v>
          </cell>
          <cell r="AA154">
            <v>10</v>
          </cell>
          <cell r="AB154" t="str">
            <v>07/04</v>
          </cell>
        </row>
        <row r="155">
          <cell r="B155">
            <v>19</v>
          </cell>
          <cell r="C155" t="str">
            <v>Southern Union Company (NYSE-SUG)</v>
          </cell>
          <cell r="D155" t="str">
            <v>9/09</v>
          </cell>
          <cell r="E155">
            <v>1.7399999999999998</v>
          </cell>
          <cell r="F155">
            <v>0.6</v>
          </cell>
          <cell r="G155">
            <v>19.442746130627448</v>
          </cell>
          <cell r="H155">
            <v>22.07</v>
          </cell>
          <cell r="I155">
            <v>124.568</v>
          </cell>
          <cell r="J155">
            <v>34.482758620689658</v>
          </cell>
          <cell r="K155">
            <v>2.7186225645672857</v>
          </cell>
          <cell r="L155">
            <v>113.51277155871482</v>
          </cell>
          <cell r="M155">
            <v>3.0859838212609376</v>
          </cell>
          <cell r="N155">
            <v>12.683908045977013</v>
          </cell>
          <cell r="Q155">
            <v>2302.4569999999999</v>
          </cell>
          <cell r="R155">
            <v>32.928866858317008</v>
          </cell>
          <cell r="S155">
            <v>5581.8450000000003</v>
          </cell>
          <cell r="T155">
            <v>2.4242993463070106</v>
          </cell>
          <cell r="U155" t="str">
            <v>BBB-</v>
          </cell>
          <cell r="V155" t="str">
            <v>Baa3</v>
          </cell>
          <cell r="W155">
            <v>39.72149047925037</v>
          </cell>
          <cell r="X155">
            <v>9.3093920437501332</v>
          </cell>
          <cell r="Y155">
            <v>6.9126077544614626</v>
          </cell>
          <cell r="AA155">
            <v>10.275</v>
          </cell>
          <cell r="AB155" t="str">
            <v>-</v>
          </cell>
        </row>
        <row r="156">
          <cell r="B156">
            <v>20</v>
          </cell>
          <cell r="C156" t="str">
            <v>Southwest Gas Corporation (NYSE-SWX)</v>
          </cell>
          <cell r="D156" t="str">
            <v>9/09</v>
          </cell>
          <cell r="E156">
            <v>1.625</v>
          </cell>
          <cell r="F156">
            <v>0.95</v>
          </cell>
          <cell r="G156">
            <v>23.743016386133096</v>
          </cell>
          <cell r="H156">
            <v>28.84</v>
          </cell>
          <cell r="I156">
            <v>44.854999999999997</v>
          </cell>
          <cell r="J156">
            <v>58.461538461538453</v>
          </cell>
          <cell r="K156">
            <v>3.2940360610263522</v>
          </cell>
          <cell r="L156">
            <v>121.46729602917578</v>
          </cell>
          <cell r="M156">
            <v>4.0011765335546805</v>
          </cell>
          <cell r="N156">
            <v>17.747692307692308</v>
          </cell>
          <cell r="Q156">
            <v>1904.4290000000001</v>
          </cell>
          <cell r="R156">
            <v>84.829206024482914</v>
          </cell>
          <cell r="S156">
            <v>3039.5250000000001</v>
          </cell>
          <cell r="T156">
            <v>1.5960295710682835</v>
          </cell>
          <cell r="U156" t="str">
            <v>BBB</v>
          </cell>
          <cell r="V156" t="str">
            <v>Baa3</v>
          </cell>
          <cell r="W156">
            <v>48.566060536966312</v>
          </cell>
          <cell r="X156">
            <v>6.9676253309337826</v>
          </cell>
          <cell r="Y156">
            <v>7.183181583183389</v>
          </cell>
          <cell r="AA156">
            <v>10.199999999999999</v>
          </cell>
          <cell r="AB156" t="str">
            <v>-</v>
          </cell>
        </row>
        <row r="157">
          <cell r="B157">
            <v>21</v>
          </cell>
          <cell r="C157" t="str">
            <v>Southwestern Energy Company (NYSE-SWN)</v>
          </cell>
          <cell r="D157" t="str">
            <v>9/09</v>
          </cell>
          <cell r="E157">
            <v>-0.27599999999999997</v>
          </cell>
          <cell r="F157">
            <v>0</v>
          </cell>
          <cell r="G157">
            <v>6.3601016252593361</v>
          </cell>
          <cell r="H157">
            <v>45.4</v>
          </cell>
          <cell r="I157">
            <v>349.00024100000002</v>
          </cell>
          <cell r="J157">
            <v>0</v>
          </cell>
          <cell r="K157">
            <v>0</v>
          </cell>
          <cell r="L157" t="str">
            <v>NM</v>
          </cell>
          <cell r="M157" t="str">
            <v>NM</v>
          </cell>
          <cell r="N157" t="str">
            <v>NM</v>
          </cell>
          <cell r="Q157">
            <v>2021.3630000000001</v>
          </cell>
          <cell r="R157">
            <v>71.955062005191536</v>
          </cell>
          <cell r="S157">
            <v>3827.2420000000002</v>
          </cell>
          <cell r="T157">
            <v>1.8933966833270421</v>
          </cell>
          <cell r="U157" t="str">
            <v>BB+</v>
          </cell>
          <cell r="V157" t="str">
            <v>Ba2</v>
          </cell>
          <cell r="W157">
            <v>69.602751903771178</v>
          </cell>
          <cell r="X157" t="str">
            <v>NM</v>
          </cell>
          <cell r="Y157" t="str">
            <v>NM</v>
          </cell>
          <cell r="AA157">
            <v>10.54</v>
          </cell>
          <cell r="AB157" t="str">
            <v>07/07</v>
          </cell>
        </row>
        <row r="158">
          <cell r="B158">
            <v>22</v>
          </cell>
          <cell r="C158" t="str">
            <v>UGI Corporation (NYSE-UGI)</v>
          </cell>
          <cell r="D158" t="str">
            <v>9/09</v>
          </cell>
          <cell r="E158">
            <v>2.3600000000000003</v>
          </cell>
          <cell r="F158">
            <v>0.8</v>
          </cell>
          <cell r="G158">
            <v>14.554733443693468</v>
          </cell>
          <cell r="H158">
            <v>24.66</v>
          </cell>
          <cell r="I158">
            <v>109.339</v>
          </cell>
          <cell r="J158">
            <v>33.898305084745758</v>
          </cell>
          <cell r="K158">
            <v>3.244120032441201</v>
          </cell>
          <cell r="L158">
            <v>169.42941686565288</v>
          </cell>
          <cell r="M158">
            <v>5.4964936533869544</v>
          </cell>
          <cell r="N158">
            <v>10.449152542372881</v>
          </cell>
          <cell r="Q158">
            <v>5737.8</v>
          </cell>
          <cell r="R158">
            <v>34.084492314127367</v>
          </cell>
          <cell r="S158">
            <v>2903.6</v>
          </cell>
          <cell r="T158">
            <v>0.50604761406810972</v>
          </cell>
          <cell r="U158" t="str">
            <v>NR</v>
          </cell>
          <cell r="V158" t="str">
            <v>A3</v>
          </cell>
          <cell r="W158">
            <v>40.289627585508498</v>
          </cell>
          <cell r="X158">
            <v>17.1812169751753</v>
          </cell>
          <cell r="Y158">
            <v>10.443361340145566</v>
          </cell>
          <cell r="AA158" t="str">
            <v>-</v>
          </cell>
          <cell r="AB158" t="str">
            <v>-</v>
          </cell>
        </row>
        <row r="159">
          <cell r="B159">
            <v>23</v>
          </cell>
          <cell r="C159" t="str">
            <v>WGL Holdings, Inc. (NYSE-WGL)</v>
          </cell>
          <cell r="D159" t="str">
            <v>9/09</v>
          </cell>
          <cell r="E159">
            <v>2.39</v>
          </cell>
          <cell r="F159">
            <v>1.47</v>
          </cell>
          <cell r="G159">
            <v>21.787503473462749</v>
          </cell>
          <cell r="H159">
            <v>33.409999999999997</v>
          </cell>
          <cell r="I159">
            <v>50.381999999999998</v>
          </cell>
          <cell r="J159">
            <v>61.506276150627613</v>
          </cell>
          <cell r="K159">
            <v>4.399880275366657</v>
          </cell>
          <cell r="L159">
            <v>153.34478335571347</v>
          </cell>
          <cell r="M159">
            <v>6.7469868761717695</v>
          </cell>
          <cell r="N159">
            <v>13.979079497907948</v>
          </cell>
          <cell r="Q159">
            <v>2706.8560000000007</v>
          </cell>
          <cell r="R159">
            <v>54.716209506527115</v>
          </cell>
          <cell r="S159">
            <v>2269.1410000000001</v>
          </cell>
          <cell r="T159">
            <v>0.83829394692587988</v>
          </cell>
          <cell r="U159" t="str">
            <v>AA-</v>
          </cell>
          <cell r="V159" t="str">
            <v>A2</v>
          </cell>
          <cell r="W159">
            <v>62.006571793482777</v>
          </cell>
          <cell r="X159">
            <v>11.222219011011241</v>
          </cell>
          <cell r="Y159">
            <v>8.7062585913040138</v>
          </cell>
          <cell r="AA159">
            <v>10.200000000000001</v>
          </cell>
          <cell r="AB159" t="str">
            <v>-</v>
          </cell>
        </row>
        <row r="160">
          <cell r="B160">
            <v>24</v>
          </cell>
          <cell r="C160" t="str">
            <v>Williams Companies, Inc. (NYSE-WMB)</v>
          </cell>
          <cell r="D160" t="str">
            <v>9/09</v>
          </cell>
          <cell r="E160">
            <v>0.39999999999999997</v>
          </cell>
          <cell r="F160">
            <v>0.44</v>
          </cell>
          <cell r="G160">
            <v>14.07825319162999</v>
          </cell>
          <cell r="H160">
            <v>20.61</v>
          </cell>
          <cell r="I160">
            <v>590.05899999999997</v>
          </cell>
          <cell r="J160">
            <v>110.00000000000001</v>
          </cell>
          <cell r="K160">
            <v>2.1348859776807378</v>
          </cell>
          <cell r="L160">
            <v>146.39600325027084</v>
          </cell>
          <cell r="M160">
            <v>3.1253877452750691</v>
          </cell>
          <cell r="N160">
            <v>51.525000000000006</v>
          </cell>
          <cell r="Q160">
            <v>8267</v>
          </cell>
          <cell r="R160">
            <v>19.462924882061209</v>
          </cell>
          <cell r="S160">
            <v>18464</v>
          </cell>
          <cell r="T160">
            <v>2.2334583282932141</v>
          </cell>
          <cell r="U160" t="str">
            <v>BBB-</v>
          </cell>
          <cell r="V160" t="str">
            <v>Baa2</v>
          </cell>
          <cell r="W160">
            <v>48.488209199159463</v>
          </cell>
          <cell r="X160">
            <v>3.649072922220248</v>
          </cell>
          <cell r="Y160">
            <v>5.1961700140121438</v>
          </cell>
          <cell r="AA160" t="str">
            <v>-</v>
          </cell>
          <cell r="AB160" t="str">
            <v>-</v>
          </cell>
        </row>
        <row r="161">
          <cell r="B161">
            <v>25</v>
          </cell>
          <cell r="C161" t="str">
            <v>AVERAGE</v>
          </cell>
          <cell r="J161">
            <v>69.417110713218278</v>
          </cell>
          <cell r="K161">
            <v>3.3262134257743594</v>
          </cell>
          <cell r="L161">
            <v>182.04327286985497</v>
          </cell>
          <cell r="M161">
            <v>5.938751296039956</v>
          </cell>
          <cell r="N161">
            <v>21.93593089670577</v>
          </cell>
          <cell r="W161">
            <v>51.789732201442433</v>
          </cell>
          <cell r="X161">
            <v>10.333856388448591</v>
          </cell>
          <cell r="Y161">
            <v>8.0539222221028535</v>
          </cell>
          <cell r="AA161">
            <v>10.631140350877192</v>
          </cell>
        </row>
        <row r="191">
          <cell r="C191" t="str">
            <v>TELEPHONE COMPANIES</v>
          </cell>
        </row>
        <row r="192">
          <cell r="R192" t="str">
            <v>% REG</v>
          </cell>
        </row>
        <row r="193">
          <cell r="E193" t="str">
            <v>PER SHARE DATA ($)</v>
          </cell>
          <cell r="R193" t="str">
            <v>TEL REV</v>
          </cell>
          <cell r="T193" t="str">
            <v>NET</v>
          </cell>
        </row>
        <row r="194">
          <cell r="D194" t="str">
            <v>LATEST</v>
          </cell>
          <cell r="J194" t="str">
            <v>PERCENT (2)</v>
          </cell>
          <cell r="Q194" t="str">
            <v>TOTAL</v>
          </cell>
          <cell r="R194" t="str">
            <v>LOCAL</v>
          </cell>
          <cell r="T194" t="str">
            <v>PLANT</v>
          </cell>
          <cell r="W194" t="str">
            <v>COMMON</v>
          </cell>
          <cell r="X194" t="str">
            <v>% RETURN ON</v>
          </cell>
        </row>
        <row r="195">
          <cell r="D195" t="str">
            <v>12 MONTHS</v>
          </cell>
          <cell r="F195" t="str">
            <v>CURRENT</v>
          </cell>
          <cell r="G195" t="str">
            <v>BOOK</v>
          </cell>
          <cell r="H195" t="str">
            <v xml:space="preserve">STOCK </v>
          </cell>
          <cell r="I195" t="str">
            <v>COMMON</v>
          </cell>
          <cell r="M195" t="str">
            <v>DIV/</v>
          </cell>
          <cell r="N195" t="str">
            <v>PRICE</v>
          </cell>
          <cell r="Q195" t="str">
            <v>REV</v>
          </cell>
          <cell r="R195" t="str">
            <v>ILEC</v>
          </cell>
          <cell r="S195" t="str">
            <v>NET</v>
          </cell>
          <cell r="T195" t="str">
            <v>PER $</v>
          </cell>
          <cell r="U195" t="str">
            <v>S&amp;P</v>
          </cell>
          <cell r="V195" t="str">
            <v>MOODY'S</v>
          </cell>
          <cell r="W195" t="str">
            <v>EQUITY</v>
          </cell>
          <cell r="X195" t="str">
            <v>BOOK VALUE</v>
          </cell>
          <cell r="AA195" t="str">
            <v>REGULATION</v>
          </cell>
        </row>
        <row r="196">
          <cell r="D196" t="str">
            <v>EARNINGS</v>
          </cell>
          <cell r="F196" t="str">
            <v>ANNUAL</v>
          </cell>
          <cell r="G196" t="str">
            <v>VALUE</v>
          </cell>
          <cell r="H196" t="str">
            <v>PRICE</v>
          </cell>
          <cell r="I196" t="str">
            <v>SHARES</v>
          </cell>
          <cell r="J196" t="str">
            <v>DIV</v>
          </cell>
          <cell r="K196" t="str">
            <v>DIV</v>
          </cell>
          <cell r="L196" t="str">
            <v>MKT/</v>
          </cell>
          <cell r="M196" t="str">
            <v>BOOK</v>
          </cell>
          <cell r="N196" t="str">
            <v>EARN</v>
          </cell>
          <cell r="Q196" t="str">
            <v>$ MILL</v>
          </cell>
          <cell r="R196" t="str">
            <v>OR</v>
          </cell>
          <cell r="S196" t="str">
            <v>PLANT</v>
          </cell>
          <cell r="T196" t="str">
            <v>REV</v>
          </cell>
          <cell r="U196" t="str">
            <v xml:space="preserve">BOND </v>
          </cell>
          <cell r="V196" t="str">
            <v xml:space="preserve">BOND </v>
          </cell>
          <cell r="W196" t="str">
            <v xml:space="preserve">RATIO </v>
          </cell>
          <cell r="X196" t="str">
            <v>COMMON</v>
          </cell>
          <cell r="Y196" t="str">
            <v>TOTAL</v>
          </cell>
          <cell r="AA196" t="str">
            <v>ALLOWED</v>
          </cell>
          <cell r="AB196" t="str">
            <v>ORDER</v>
          </cell>
        </row>
        <row r="197">
          <cell r="C197" t="str">
            <v>COMPANY</v>
          </cell>
          <cell r="D197" t="str">
            <v>AVAILABLE</v>
          </cell>
          <cell r="E197" t="str">
            <v>EARNINGS</v>
          </cell>
          <cell r="F197" t="str">
            <v>DIVIDEND</v>
          </cell>
          <cell r="G197" t="str">
            <v>(1)</v>
          </cell>
          <cell r="H197" t="str">
            <v>12/18/09</v>
          </cell>
          <cell r="I197" t="str">
            <v>O/S MILL</v>
          </cell>
          <cell r="J197" t="str">
            <v>PAYOUT</v>
          </cell>
          <cell r="K197" t="str">
            <v>YIELD</v>
          </cell>
          <cell r="L197" t="str">
            <v>BOOK</v>
          </cell>
          <cell r="M197" t="str">
            <v>(2)</v>
          </cell>
          <cell r="N197" t="str">
            <v>MULT</v>
          </cell>
          <cell r="Q197" t="str">
            <v>(1)</v>
          </cell>
          <cell r="R197" t="str">
            <v>CLEC</v>
          </cell>
          <cell r="S197" t="str">
            <v>$ MILL</v>
          </cell>
          <cell r="T197" t="str">
            <v>(1)</v>
          </cell>
          <cell r="U197" t="str">
            <v>RATING</v>
          </cell>
          <cell r="V197" t="str">
            <v>RATING</v>
          </cell>
          <cell r="W197" t="str">
            <v>(3)</v>
          </cell>
          <cell r="X197" t="str">
            <v>EQUITY (4)</v>
          </cell>
          <cell r="Y197" t="str">
            <v>CAPITAL</v>
          </cell>
          <cell r="AA197" t="str">
            <v>ROE</v>
          </cell>
          <cell r="AB197" t="str">
            <v>DATE</v>
          </cell>
        </row>
        <row r="198">
          <cell r="B198">
            <v>1</v>
          </cell>
          <cell r="C198" t="str">
            <v>Alaska Comm. Systems Group (NDQ-ALSK)</v>
          </cell>
          <cell r="D198" t="str">
            <v>9/09</v>
          </cell>
          <cell r="E198">
            <v>0.47200000000000003</v>
          </cell>
          <cell r="F198">
            <v>0.86000001430511475</v>
          </cell>
          <cell r="G198">
            <v>1.037155611669748</v>
          </cell>
          <cell r="H198">
            <v>7.99</v>
          </cell>
          <cell r="I198">
            <v>44.353999999999999</v>
          </cell>
          <cell r="J198">
            <v>182.20339286125312</v>
          </cell>
          <cell r="K198">
            <v>10.763454496935102</v>
          </cell>
          <cell r="L198" t="str">
            <v>NM</v>
          </cell>
          <cell r="M198" t="str">
            <v>NM</v>
          </cell>
          <cell r="N198">
            <v>16.927966101694913</v>
          </cell>
          <cell r="Q198">
            <v>380.53499999999997</v>
          </cell>
          <cell r="R198">
            <v>66.421222752177854</v>
          </cell>
          <cell r="S198">
            <v>479.72899999999998</v>
          </cell>
          <cell r="T198">
            <v>1.2606698464004626</v>
          </cell>
          <cell r="U198" t="str">
            <v>NR</v>
          </cell>
          <cell r="V198" t="str">
            <v>NR</v>
          </cell>
          <cell r="W198">
            <v>7.8755309332269627</v>
          </cell>
          <cell r="X198" t="str">
            <v>NM</v>
          </cell>
          <cell r="Y198">
            <v>9.9256164036335388</v>
          </cell>
          <cell r="AA198" t="str">
            <v>-</v>
          </cell>
          <cell r="AB198" t="str">
            <v>-</v>
          </cell>
        </row>
        <row r="199">
          <cell r="B199">
            <v>2</v>
          </cell>
          <cell r="C199" t="str">
            <v xml:space="preserve">AT&amp;T Inc. (NYSE-T)  </v>
          </cell>
          <cell r="D199" t="str">
            <v>9/09</v>
          </cell>
          <cell r="E199">
            <v>2.0200000000000005</v>
          </cell>
          <cell r="F199">
            <v>1.64</v>
          </cell>
          <cell r="G199">
            <v>16.946449754278937</v>
          </cell>
          <cell r="H199">
            <v>27.22</v>
          </cell>
          <cell r="I199">
            <v>5901</v>
          </cell>
          <cell r="J199">
            <v>81.188118811881154</v>
          </cell>
          <cell r="K199">
            <v>6.0249816311535636</v>
          </cell>
          <cell r="L199">
            <v>160.62361376386235</v>
          </cell>
          <cell r="M199">
            <v>9.6775432245677528</v>
          </cell>
          <cell r="N199">
            <v>13.475247524752472</v>
          </cell>
          <cell r="Q199">
            <v>123236</v>
          </cell>
          <cell r="R199">
            <v>29.729949040864685</v>
          </cell>
          <cell r="S199">
            <v>98321</v>
          </cell>
          <cell r="T199">
            <v>0.79782693368820801</v>
          </cell>
          <cell r="U199" t="str">
            <v>A</v>
          </cell>
          <cell r="V199" t="str">
            <v>A2</v>
          </cell>
          <cell r="W199">
            <v>57.77298908679149</v>
          </cell>
          <cell r="X199">
            <v>11.742950042113881</v>
          </cell>
          <cell r="Y199">
            <v>8.7597444706596566</v>
          </cell>
          <cell r="AA199">
            <v>13.015000000000001</v>
          </cell>
          <cell r="AB199" t="str">
            <v>-</v>
          </cell>
        </row>
        <row r="200">
          <cell r="B200">
            <v>3</v>
          </cell>
          <cell r="C200" t="str">
            <v>BCE, Inc. (NYSE-BCE)</v>
          </cell>
          <cell r="D200" t="str">
            <v>9/09</v>
          </cell>
          <cell r="E200">
            <v>1.5101420000000001</v>
          </cell>
          <cell r="F200">
            <v>1.62</v>
          </cell>
          <cell r="G200">
            <v>17.047313477580815</v>
          </cell>
          <cell r="H200">
            <v>25.57</v>
          </cell>
          <cell r="I200">
            <v>767.2</v>
          </cell>
          <cell r="J200">
            <v>107.2746801294183</v>
          </cell>
          <cell r="K200">
            <v>6.3355494720375436</v>
          </cell>
          <cell r="L200">
            <v>149.99430868463529</v>
          </cell>
          <cell r="M200">
            <v>9.5029636319557742</v>
          </cell>
          <cell r="N200">
            <v>16.932182536476702</v>
          </cell>
          <cell r="Q200">
            <v>14765.174800000001</v>
          </cell>
          <cell r="R200">
            <v>47.925113626152253</v>
          </cell>
          <cell r="S200">
            <v>17861.9712</v>
          </cell>
          <cell r="T200">
            <v>1.2097365213718974</v>
          </cell>
          <cell r="U200" t="str">
            <v>NR</v>
          </cell>
          <cell r="V200" t="str">
            <v>Baa1</v>
          </cell>
          <cell r="W200">
            <v>48.402479699949389</v>
          </cell>
          <cell r="X200">
            <v>7.8143678349387278</v>
          </cell>
          <cell r="Y200">
            <v>6.3923512187047731</v>
          </cell>
          <cell r="AA200" t="str">
            <v>-</v>
          </cell>
          <cell r="AB200" t="str">
            <v>-</v>
          </cell>
        </row>
        <row r="201">
          <cell r="B201">
            <v>4</v>
          </cell>
          <cell r="C201" t="str">
            <v>CenturyTel, Inc. (NYSE-CTL)</v>
          </cell>
          <cell r="D201" t="str">
            <v>9/09</v>
          </cell>
          <cell r="E201">
            <v>2.839</v>
          </cell>
          <cell r="F201">
            <v>2.8</v>
          </cell>
          <cell r="G201">
            <v>31.379687871770724</v>
          </cell>
          <cell r="H201">
            <v>35.15</v>
          </cell>
          <cell r="I201">
            <v>298.40300000000002</v>
          </cell>
          <cell r="J201">
            <v>98.626276858048598</v>
          </cell>
          <cell r="K201">
            <v>7.9658605974395442</v>
          </cell>
          <cell r="L201">
            <v>112.01513585360121</v>
          </cell>
          <cell r="M201">
            <v>8.9229695701303946</v>
          </cell>
          <cell r="N201">
            <v>12.381120112715745</v>
          </cell>
          <cell r="Q201">
            <v>3788.1329999999998</v>
          </cell>
          <cell r="R201">
            <v>63.288300595570426</v>
          </cell>
          <cell r="S201">
            <v>9363.1869999999999</v>
          </cell>
          <cell r="T201">
            <v>2.4717154862302881</v>
          </cell>
          <cell r="U201" t="str">
            <v>BBB-</v>
          </cell>
          <cell r="V201" t="str">
            <v>Baa3</v>
          </cell>
          <cell r="W201">
            <v>53.219229253263258</v>
          </cell>
          <cell r="X201">
            <v>6.1130128138217517</v>
          </cell>
          <cell r="Y201">
            <v>5.5911392034792726</v>
          </cell>
          <cell r="AA201">
            <v>10</v>
          </cell>
          <cell r="AB201" t="str">
            <v>-</v>
          </cell>
        </row>
        <row r="202">
          <cell r="B202">
            <v>5</v>
          </cell>
          <cell r="C202" t="str">
            <v>Cincinnati Bell Inc. (NYSE- CBB)</v>
          </cell>
          <cell r="D202" t="str">
            <v>9/09</v>
          </cell>
          <cell r="E202">
            <v>0.49399999999999999</v>
          </cell>
          <cell r="F202">
            <v>0</v>
          </cell>
          <cell r="G202" t="str">
            <v>NM</v>
          </cell>
          <cell r="H202">
            <v>3.16</v>
          </cell>
          <cell r="I202">
            <v>213.2</v>
          </cell>
          <cell r="J202">
            <v>0</v>
          </cell>
          <cell r="K202">
            <v>0</v>
          </cell>
          <cell r="L202" t="str">
            <v>NM</v>
          </cell>
          <cell r="M202" t="str">
            <v>NM</v>
          </cell>
          <cell r="N202">
            <v>6.3967611336032393</v>
          </cell>
          <cell r="Q202">
            <v>1347.6</v>
          </cell>
          <cell r="R202">
            <v>60.930543187889583</v>
          </cell>
          <cell r="S202">
            <v>1086.7</v>
          </cell>
          <cell r="T202">
            <v>0.8063965568417929</v>
          </cell>
          <cell r="U202" t="str">
            <v>B-</v>
          </cell>
          <cell r="V202" t="str">
            <v>Ba1</v>
          </cell>
          <cell r="W202" t="str">
            <v>NM</v>
          </cell>
          <cell r="X202" t="str">
            <v>NM</v>
          </cell>
          <cell r="Y202">
            <v>17.063819113484072</v>
          </cell>
          <cell r="AA202" t="str">
            <v>-</v>
          </cell>
          <cell r="AB202" t="str">
            <v>-</v>
          </cell>
        </row>
        <row r="203">
          <cell r="B203">
            <v>6</v>
          </cell>
          <cell r="C203" t="str">
            <v>Frontier Communications Corp (NYSE FTR)</v>
          </cell>
          <cell r="D203" t="str">
            <v>9/09</v>
          </cell>
          <cell r="E203">
            <v>0.48999999999999994</v>
          </cell>
          <cell r="F203">
            <v>1</v>
          </cell>
          <cell r="G203" t="str">
            <v>NM</v>
          </cell>
          <cell r="H203">
            <v>7.47</v>
          </cell>
          <cell r="I203">
            <v>311.31400000000002</v>
          </cell>
          <cell r="J203">
            <v>204.08163265306126</v>
          </cell>
          <cell r="K203">
            <v>13.386880856760374</v>
          </cell>
          <cell r="L203" t="str">
            <v>NM</v>
          </cell>
          <cell r="M203" t="str">
            <v>NM</v>
          </cell>
          <cell r="N203">
            <v>15.244897959183675</v>
          </cell>
          <cell r="Q203">
            <v>2144.3060000000005</v>
          </cell>
          <cell r="R203">
            <v>74.526723331464808</v>
          </cell>
          <cell r="S203">
            <v>3130.92</v>
          </cell>
          <cell r="T203">
            <v>1.4601087717891006</v>
          </cell>
          <cell r="U203" t="str">
            <v>NR</v>
          </cell>
          <cell r="V203" t="str">
            <v>Ba2</v>
          </cell>
          <cell r="W203">
            <v>7.8542204206837756</v>
          </cell>
          <cell r="X203" t="str">
            <v>NM</v>
          </cell>
          <cell r="Y203">
            <v>9.7373963177902176</v>
          </cell>
          <cell r="AA203" t="str">
            <v>-</v>
          </cell>
          <cell r="AB203" t="str">
            <v>-</v>
          </cell>
        </row>
        <row r="204">
          <cell r="B204">
            <v>7</v>
          </cell>
          <cell r="C204" t="str">
            <v>General Communication, Inc. (NDQ-GNCMA)</v>
          </cell>
          <cell r="D204" t="str">
            <v>9/09</v>
          </cell>
          <cell r="E204">
            <v>0.09</v>
          </cell>
          <cell r="F204">
            <v>0</v>
          </cell>
          <cell r="G204">
            <v>5.4210473252273506</v>
          </cell>
          <cell r="H204">
            <v>6.19</v>
          </cell>
          <cell r="I204">
            <v>49.593000000000004</v>
          </cell>
          <cell r="J204">
            <v>0</v>
          </cell>
          <cell r="K204">
            <v>0</v>
          </cell>
          <cell r="L204">
            <v>114.18457778802735</v>
          </cell>
          <cell r="M204" t="str">
            <v>NM</v>
          </cell>
          <cell r="N204">
            <v>68.777777777777786</v>
          </cell>
          <cell r="Q204">
            <v>594.94799999999987</v>
          </cell>
          <cell r="R204">
            <v>8.5535206438209741</v>
          </cell>
          <cell r="S204">
            <v>845.476</v>
          </cell>
          <cell r="T204">
            <v>1.4210922635255521</v>
          </cell>
          <cell r="U204" t="str">
            <v>NR</v>
          </cell>
          <cell r="V204" t="str">
            <v>Baa2</v>
          </cell>
          <cell r="W204">
            <v>24.291045113257496</v>
          </cell>
          <cell r="X204">
            <v>0.50910655385056658</v>
          </cell>
          <cell r="Y204">
            <v>5.4649903551658614</v>
          </cell>
          <cell r="AA204" t="str">
            <v>-</v>
          </cell>
          <cell r="AB204" t="str">
            <v>-</v>
          </cell>
        </row>
        <row r="205">
          <cell r="B205">
            <v>8</v>
          </cell>
          <cell r="C205" t="str">
            <v>Qwest Communications International (NYSE-Q)</v>
          </cell>
          <cell r="D205" t="str">
            <v>9/09</v>
          </cell>
          <cell r="E205">
            <v>0.42899999999999999</v>
          </cell>
          <cell r="F205">
            <v>0.32</v>
          </cell>
          <cell r="G205" t="str">
            <v>NM</v>
          </cell>
          <cell r="H205">
            <v>4.25</v>
          </cell>
          <cell r="I205">
            <v>1719.502</v>
          </cell>
          <cell r="J205">
            <v>74.592074592074596</v>
          </cell>
          <cell r="K205">
            <v>7.5294117647058831</v>
          </cell>
          <cell r="L205" t="str">
            <v>NM</v>
          </cell>
          <cell r="M205" t="str">
            <v>NM</v>
          </cell>
          <cell r="N205">
            <v>9.9067599067599073</v>
          </cell>
          <cell r="Q205">
            <v>12632</v>
          </cell>
          <cell r="R205">
            <v>58.003483217226091</v>
          </cell>
          <cell r="S205">
            <v>13287</v>
          </cell>
          <cell r="T205">
            <v>1.0518524382520582</v>
          </cell>
          <cell r="U205" t="str">
            <v>NR</v>
          </cell>
          <cell r="V205" t="str">
            <v>Ba1</v>
          </cell>
          <cell r="W205" t="str">
            <v>NM</v>
          </cell>
          <cell r="X205" t="str">
            <v>NM</v>
          </cell>
          <cell r="Y205">
            <v>11.8669332848573</v>
          </cell>
          <cell r="AA205">
            <v>11.11</v>
          </cell>
          <cell r="AB205" t="str">
            <v>-</v>
          </cell>
        </row>
        <row r="206">
          <cell r="B206">
            <v>9</v>
          </cell>
          <cell r="C206" t="str">
            <v>Telephone &amp; Data Systems, Inc.  (ASE-TDS)</v>
          </cell>
          <cell r="D206" t="str">
            <v>9/09</v>
          </cell>
          <cell r="E206">
            <v>0.15999999999999992</v>
          </cell>
          <cell r="F206">
            <v>0.43</v>
          </cell>
          <cell r="G206">
            <v>34.736811588867617</v>
          </cell>
          <cell r="H206">
            <v>32.64</v>
          </cell>
          <cell r="I206">
            <v>108.65600000000001</v>
          </cell>
          <cell r="J206" t="str">
            <v>NM</v>
          </cell>
          <cell r="K206">
            <v>1.3174019607843137</v>
          </cell>
          <cell r="L206">
            <v>93.963718910979154</v>
          </cell>
          <cell r="M206">
            <v>1.2378798753591003</v>
          </cell>
          <cell r="N206" t="str">
            <v>NM</v>
          </cell>
          <cell r="Q206">
            <v>5021.8339999999998</v>
          </cell>
          <cell r="R206">
            <v>16.026316282059501</v>
          </cell>
          <cell r="S206">
            <v>3472.8690000000001</v>
          </cell>
          <cell r="T206">
            <v>0.69155392233196089</v>
          </cell>
          <cell r="U206" t="str">
            <v>NR</v>
          </cell>
          <cell r="V206" t="str">
            <v>Baa2</v>
          </cell>
          <cell r="W206">
            <v>61.968924932705164</v>
          </cell>
          <cell r="X206">
            <v>0.41971742491723119</v>
          </cell>
          <cell r="Y206">
            <v>2.7951298732825554</v>
          </cell>
          <cell r="AA206" t="str">
            <v>-</v>
          </cell>
          <cell r="AB206" t="str">
            <v>-</v>
          </cell>
        </row>
        <row r="207">
          <cell r="B207">
            <v>10</v>
          </cell>
          <cell r="C207" t="str">
            <v>PAETEC Holdings Corp. (NDQ-PAET)</v>
          </cell>
          <cell r="D207" t="str">
            <v>9/09</v>
          </cell>
          <cell r="E207">
            <v>-1</v>
          </cell>
          <cell r="F207">
            <v>0</v>
          </cell>
          <cell r="G207">
            <v>1.3162516541933105</v>
          </cell>
          <cell r="H207">
            <v>3.88</v>
          </cell>
          <cell r="I207">
            <v>145.15005500000001</v>
          </cell>
          <cell r="J207">
            <v>0</v>
          </cell>
          <cell r="K207">
            <v>0</v>
          </cell>
          <cell r="L207">
            <v>294.77645765071657</v>
          </cell>
          <cell r="M207" t="str">
            <v>NM</v>
          </cell>
          <cell r="N207" t="str">
            <v>NM</v>
          </cell>
          <cell r="Q207">
            <v>1590.3020000000001</v>
          </cell>
          <cell r="R207">
            <v>79.336880667948591</v>
          </cell>
          <cell r="S207">
            <v>608.83100000000002</v>
          </cell>
          <cell r="T207">
            <v>0.38283986312033813</v>
          </cell>
          <cell r="U207" t="str">
            <v>NR</v>
          </cell>
          <cell r="V207" t="str">
            <v>B1</v>
          </cell>
          <cell r="W207">
            <v>17.067033042620682</v>
          </cell>
          <cell r="X207" t="str">
            <v>NM</v>
          </cell>
          <cell r="Y207" t="str">
            <v>NM</v>
          </cell>
          <cell r="AA207" t="str">
            <v>-</v>
          </cell>
          <cell r="AB207" t="str">
            <v>-</v>
          </cell>
        </row>
        <row r="208">
          <cell r="B208">
            <v>11</v>
          </cell>
          <cell r="C208" t="str">
            <v>Verizon Communications (NYSE-VZ)</v>
          </cell>
          <cell r="D208" t="str">
            <v>9/09</v>
          </cell>
          <cell r="E208">
            <v>2.0519999999999996</v>
          </cell>
          <cell r="F208">
            <v>1.9</v>
          </cell>
          <cell r="G208">
            <v>15.200985568461808</v>
          </cell>
          <cell r="H208">
            <v>32.81</v>
          </cell>
          <cell r="I208">
            <v>2841</v>
          </cell>
          <cell r="J208">
            <v>92.592592592592609</v>
          </cell>
          <cell r="K208">
            <v>5.7909174032307211</v>
          </cell>
          <cell r="L208">
            <v>215.84126800351967</v>
          </cell>
          <cell r="M208">
            <v>12.499189552169684</v>
          </cell>
          <cell r="N208">
            <v>15.989278752436652</v>
          </cell>
          <cell r="Q208">
            <v>105362</v>
          </cell>
          <cell r="R208">
            <v>43.731136462861372</v>
          </cell>
          <cell r="S208">
            <v>90834</v>
          </cell>
          <cell r="T208">
            <v>0.8621134754465557</v>
          </cell>
          <cell r="U208" t="str">
            <v>A+</v>
          </cell>
          <cell r="V208" t="str">
            <v>Baa1</v>
          </cell>
          <cell r="W208">
            <v>29.298706232742422</v>
          </cell>
          <cell r="X208">
            <v>12.392181856809009</v>
          </cell>
          <cell r="Y208">
            <v>6.2834205433302275</v>
          </cell>
          <cell r="AA208">
            <v>12.526666666666667</v>
          </cell>
          <cell r="AB208" t="str">
            <v>-</v>
          </cell>
        </row>
        <row r="209">
          <cell r="B209">
            <v>12</v>
          </cell>
          <cell r="C209" t="str">
            <v>Windstream Corporation (NYSE-WIN)</v>
          </cell>
          <cell r="D209" t="str">
            <v>9/09</v>
          </cell>
          <cell r="E209">
            <v>0.79</v>
          </cell>
          <cell r="F209">
            <v>1</v>
          </cell>
          <cell r="G209">
            <v>0.4361213235294118</v>
          </cell>
          <cell r="H209">
            <v>10.77</v>
          </cell>
          <cell r="I209">
            <v>435.2</v>
          </cell>
          <cell r="J209">
            <v>126.58227848101265</v>
          </cell>
          <cell r="K209">
            <v>9.2850510677808735</v>
          </cell>
          <cell r="L209" t="str">
            <v>NM</v>
          </cell>
          <cell r="M209" t="str">
            <v>NM</v>
          </cell>
          <cell r="N209">
            <v>13.632911392405061</v>
          </cell>
          <cell r="Q209">
            <v>3008</v>
          </cell>
          <cell r="R209">
            <v>96.090425531914875</v>
          </cell>
          <cell r="S209">
            <v>3751.8</v>
          </cell>
          <cell r="T209">
            <v>1.2472739361702128</v>
          </cell>
          <cell r="U209" t="str">
            <v>BB-</v>
          </cell>
          <cell r="V209" t="str">
            <v>Ba3</v>
          </cell>
          <cell r="W209">
            <v>3.5064383232647933</v>
          </cell>
          <cell r="X209" t="str">
            <v>NM</v>
          </cell>
          <cell r="Y209">
            <v>13.17273464208931</v>
          </cell>
          <cell r="AA209" t="str">
            <v>-</v>
          </cell>
          <cell r="AB209" t="str">
            <v>-</v>
          </cell>
        </row>
        <row r="210">
          <cell r="B210">
            <v>13</v>
          </cell>
          <cell r="C210" t="str">
            <v>AVERAGE</v>
          </cell>
          <cell r="J210">
            <v>87.921913361758385</v>
          </cell>
          <cell r="K210">
            <v>5.6999591042356608</v>
          </cell>
          <cell r="L210">
            <v>163.05701152219169</v>
          </cell>
          <cell r="M210">
            <v>8.3681091708365418</v>
          </cell>
          <cell r="N210">
            <v>18.966490319780615</v>
          </cell>
          <cell r="W210">
            <v>31.125659703850538</v>
          </cell>
          <cell r="X210">
            <v>6.4985560877418607</v>
          </cell>
          <cell r="Y210">
            <v>8.8230250387706164</v>
          </cell>
          <cell r="AA210">
            <v>11.662916666666668</v>
          </cell>
        </row>
        <row r="228">
          <cell r="C228" t="str">
            <v>SMALL TELEPHONE COMPANIES</v>
          </cell>
        </row>
        <row r="229">
          <cell r="R229" t="str">
            <v>% REG</v>
          </cell>
        </row>
        <row r="230">
          <cell r="E230" t="str">
            <v>PER SHARE DATA ($)</v>
          </cell>
          <cell r="R230" t="str">
            <v xml:space="preserve">TEL </v>
          </cell>
          <cell r="T230" t="str">
            <v>NET</v>
          </cell>
        </row>
        <row r="231">
          <cell r="D231" t="str">
            <v>LATEST</v>
          </cell>
          <cell r="J231" t="str">
            <v>PERCENT (2)</v>
          </cell>
          <cell r="Q231" t="str">
            <v>TOTAL</v>
          </cell>
          <cell r="R231" t="str">
            <v>REV</v>
          </cell>
          <cell r="T231" t="str">
            <v>PLANT</v>
          </cell>
          <cell r="W231" t="str">
            <v>COMMON</v>
          </cell>
          <cell r="X231" t="str">
            <v>% RETURN ON</v>
          </cell>
        </row>
        <row r="232">
          <cell r="D232" t="str">
            <v>12 MONTHS</v>
          </cell>
          <cell r="F232" t="str">
            <v>CURRENT</v>
          </cell>
          <cell r="G232" t="str">
            <v>BOOK</v>
          </cell>
          <cell r="H232" t="str">
            <v xml:space="preserve">STOCK </v>
          </cell>
          <cell r="I232" t="str">
            <v>COMMON</v>
          </cell>
          <cell r="M232" t="str">
            <v>DIV/</v>
          </cell>
          <cell r="N232" t="str">
            <v>PRICE</v>
          </cell>
          <cell r="Q232" t="str">
            <v>REV</v>
          </cell>
          <cell r="R232" t="str">
            <v>LOCAL</v>
          </cell>
          <cell r="S232" t="str">
            <v>NET</v>
          </cell>
          <cell r="T232" t="str">
            <v>PER $</v>
          </cell>
          <cell r="U232" t="str">
            <v>S&amp;P</v>
          </cell>
          <cell r="V232" t="str">
            <v>MOODY'S</v>
          </cell>
          <cell r="W232" t="str">
            <v>EQUITY</v>
          </cell>
          <cell r="X232" t="str">
            <v>BOOK VALUE</v>
          </cell>
          <cell r="AA232" t="str">
            <v>REGULATION</v>
          </cell>
        </row>
        <row r="233">
          <cell r="D233" t="str">
            <v>EARNINGS</v>
          </cell>
          <cell r="F233" t="str">
            <v>ANNUAL</v>
          </cell>
          <cell r="G233" t="str">
            <v>VALUE</v>
          </cell>
          <cell r="H233" t="str">
            <v>PRICE</v>
          </cell>
          <cell r="I233" t="str">
            <v>SHARES</v>
          </cell>
          <cell r="J233" t="str">
            <v>DIV</v>
          </cell>
          <cell r="K233" t="str">
            <v>DIV</v>
          </cell>
          <cell r="L233" t="str">
            <v>MKT/</v>
          </cell>
          <cell r="M233" t="str">
            <v>BOOK</v>
          </cell>
          <cell r="N233" t="str">
            <v>EARN</v>
          </cell>
          <cell r="Q233" t="str">
            <v>$ MILL</v>
          </cell>
          <cell r="R233" t="str">
            <v>OR</v>
          </cell>
          <cell r="S233" t="str">
            <v>PLANT</v>
          </cell>
          <cell r="T233" t="str">
            <v>REV</v>
          </cell>
          <cell r="U233" t="str">
            <v xml:space="preserve">BOND </v>
          </cell>
          <cell r="V233" t="str">
            <v xml:space="preserve">BOND </v>
          </cell>
          <cell r="W233" t="str">
            <v xml:space="preserve">RATIO </v>
          </cell>
          <cell r="X233" t="str">
            <v>COMMON</v>
          </cell>
          <cell r="Y233" t="str">
            <v>TOTAL</v>
          </cell>
          <cell r="AA233" t="str">
            <v>ALLOWED</v>
          </cell>
          <cell r="AB233" t="str">
            <v>ORDER</v>
          </cell>
        </row>
        <row r="234">
          <cell r="C234" t="str">
            <v>COMPANY</v>
          </cell>
          <cell r="D234" t="str">
            <v>AVAILABLE</v>
          </cell>
          <cell r="E234" t="str">
            <v>EARNINGS</v>
          </cell>
          <cell r="F234" t="str">
            <v>DIVIDEND</v>
          </cell>
          <cell r="G234" t="str">
            <v>(1)</v>
          </cell>
          <cell r="H234" t="str">
            <v>12/18/09</v>
          </cell>
          <cell r="I234" t="str">
            <v>O/S MILL</v>
          </cell>
          <cell r="J234" t="str">
            <v>PAYOUT</v>
          </cell>
          <cell r="K234" t="str">
            <v>YIELD</v>
          </cell>
          <cell r="L234" t="str">
            <v>BOOK</v>
          </cell>
          <cell r="M234" t="str">
            <v>(2)</v>
          </cell>
          <cell r="N234" t="str">
            <v>MULT</v>
          </cell>
          <cell r="Q234" t="str">
            <v>(1)</v>
          </cell>
          <cell r="R234" t="str">
            <v>CLEC</v>
          </cell>
          <cell r="S234" t="str">
            <v>$ MILL</v>
          </cell>
          <cell r="T234" t="str">
            <v>(1)</v>
          </cell>
          <cell r="U234" t="str">
            <v>RATING</v>
          </cell>
          <cell r="V234" t="str">
            <v>RATING</v>
          </cell>
          <cell r="W234" t="str">
            <v>(3)</v>
          </cell>
          <cell r="X234" t="str">
            <v>EQUITY (4)</v>
          </cell>
          <cell r="Y234" t="str">
            <v>CAPITAL</v>
          </cell>
          <cell r="AA234" t="str">
            <v>ROE</v>
          </cell>
          <cell r="AB234" t="str">
            <v>DATE</v>
          </cell>
        </row>
        <row r="235">
          <cell r="B235">
            <v>1</v>
          </cell>
          <cell r="C235" t="str">
            <v>Atlantic Tele-Network, Inc. (NDQ-ATNI)</v>
          </cell>
          <cell r="D235" t="str">
            <v>9/09</v>
          </cell>
          <cell r="E235">
            <v>2.415</v>
          </cell>
          <cell r="F235">
            <v>0.8</v>
          </cell>
          <cell r="G235">
            <v>16.559609589938425</v>
          </cell>
          <cell r="H235">
            <v>51.55</v>
          </cell>
          <cell r="I235">
            <v>15.266</v>
          </cell>
          <cell r="J235">
            <v>33.126293995859214</v>
          </cell>
          <cell r="K235">
            <v>1.5518913676042678</v>
          </cell>
          <cell r="L235">
            <v>311.29960957124035</v>
          </cell>
          <cell r="M235">
            <v>4.8310317683218686</v>
          </cell>
          <cell r="N235">
            <v>21.345755693581779</v>
          </cell>
          <cell r="Q235">
            <v>237.59200000000001</v>
          </cell>
          <cell r="R235">
            <v>23.023923364423045</v>
          </cell>
          <cell r="S235">
            <v>207.64699999999999</v>
          </cell>
          <cell r="T235">
            <v>0.87396461160308414</v>
          </cell>
          <cell r="U235" t="str">
            <v>NR</v>
          </cell>
          <cell r="V235" t="str">
            <v>NR</v>
          </cell>
          <cell r="W235">
            <v>71.139045303481836</v>
          </cell>
          <cell r="X235">
            <v>15.345206958110186</v>
          </cell>
          <cell r="Y235">
            <v>12.018345446253845</v>
          </cell>
          <cell r="AA235" t="str">
            <v>-</v>
          </cell>
          <cell r="AB235" t="str">
            <v>-</v>
          </cell>
        </row>
        <row r="236">
          <cell r="B236">
            <v>2</v>
          </cell>
          <cell r="C236" t="str">
            <v>Hickory Tech Corportion (NDQ-HTCO)</v>
          </cell>
          <cell r="D236" t="str">
            <v>9/09</v>
          </cell>
          <cell r="E236">
            <v>0.88</v>
          </cell>
          <cell r="F236">
            <v>0.52</v>
          </cell>
          <cell r="G236">
            <v>2.7677760654798753</v>
          </cell>
          <cell r="H236">
            <v>8.32</v>
          </cell>
          <cell r="I236">
            <v>13.080538000000001</v>
          </cell>
          <cell r="J236">
            <v>59.090909090909093</v>
          </cell>
          <cell r="K236">
            <v>6.25</v>
          </cell>
          <cell r="L236">
            <v>300.60235377306378</v>
          </cell>
          <cell r="M236" t="str">
            <v>NM</v>
          </cell>
          <cell r="N236">
            <v>9.454545454545455</v>
          </cell>
          <cell r="Q236">
            <v>138.44200000000001</v>
          </cell>
          <cell r="R236">
            <v>60.217275104375837</v>
          </cell>
          <cell r="S236">
            <v>152.23099999999999</v>
          </cell>
          <cell r="T236">
            <v>1.0996012770690975</v>
          </cell>
          <cell r="U236" t="str">
            <v>NR</v>
          </cell>
          <cell r="V236" t="str">
            <v>NR</v>
          </cell>
          <cell r="W236">
            <v>22.468674556727137</v>
          </cell>
          <cell r="X236">
            <v>24.021499842753805</v>
          </cell>
          <cell r="Y236">
            <v>9.2233228073016473</v>
          </cell>
          <cell r="AA236" t="str">
            <v>-</v>
          </cell>
          <cell r="AB236" t="str">
            <v>-</v>
          </cell>
        </row>
        <row r="237">
          <cell r="B237">
            <v>3</v>
          </cell>
          <cell r="C237" t="str">
            <v>Consolidated Comm. Holdings, Inc. (NDQ-CNSL)</v>
          </cell>
          <cell r="D237" t="str">
            <v>9/09</v>
          </cell>
          <cell r="E237">
            <v>0.71</v>
          </cell>
          <cell r="F237">
            <v>1.55</v>
          </cell>
          <cell r="G237">
            <v>2.1004831350733824</v>
          </cell>
          <cell r="H237">
            <v>15.84</v>
          </cell>
          <cell r="I237">
            <v>29.642227999999999</v>
          </cell>
          <cell r="J237">
            <v>218.3098591549296</v>
          </cell>
          <cell r="K237">
            <v>9.7853535353535364</v>
          </cell>
          <cell r="L237" t="str">
            <v>NM</v>
          </cell>
          <cell r="M237" t="str">
            <v>NM</v>
          </cell>
          <cell r="N237">
            <v>22.30985915492958</v>
          </cell>
          <cell r="Q237">
            <v>408.08399999999995</v>
          </cell>
          <cell r="R237">
            <v>45.456327618823586</v>
          </cell>
          <cell r="S237">
            <v>382.642</v>
          </cell>
          <cell r="T237">
            <v>0.93765499259956298</v>
          </cell>
          <cell r="U237" t="str">
            <v>NR</v>
          </cell>
          <cell r="V237" t="str">
            <v>NR</v>
          </cell>
          <cell r="W237">
            <v>6.5418940529000018</v>
          </cell>
          <cell r="X237">
            <v>22.490656770248023</v>
          </cell>
          <cell r="Y237">
            <v>8.5054515703528093</v>
          </cell>
          <cell r="AA237" t="str">
            <v>-</v>
          </cell>
          <cell r="AB237" t="str">
            <v>-</v>
          </cell>
        </row>
        <row r="238">
          <cell r="B238">
            <v>4</v>
          </cell>
          <cell r="C238" t="str">
            <v>SureWest Communications (NDQ-SURW)</v>
          </cell>
          <cell r="D238" t="str">
            <v>9/09</v>
          </cell>
          <cell r="E238">
            <v>0.10999999999999997</v>
          </cell>
          <cell r="F238">
            <v>0</v>
          </cell>
          <cell r="G238">
            <v>19.013777267508612</v>
          </cell>
          <cell r="H238">
            <v>8.2899999999999991</v>
          </cell>
          <cell r="I238">
            <v>13.936</v>
          </cell>
          <cell r="J238">
            <v>0</v>
          </cell>
          <cell r="K238">
            <v>0</v>
          </cell>
          <cell r="L238">
            <v>43.599963770303717</v>
          </cell>
          <cell r="M238" t="str">
            <v>NM</v>
          </cell>
          <cell r="N238" t="str">
            <v>NM</v>
          </cell>
          <cell r="Q238">
            <v>239.143</v>
          </cell>
          <cell r="R238">
            <v>32.350100149283065</v>
          </cell>
          <cell r="S238">
            <v>523.87300000000005</v>
          </cell>
          <cell r="T238">
            <v>2.1906265288969364</v>
          </cell>
          <cell r="U238" t="str">
            <v>NR</v>
          </cell>
          <cell r="V238" t="str">
            <v>NR</v>
          </cell>
          <cell r="W238">
            <v>55.66477109203165</v>
          </cell>
          <cell r="X238" t="str">
            <v>NM</v>
          </cell>
          <cell r="Y238">
            <v>2.2278383141305484</v>
          </cell>
          <cell r="AA238" t="str">
            <v>-</v>
          </cell>
          <cell r="AB238" t="str">
            <v>-</v>
          </cell>
        </row>
        <row r="239">
          <cell r="B239">
            <v>5</v>
          </cell>
          <cell r="C239" t="str">
            <v>Warwick Valley Telephone Co. (NDQ-WWVY)</v>
          </cell>
          <cell r="D239" t="str">
            <v>9/09</v>
          </cell>
          <cell r="E239">
            <v>1.1700000000000002</v>
          </cell>
          <cell r="F239">
            <v>0.88</v>
          </cell>
          <cell r="G239">
            <v>6.5819318348739584</v>
          </cell>
          <cell r="H239">
            <v>13.18</v>
          </cell>
          <cell r="I239">
            <v>5.3985669999999999</v>
          </cell>
          <cell r="J239">
            <v>75.213675213675202</v>
          </cell>
          <cell r="K239">
            <v>6.6767830045523517</v>
          </cell>
          <cell r="L239">
            <v>200.24516100526267</v>
          </cell>
          <cell r="M239">
            <v>13.369934877437876</v>
          </cell>
          <cell r="N239">
            <v>11.264957264957264</v>
          </cell>
          <cell r="Q239">
            <v>23.553999999999998</v>
          </cell>
          <cell r="R239">
            <v>94.998726330984113</v>
          </cell>
          <cell r="S239">
            <v>33.453000000000003</v>
          </cell>
          <cell r="T239">
            <v>1.420268319606012</v>
          </cell>
          <cell r="U239" t="str">
            <v>NR</v>
          </cell>
          <cell r="V239" t="str">
            <v>NR</v>
          </cell>
          <cell r="W239">
            <v>87.543423094927206</v>
          </cell>
          <cell r="X239">
            <v>17.8772031764478</v>
          </cell>
          <cell r="Y239">
            <v>17.184464862417027</v>
          </cell>
          <cell r="AA239" t="str">
            <v>-</v>
          </cell>
          <cell r="AB239" t="str">
            <v>-</v>
          </cell>
        </row>
        <row r="240">
          <cell r="B240">
            <v>6</v>
          </cell>
          <cell r="C240" t="str">
            <v>AVERAGE</v>
          </cell>
          <cell r="J240">
            <v>77.14814749107461</v>
          </cell>
          <cell r="K240">
            <v>4.8528055815020315</v>
          </cell>
          <cell r="L240">
            <v>213.93677202996764</v>
          </cell>
          <cell r="M240">
            <v>9.1004833228798727</v>
          </cell>
          <cell r="N240">
            <v>16.093779392003519</v>
          </cell>
          <cell r="W240">
            <v>48.671561620013563</v>
          </cell>
          <cell r="X240">
            <v>19.933641686889956</v>
          </cell>
          <cell r="Y240">
            <v>9.8318846000911755</v>
          </cell>
        </row>
        <row r="252">
          <cell r="C252" t="str">
            <v>WATER COMPANIES</v>
          </cell>
        </row>
        <row r="254">
          <cell r="E254" t="str">
            <v>PER SHARE DATA ($)</v>
          </cell>
          <cell r="T254" t="str">
            <v>NET</v>
          </cell>
        </row>
        <row r="255">
          <cell r="D255" t="str">
            <v>LATEST</v>
          </cell>
          <cell r="J255" t="str">
            <v>PERCENT (2)</v>
          </cell>
          <cell r="Q255" t="str">
            <v>TOTAL</v>
          </cell>
          <cell r="R255" t="str">
            <v>%</v>
          </cell>
          <cell r="T255" t="str">
            <v>PLANT</v>
          </cell>
          <cell r="W255" t="str">
            <v>COMMON</v>
          </cell>
          <cell r="X255" t="str">
            <v>% RETURN ON</v>
          </cell>
        </row>
        <row r="256">
          <cell r="D256" t="str">
            <v>12 MONTHS</v>
          </cell>
          <cell r="F256" t="str">
            <v>CURRENT</v>
          </cell>
          <cell r="G256" t="str">
            <v>BOOK</v>
          </cell>
          <cell r="H256" t="str">
            <v xml:space="preserve">STOCK </v>
          </cell>
          <cell r="I256" t="str">
            <v>COMMON</v>
          </cell>
          <cell r="M256" t="str">
            <v>DIV/</v>
          </cell>
          <cell r="N256" t="str">
            <v>PRICE</v>
          </cell>
          <cell r="Q256" t="str">
            <v>REV</v>
          </cell>
          <cell r="R256" t="str">
            <v>REG</v>
          </cell>
          <cell r="S256" t="str">
            <v>NET</v>
          </cell>
          <cell r="T256" t="str">
            <v>PER $</v>
          </cell>
          <cell r="U256" t="str">
            <v>S&amp;P</v>
          </cell>
          <cell r="V256" t="str">
            <v>MOODY'S</v>
          </cell>
          <cell r="W256" t="str">
            <v>EQUITY</v>
          </cell>
          <cell r="X256" t="str">
            <v>BOOK VALUE</v>
          </cell>
          <cell r="AA256" t="str">
            <v>REGULATION</v>
          </cell>
        </row>
        <row r="257">
          <cell r="D257" t="str">
            <v>EARNINGS</v>
          </cell>
          <cell r="F257" t="str">
            <v>ANNUAL</v>
          </cell>
          <cell r="G257" t="str">
            <v>VALUE</v>
          </cell>
          <cell r="H257" t="str">
            <v>PRICE</v>
          </cell>
          <cell r="I257" t="str">
            <v>SHARES</v>
          </cell>
          <cell r="J257" t="str">
            <v>DIV</v>
          </cell>
          <cell r="K257" t="str">
            <v>DIV</v>
          </cell>
          <cell r="L257" t="str">
            <v>MKT/</v>
          </cell>
          <cell r="M257" t="str">
            <v>BOOK</v>
          </cell>
          <cell r="N257" t="str">
            <v>EARN</v>
          </cell>
          <cell r="Q257" t="str">
            <v>$ MILL</v>
          </cell>
          <cell r="R257" t="str">
            <v>WATER</v>
          </cell>
          <cell r="S257" t="str">
            <v>PLANT</v>
          </cell>
          <cell r="T257" t="str">
            <v>REV</v>
          </cell>
          <cell r="U257" t="str">
            <v xml:space="preserve">BOND </v>
          </cell>
          <cell r="V257" t="str">
            <v xml:space="preserve">BOND </v>
          </cell>
          <cell r="W257" t="str">
            <v xml:space="preserve">RATIO </v>
          </cell>
          <cell r="X257" t="str">
            <v>COMMON</v>
          </cell>
          <cell r="Y257" t="str">
            <v>TOTAL</v>
          </cell>
          <cell r="AA257" t="str">
            <v>ALLOWED</v>
          </cell>
          <cell r="AB257" t="str">
            <v>ORDER</v>
          </cell>
        </row>
        <row r="258">
          <cell r="C258" t="str">
            <v>COMPANY</v>
          </cell>
          <cell r="D258" t="str">
            <v>AVAILABLE</v>
          </cell>
          <cell r="E258" t="str">
            <v>EARNINGS</v>
          </cell>
          <cell r="F258" t="str">
            <v>DIVIDEND</v>
          </cell>
          <cell r="G258" t="str">
            <v>(1)</v>
          </cell>
          <cell r="H258" t="str">
            <v>12/18/09</v>
          </cell>
          <cell r="I258" t="str">
            <v>O/S MILL</v>
          </cell>
          <cell r="J258" t="str">
            <v>PAYOUT</v>
          </cell>
          <cell r="K258" t="str">
            <v>YIELD</v>
          </cell>
          <cell r="L258" t="str">
            <v>BOOK</v>
          </cell>
          <cell r="M258" t="str">
            <v>(2)</v>
          </cell>
          <cell r="N258" t="str">
            <v>MULT</v>
          </cell>
          <cell r="Q258" t="str">
            <v>(1)</v>
          </cell>
          <cell r="R258" t="str">
            <v>REV</v>
          </cell>
          <cell r="S258" t="str">
            <v>$ MILL</v>
          </cell>
          <cell r="T258" t="str">
            <v>(1)</v>
          </cell>
          <cell r="U258" t="str">
            <v>RATING</v>
          </cell>
          <cell r="V258" t="str">
            <v>RATING</v>
          </cell>
          <cell r="W258" t="str">
            <v>(3)</v>
          </cell>
          <cell r="X258" t="str">
            <v>EQUITY (4)</v>
          </cell>
          <cell r="Y258" t="str">
            <v>CAPITAL</v>
          </cell>
          <cell r="AA258" t="str">
            <v>ROE</v>
          </cell>
          <cell r="AB258" t="str">
            <v>DATE</v>
          </cell>
        </row>
        <row r="259">
          <cell r="B259">
            <v>1</v>
          </cell>
          <cell r="C259" t="str">
            <v>American States Water Co. (NYSE-AWR)</v>
          </cell>
          <cell r="D259" t="str">
            <v>9/09</v>
          </cell>
          <cell r="E259">
            <v>1.595</v>
          </cell>
          <cell r="F259">
            <v>1.04</v>
          </cell>
          <cell r="G259">
            <v>19.443681764133608</v>
          </cell>
          <cell r="H259">
            <v>34.450000000000003</v>
          </cell>
          <cell r="I259">
            <v>18.501999999999999</v>
          </cell>
          <cell r="J259">
            <v>65.2037617554859</v>
          </cell>
          <cell r="K259">
            <v>3.0188679245283021</v>
          </cell>
          <cell r="L259">
            <v>177.17837813796919</v>
          </cell>
          <cell r="M259">
            <v>5.3487812268066168</v>
          </cell>
          <cell r="N259">
            <v>21.598746081504704</v>
          </cell>
          <cell r="Q259">
            <v>358.86500000000001</v>
          </cell>
          <cell r="R259">
            <v>75.337522466665746</v>
          </cell>
          <cell r="S259">
            <v>959.80600000000004</v>
          </cell>
          <cell r="T259">
            <v>2.6745600713360176</v>
          </cell>
          <cell r="U259" t="str">
            <v>A</v>
          </cell>
          <cell r="V259" t="str">
            <v>A2</v>
          </cell>
          <cell r="W259">
            <v>53.959918583215959</v>
          </cell>
          <cell r="X259">
            <v>8.6455718093829592</v>
          </cell>
          <cell r="Y259">
            <v>7.7877135121155172</v>
          </cell>
          <cell r="AA259">
            <v>10.5</v>
          </cell>
          <cell r="AB259" t="str">
            <v>10/09</v>
          </cell>
        </row>
        <row r="260">
          <cell r="B260">
            <v>2</v>
          </cell>
          <cell r="C260" t="str">
            <v>American Water Works Co., Inc. (NYSE-AWK)</v>
          </cell>
          <cell r="D260" t="str">
            <v>9/09</v>
          </cell>
          <cell r="E260">
            <v>5.5299999999999994</v>
          </cell>
          <cell r="F260">
            <v>0.84</v>
          </cell>
          <cell r="G260">
            <v>22.824598863135478</v>
          </cell>
          <cell r="H260">
            <v>22.54</v>
          </cell>
          <cell r="I260">
            <v>174.691</v>
          </cell>
          <cell r="J260">
            <v>15.18987341772152</v>
          </cell>
          <cell r="K260">
            <v>3.7267080745341614</v>
          </cell>
          <cell r="L260">
            <v>98.753104644502031</v>
          </cell>
          <cell r="M260">
            <v>3.6802399246398267</v>
          </cell>
          <cell r="N260">
            <v>4.075949367088608</v>
          </cell>
          <cell r="Q260">
            <v>2411.4169999999999</v>
          </cell>
          <cell r="R260">
            <v>90.273561146827774</v>
          </cell>
          <cell r="S260">
            <v>9570.4639999999999</v>
          </cell>
          <cell r="T260">
            <v>3.9688133574574618</v>
          </cell>
          <cell r="U260" t="str">
            <v>A+</v>
          </cell>
          <cell r="V260" t="str">
            <v>NR</v>
          </cell>
          <cell r="W260">
            <v>43.134133375682232</v>
          </cell>
          <cell r="X260" t="str">
            <v>NM</v>
          </cell>
          <cell r="Y260">
            <v>0.71850412761904203</v>
          </cell>
          <cell r="AA260">
            <v>9.5091666666666654</v>
          </cell>
          <cell r="AB260" t="str">
            <v>-</v>
          </cell>
        </row>
        <row r="261">
          <cell r="B261">
            <v>3</v>
          </cell>
          <cell r="C261" t="str">
            <v>Aqua America, Inc. (NYSE-WTR)</v>
          </cell>
          <cell r="D261" t="str">
            <v>9/09</v>
          </cell>
          <cell r="E261">
            <v>0.76700000000000013</v>
          </cell>
          <cell r="F261">
            <v>0.57999999999999996</v>
          </cell>
          <cell r="G261">
            <v>7.906619697636871</v>
          </cell>
          <cell r="H261">
            <v>17.28</v>
          </cell>
          <cell r="I261">
            <v>136.26</v>
          </cell>
          <cell r="J261">
            <v>75.619295958278983</v>
          </cell>
          <cell r="K261">
            <v>3.356481481481481</v>
          </cell>
          <cell r="L261">
            <v>218.55104533691741</v>
          </cell>
          <cell r="M261">
            <v>7.3356253643178286</v>
          </cell>
          <cell r="N261">
            <v>22.529335071707951</v>
          </cell>
          <cell r="Q261">
            <v>662.48599999999999</v>
          </cell>
          <cell r="R261">
            <v>92.856603762192719</v>
          </cell>
          <cell r="S261">
            <v>2695.5949999999998</v>
          </cell>
          <cell r="T261">
            <v>4.0689086259936058</v>
          </cell>
          <cell r="U261" t="str">
            <v>AA-</v>
          </cell>
          <cell r="V261" t="str">
            <v>NR</v>
          </cell>
          <cell r="W261">
            <v>43.534706749003718</v>
          </cell>
          <cell r="X261">
            <v>9.8220982010330697</v>
          </cell>
          <cell r="Y261">
            <v>7.1032405839080326</v>
          </cell>
          <cell r="AA261">
            <v>10.200333333333333</v>
          </cell>
          <cell r="AB261" t="str">
            <v>-</v>
          </cell>
        </row>
        <row r="262">
          <cell r="B262">
            <v>4</v>
          </cell>
          <cell r="C262" t="str">
            <v>Artesian Resources Corp. (NDQ-ARTNA)</v>
          </cell>
          <cell r="D262" t="str">
            <v>9/09</v>
          </cell>
          <cell r="E262">
            <v>0.94000000000000006</v>
          </cell>
          <cell r="F262">
            <v>0.75</v>
          </cell>
          <cell r="G262">
            <v>12.030777394534359</v>
          </cell>
          <cell r="H262">
            <v>17.05</v>
          </cell>
          <cell r="I262">
            <v>7.5380000000000003</v>
          </cell>
          <cell r="J262">
            <v>79.787234042553195</v>
          </cell>
          <cell r="K262">
            <v>4.3988269794721404</v>
          </cell>
          <cell r="L262">
            <v>141.71985268172196</v>
          </cell>
          <cell r="M262">
            <v>6.2340111150317572</v>
          </cell>
          <cell r="N262">
            <v>18.138297872340424</v>
          </cell>
          <cell r="Q262">
            <v>59.762999999999998</v>
          </cell>
          <cell r="R262">
            <v>88.544751769489494</v>
          </cell>
          <cell r="S262">
            <v>256.28800000000001</v>
          </cell>
          <cell r="T262">
            <v>4.2884058698525847</v>
          </cell>
          <cell r="U262" t="str">
            <v>NR</v>
          </cell>
          <cell r="V262" t="str">
            <v>NR</v>
          </cell>
          <cell r="W262">
            <v>45.700924218143705</v>
          </cell>
          <cell r="X262">
            <v>7.8658112564211864</v>
          </cell>
          <cell r="Y262">
            <v>7.0204574991585584</v>
          </cell>
          <cell r="AA262">
            <v>10.25</v>
          </cell>
          <cell r="AB262" t="str">
            <v>05/06</v>
          </cell>
        </row>
        <row r="263">
          <cell r="B263">
            <v>5</v>
          </cell>
          <cell r="C263" t="str">
            <v>California Water Service Group (NYSE-CWT)</v>
          </cell>
          <cell r="D263" t="str">
            <v>9/09</v>
          </cell>
          <cell r="E263">
            <v>1.99</v>
          </cell>
          <cell r="F263">
            <v>1.18</v>
          </cell>
          <cell r="G263">
            <v>20.19993258535176</v>
          </cell>
          <cell r="H263">
            <v>37.17</v>
          </cell>
          <cell r="I263">
            <v>20.766999999999999</v>
          </cell>
          <cell r="J263">
            <v>59.2964824120603</v>
          </cell>
          <cell r="K263">
            <v>3.1746031746031744</v>
          </cell>
          <cell r="L263">
            <v>184.01051509921524</v>
          </cell>
          <cell r="M263">
            <v>5.8416036539433405</v>
          </cell>
          <cell r="N263">
            <v>18.678391959798997</v>
          </cell>
          <cell r="Q263">
            <v>442.55500000000001</v>
          </cell>
          <cell r="R263">
            <v>98</v>
          </cell>
          <cell r="S263">
            <v>754.21783398437503</v>
          </cell>
          <cell r="T263">
            <v>1.7042352565994623</v>
          </cell>
          <cell r="U263" t="str">
            <v>AA-</v>
          </cell>
          <cell r="V263" t="str">
            <v>NR</v>
          </cell>
          <cell r="W263">
            <v>59.153462830552293</v>
          </cell>
          <cell r="X263">
            <v>12.337304777915845</v>
          </cell>
          <cell r="Y263">
            <v>9.62943913719241</v>
          </cell>
          <cell r="AA263">
            <v>10.199999999999999</v>
          </cell>
          <cell r="AB263" t="str">
            <v>05/09</v>
          </cell>
        </row>
        <row r="264">
          <cell r="B264">
            <v>6</v>
          </cell>
          <cell r="C264" t="str">
            <v>Connecticut Water Service, Inc. (NDQ-CTWS)</v>
          </cell>
          <cell r="D264" t="str">
            <v>9/09</v>
          </cell>
          <cell r="E264">
            <v>1.2900000000000003</v>
          </cell>
          <cell r="F264">
            <v>0.91</v>
          </cell>
          <cell r="G264">
            <v>12.722892978548821</v>
          </cell>
          <cell r="H264">
            <v>24.76</v>
          </cell>
          <cell r="I264">
            <v>8.5310000000000006</v>
          </cell>
          <cell r="J264">
            <v>70.542635658914719</v>
          </cell>
          <cell r="K264">
            <v>3.6752827140549273</v>
          </cell>
          <cell r="L264">
            <v>194.60982688250311</v>
          </cell>
          <cell r="M264">
            <v>7.1524613272648558</v>
          </cell>
          <cell r="N264">
            <v>19.193798449612402</v>
          </cell>
          <cell r="Q264">
            <v>68.116000000000014</v>
          </cell>
          <cell r="R264">
            <v>89.520817429091537</v>
          </cell>
          <cell r="S264">
            <v>368.447</v>
          </cell>
          <cell r="T264">
            <v>5.4091109284162302</v>
          </cell>
          <cell r="U264" t="str">
            <v>A</v>
          </cell>
          <cell r="V264" t="str">
            <v>NR</v>
          </cell>
          <cell r="W264">
            <v>53.910724130908797</v>
          </cell>
          <cell r="X264">
            <v>13.886559175249957</v>
          </cell>
          <cell r="Y264">
            <v>9.0640622845906567</v>
          </cell>
          <cell r="AA264">
            <v>10.125</v>
          </cell>
          <cell r="AB264" t="str">
            <v>01/07</v>
          </cell>
        </row>
        <row r="265">
          <cell r="B265">
            <v>7</v>
          </cell>
          <cell r="C265" t="str">
            <v>Middlesex Water Company (NDQ-MSEX)</v>
          </cell>
          <cell r="D265" t="str">
            <v>9/09</v>
          </cell>
          <cell r="E265">
            <v>0.73699999999999988</v>
          </cell>
          <cell r="F265">
            <v>0.72</v>
          </cell>
          <cell r="G265">
            <v>10.196793002915452</v>
          </cell>
          <cell r="H265">
            <v>16.75</v>
          </cell>
          <cell r="I265">
            <v>13.72</v>
          </cell>
          <cell r="J265">
            <v>97.693351424694725</v>
          </cell>
          <cell r="K265">
            <v>4.2985074626865671</v>
          </cell>
          <cell r="L265">
            <v>164.26733380986417</v>
          </cell>
          <cell r="M265">
            <v>7.0610436025732666</v>
          </cell>
          <cell r="N265">
            <v>22.72727272727273</v>
          </cell>
          <cell r="Q265">
            <v>90.658999999999992</v>
          </cell>
          <cell r="R265">
            <v>89</v>
          </cell>
          <cell r="S265">
            <v>328.61599999999999</v>
          </cell>
          <cell r="T265">
            <v>3.6247476808700738</v>
          </cell>
          <cell r="U265" t="str">
            <v>A</v>
          </cell>
          <cell r="V265" t="str">
            <v>NR</v>
          </cell>
          <cell r="W265">
            <v>44.077430087335699</v>
          </cell>
          <cell r="X265">
            <v>7.1700069108500335</v>
          </cell>
          <cell r="Y265">
            <v>5.5464687406326183</v>
          </cell>
          <cell r="AA265">
            <v>10</v>
          </cell>
          <cell r="AB265" t="str">
            <v>-</v>
          </cell>
        </row>
        <row r="266">
          <cell r="B266">
            <v>8</v>
          </cell>
          <cell r="C266" t="str">
            <v>Pennichuck Corporation (NDQ-PNNW)</v>
          </cell>
          <cell r="D266" t="str">
            <v>9/09</v>
          </cell>
          <cell r="E266">
            <v>0.6170000000000001</v>
          </cell>
          <cell r="F266">
            <v>0.7</v>
          </cell>
          <cell r="G266">
            <v>11.157169816333276</v>
          </cell>
          <cell r="H266">
            <v>20.86</v>
          </cell>
          <cell r="I266">
            <v>4.2911419999999998</v>
          </cell>
          <cell r="J266">
            <v>113.45218800648296</v>
          </cell>
          <cell r="K266">
            <v>3.3557046979865772</v>
          </cell>
          <cell r="L266">
            <v>186.96497717066646</v>
          </cell>
          <cell r="M266">
            <v>6.2739925225055861</v>
          </cell>
          <cell r="N266">
            <v>33.808752025931923</v>
          </cell>
          <cell r="Q266">
            <v>32.805</v>
          </cell>
          <cell r="R266">
            <v>91.391556165218731</v>
          </cell>
          <cell r="S266">
            <v>122.066</v>
          </cell>
          <cell r="T266">
            <v>3.7209571711629326</v>
          </cell>
          <cell r="U266" t="str">
            <v>NR</v>
          </cell>
          <cell r="V266" t="str">
            <v>NR</v>
          </cell>
          <cell r="W266">
            <v>42.573984491712316</v>
          </cell>
          <cell r="X266">
            <v>5.4155579902958193</v>
          </cell>
          <cell r="Y266">
            <v>5.4496315350389324</v>
          </cell>
          <cell r="AA266">
            <v>8.39</v>
          </cell>
          <cell r="AB266" t="str">
            <v>-</v>
          </cell>
        </row>
        <row r="267">
          <cell r="B267">
            <v>9</v>
          </cell>
          <cell r="C267" t="str">
            <v>SJW Corporation (NYSE-SJW)</v>
          </cell>
          <cell r="D267" t="str">
            <v>9/09</v>
          </cell>
          <cell r="E267">
            <v>0.8899999999999999</v>
          </cell>
          <cell r="F267">
            <v>0.66</v>
          </cell>
          <cell r="G267">
            <v>13.612099753613863</v>
          </cell>
          <cell r="H267">
            <v>22.01</v>
          </cell>
          <cell r="I267">
            <v>18.689768999999998</v>
          </cell>
          <cell r="J267">
            <v>74.157303370786536</v>
          </cell>
          <cell r="K267">
            <v>2.9986369831894595</v>
          </cell>
          <cell r="L267">
            <v>161.6943777844163</v>
          </cell>
          <cell r="M267">
            <v>4.848627411981588</v>
          </cell>
          <cell r="N267">
            <v>24.73033707865169</v>
          </cell>
          <cell r="Q267">
            <v>217.07</v>
          </cell>
          <cell r="R267">
            <v>94.761136960427521</v>
          </cell>
          <cell r="S267">
            <v>517.89600000000007</v>
          </cell>
          <cell r="T267">
            <v>2.3858478831713277</v>
          </cell>
          <cell r="U267" t="str">
            <v>NR</v>
          </cell>
          <cell r="V267" t="str">
            <v>NR</v>
          </cell>
          <cell r="W267">
            <v>50.759475739274265</v>
          </cell>
          <cell r="X267">
            <v>9.1105953602342797</v>
          </cell>
          <cell r="Y267">
            <v>7.8543708410518578</v>
          </cell>
          <cell r="AA267">
            <v>10.130000000000001</v>
          </cell>
          <cell r="AB267" t="str">
            <v>01/08</v>
          </cell>
        </row>
        <row r="268">
          <cell r="B268">
            <v>10</v>
          </cell>
          <cell r="C268" t="str">
            <v>Southwest Water Company (NDQ-SWWC)</v>
          </cell>
          <cell r="D268" t="str">
            <v>9/09</v>
          </cell>
          <cell r="E268">
            <v>-0.97</v>
          </cell>
          <cell r="F268">
            <v>0.2</v>
          </cell>
          <cell r="G268">
            <v>4.818351755526658</v>
          </cell>
          <cell r="H268">
            <v>5.97</v>
          </cell>
          <cell r="I268">
            <v>24.608000000000001</v>
          </cell>
          <cell r="J268" t="str">
            <v>NM</v>
          </cell>
          <cell r="K268">
            <v>3.3500837520938029</v>
          </cell>
          <cell r="L268">
            <v>123.90129037699249</v>
          </cell>
          <cell r="M268">
            <v>4.1507969975541874</v>
          </cell>
          <cell r="N268" t="str">
            <v>NM</v>
          </cell>
          <cell r="Q268">
            <v>216.45699999999999</v>
          </cell>
          <cell r="R268">
            <v>48.240066156326662</v>
          </cell>
          <cell r="S268">
            <v>270.69900000000001</v>
          </cell>
          <cell r="T268">
            <v>1.2505901865035551</v>
          </cell>
          <cell r="U268" t="str">
            <v>NR</v>
          </cell>
          <cell r="V268" t="str">
            <v>NR</v>
          </cell>
          <cell r="W268">
            <v>43.167222473022761</v>
          </cell>
          <cell r="X268" t="str">
            <v>NM</v>
          </cell>
          <cell r="Y268" t="str">
            <v>NM</v>
          </cell>
          <cell r="AA268">
            <v>10</v>
          </cell>
          <cell r="AB268" t="str">
            <v>06/07</v>
          </cell>
        </row>
        <row r="269">
          <cell r="B269">
            <v>11</v>
          </cell>
          <cell r="C269" t="str">
            <v>York Water Company (NDQ-YORW)</v>
          </cell>
          <cell r="D269" t="str">
            <v>9/09</v>
          </cell>
          <cell r="E269">
            <v>0.65999999999999992</v>
          </cell>
          <cell r="F269">
            <v>0.5</v>
          </cell>
          <cell r="G269">
            <v>6.8089410669298926</v>
          </cell>
          <cell r="H269">
            <v>14.56</v>
          </cell>
          <cell r="I269">
            <v>12.411180999999999</v>
          </cell>
          <cell r="J269">
            <v>75.757575757575765</v>
          </cell>
          <cell r="K269">
            <v>3.4340659340659339</v>
          </cell>
          <cell r="L269">
            <v>213.83648142757403</v>
          </cell>
          <cell r="M269">
            <v>7.343285763309547</v>
          </cell>
          <cell r="N269">
            <v>22.060606060606062</v>
          </cell>
          <cell r="Q269">
            <v>36.638000000000005</v>
          </cell>
          <cell r="R269">
            <v>90.509853157923459</v>
          </cell>
          <cell r="S269">
            <v>196.81</v>
          </cell>
          <cell r="T269">
            <v>5.3717451825973024</v>
          </cell>
          <cell r="U269" t="str">
            <v>A-</v>
          </cell>
          <cell r="V269" t="str">
            <v>NR</v>
          </cell>
          <cell r="W269">
            <v>51.890627302647744</v>
          </cell>
          <cell r="X269">
            <v>9.7575001143559152</v>
          </cell>
          <cell r="Y269">
            <v>7.7663882561376862</v>
          </cell>
          <cell r="AA269">
            <v>10</v>
          </cell>
          <cell r="AB269" t="str">
            <v>09/06</v>
          </cell>
        </row>
        <row r="270">
          <cell r="B270">
            <v>12</v>
          </cell>
          <cell r="C270" t="str">
            <v>AVERAGE</v>
          </cell>
          <cell r="J270">
            <v>72.669970180455465</v>
          </cell>
          <cell r="K270">
            <v>3.5261608344269573</v>
          </cell>
          <cell r="L270">
            <v>169.58974394112204</v>
          </cell>
          <cell r="M270">
            <v>5.9336789918116724</v>
          </cell>
          <cell r="N270">
            <v>20.754148669451553</v>
          </cell>
          <cell r="W270">
            <v>48.351146361954505</v>
          </cell>
          <cell r="X270">
            <v>9.3345561773043428</v>
          </cell>
          <cell r="Y270">
            <v>6.794027651744531</v>
          </cell>
          <cell r="AA270">
            <v>9.9367727272727269</v>
          </cell>
        </row>
      </sheetData>
      <sheetData sheetId="1">
        <row r="1">
          <cell r="B1" t="str">
            <v>LATEST ISSUE - AUS MONTHLY REPORT</v>
          </cell>
        </row>
        <row r="3">
          <cell r="B3" t="str">
            <v>January 2010</v>
          </cell>
        </row>
        <row r="6">
          <cell r="B6" t="str">
            <v>COMPOSITE INDEX</v>
          </cell>
        </row>
        <row r="8">
          <cell r="P8" t="str">
            <v>NATURAL GAS</v>
          </cell>
        </row>
        <row r="9">
          <cell r="E9" t="str">
            <v>ELECTRIC COMPANIES</v>
          </cell>
          <cell r="P9" t="str">
            <v xml:space="preserve">DISTRIBUTION </v>
          </cell>
          <cell r="AA9" t="str">
            <v>TELEPHONE COMPANIES</v>
          </cell>
          <cell r="AL9" t="str">
            <v>WATER COMPANIES</v>
          </cell>
        </row>
        <row r="10">
          <cell r="P10" t="str">
            <v>COMPANIES</v>
          </cell>
        </row>
        <row r="12">
          <cell r="J12" t="str">
            <v>PRICE</v>
          </cell>
          <cell r="U12" t="str">
            <v>PRICE</v>
          </cell>
          <cell r="AF12" t="str">
            <v>PRICE</v>
          </cell>
          <cell r="AQ12" t="str">
            <v>PRICE</v>
          </cell>
        </row>
        <row r="13">
          <cell r="H13" t="str">
            <v>DIVIDEND</v>
          </cell>
          <cell r="J13" t="str">
            <v>EARNINGS</v>
          </cell>
          <cell r="S13" t="str">
            <v>DIVIDEND</v>
          </cell>
          <cell r="U13" t="str">
            <v>EARNINGS</v>
          </cell>
          <cell r="AD13" t="str">
            <v>DIVIDEND</v>
          </cell>
          <cell r="AF13" t="str">
            <v>EARNINGS</v>
          </cell>
          <cell r="AO13" t="str">
            <v>DIVIDEND</v>
          </cell>
          <cell r="AQ13" t="str">
            <v>EARNINGS</v>
          </cell>
        </row>
        <row r="14">
          <cell r="H14" t="str">
            <v>YIELD</v>
          </cell>
          <cell r="J14" t="str">
            <v>MULTIPLE</v>
          </cell>
          <cell r="S14" t="str">
            <v>YIELD</v>
          </cell>
          <cell r="U14" t="str">
            <v>MULTIPLE</v>
          </cell>
          <cell r="AD14" t="str">
            <v>YIELD</v>
          </cell>
          <cell r="AF14" t="str">
            <v>MULTIPLE</v>
          </cell>
          <cell r="AO14" t="str">
            <v>YIELD</v>
          </cell>
          <cell r="AQ14" t="str">
            <v>MULTIPLE</v>
          </cell>
        </row>
        <row r="15">
          <cell r="D15" t="str">
            <v xml:space="preserve">YEAR </v>
          </cell>
          <cell r="F15">
            <v>2000</v>
          </cell>
          <cell r="H15">
            <v>5.3567228844482164</v>
          </cell>
          <cell r="J15">
            <v>13.648063375863531</v>
          </cell>
          <cell r="O15" t="str">
            <v>YEAR</v>
          </cell>
          <cell r="Q15">
            <v>2000</v>
          </cell>
          <cell r="S15">
            <v>4.2989063997393258</v>
          </cell>
          <cell r="U15">
            <v>18.969577616535204</v>
          </cell>
          <cell r="Z15" t="str">
            <v xml:space="preserve">YEAR </v>
          </cell>
          <cell r="AB15">
            <v>2000</v>
          </cell>
          <cell r="AD15">
            <v>0.91750706988092856</v>
          </cell>
          <cell r="AF15">
            <v>27.858171450862255</v>
          </cell>
          <cell r="AK15" t="str">
            <v xml:space="preserve">YEAR </v>
          </cell>
          <cell r="AM15">
            <v>2000</v>
          </cell>
          <cell r="AO15">
            <v>3.5113159090210266</v>
          </cell>
          <cell r="AQ15">
            <v>21.431944508192988</v>
          </cell>
        </row>
        <row r="16">
          <cell r="D16" t="str">
            <v xml:space="preserve">YEAR </v>
          </cell>
          <cell r="F16">
            <v>2001</v>
          </cell>
          <cell r="H16">
            <v>4.5</v>
          </cell>
          <cell r="J16">
            <v>14</v>
          </cell>
          <cell r="O16" t="str">
            <v>YEAR</v>
          </cell>
          <cell r="Q16">
            <v>2001</v>
          </cell>
          <cell r="S16">
            <v>4.0999999999999996</v>
          </cell>
          <cell r="U16">
            <v>16.600000000000001</v>
          </cell>
          <cell r="Z16" t="str">
            <v xml:space="preserve">YEAR </v>
          </cell>
          <cell r="AB16">
            <v>2001</v>
          </cell>
          <cell r="AD16">
            <v>0.91750706988092856</v>
          </cell>
          <cell r="AF16">
            <v>26.3</v>
          </cell>
          <cell r="AK16" t="str">
            <v xml:space="preserve">YEAR </v>
          </cell>
          <cell r="AM16">
            <v>2001</v>
          </cell>
          <cell r="AO16">
            <v>3.4</v>
          </cell>
          <cell r="AQ16">
            <v>21.431944508192988</v>
          </cell>
        </row>
        <row r="17">
          <cell r="D17" t="str">
            <v xml:space="preserve">YEAR </v>
          </cell>
          <cell r="F17">
            <v>2002</v>
          </cell>
          <cell r="H17">
            <v>5.0222014154903345</v>
          </cell>
          <cell r="J17">
            <v>14.75760983445857</v>
          </cell>
          <cell r="O17" t="str">
            <v xml:space="preserve">YEAR </v>
          </cell>
          <cell r="Q17">
            <v>2002</v>
          </cell>
          <cell r="S17">
            <v>4.2601216432042248</v>
          </cell>
          <cell r="U17">
            <v>17.328662207215199</v>
          </cell>
          <cell r="Z17" t="str">
            <v xml:space="preserve">YEAR </v>
          </cell>
          <cell r="AB17">
            <v>2002</v>
          </cell>
          <cell r="AD17">
            <v>1.3984795528728258</v>
          </cell>
          <cell r="AF17">
            <v>21.066638271406632</v>
          </cell>
          <cell r="AK17" t="str">
            <v xml:space="preserve">YEAR </v>
          </cell>
          <cell r="AM17">
            <v>2002</v>
          </cell>
          <cell r="AO17">
            <v>3.1399204454276997</v>
          </cell>
          <cell r="AQ17">
            <v>22.248344747267225</v>
          </cell>
        </row>
        <row r="18">
          <cell r="D18" t="str">
            <v xml:space="preserve">YEAR </v>
          </cell>
          <cell r="F18">
            <v>2003</v>
          </cell>
          <cell r="H18">
            <v>5</v>
          </cell>
          <cell r="J18">
            <v>15.4</v>
          </cell>
          <cell r="O18" t="str">
            <v xml:space="preserve">YEAR </v>
          </cell>
          <cell r="Q18">
            <v>2003</v>
          </cell>
          <cell r="S18">
            <v>4</v>
          </cell>
          <cell r="U18">
            <v>16.2</v>
          </cell>
          <cell r="Z18" t="str">
            <v xml:space="preserve">YEAR </v>
          </cell>
          <cell r="AB18">
            <v>2003</v>
          </cell>
          <cell r="AD18">
            <v>1.7</v>
          </cell>
          <cell r="AF18">
            <v>21.6</v>
          </cell>
          <cell r="AK18" t="str">
            <v xml:space="preserve">YEAR </v>
          </cell>
          <cell r="AM18">
            <v>2003</v>
          </cell>
          <cell r="AO18">
            <v>3.2</v>
          </cell>
          <cell r="AQ18">
            <v>23.2</v>
          </cell>
        </row>
        <row r="19">
          <cell r="D19" t="str">
            <v xml:space="preserve">YEAR </v>
          </cell>
          <cell r="F19">
            <v>2004</v>
          </cell>
          <cell r="H19">
            <v>4.4000000000000004</v>
          </cell>
          <cell r="J19">
            <v>18.399999999999999</v>
          </cell>
          <cell r="O19" t="str">
            <v xml:space="preserve">YEAR </v>
          </cell>
          <cell r="Q19">
            <v>2004</v>
          </cell>
          <cell r="S19">
            <v>3.3</v>
          </cell>
          <cell r="U19">
            <v>17</v>
          </cell>
          <cell r="Z19" t="str">
            <v xml:space="preserve">YEAR </v>
          </cell>
          <cell r="AB19">
            <v>2004</v>
          </cell>
          <cell r="AD19">
            <v>2.2999999999999998</v>
          </cell>
          <cell r="AF19">
            <v>21.5</v>
          </cell>
          <cell r="AK19" t="str">
            <v xml:space="preserve">YEAR </v>
          </cell>
          <cell r="AM19">
            <v>2004</v>
          </cell>
          <cell r="AO19">
            <v>3.1</v>
          </cell>
          <cell r="AQ19">
            <v>27.9</v>
          </cell>
        </row>
        <row r="20">
          <cell r="D20" t="str">
            <v xml:space="preserve">YEAR </v>
          </cell>
          <cell r="F20">
            <v>2005</v>
          </cell>
          <cell r="H20">
            <v>4.0726397230847509</v>
          </cell>
          <cell r="J20">
            <v>20.871240215237318</v>
          </cell>
          <cell r="O20" t="str">
            <v xml:space="preserve">YEAR </v>
          </cell>
          <cell r="Q20">
            <v>2005</v>
          </cell>
          <cell r="S20">
            <v>3.1371216068138721</v>
          </cell>
          <cell r="U20">
            <v>19.77075820467417</v>
          </cell>
          <cell r="Z20" t="str">
            <v xml:space="preserve">YEAR </v>
          </cell>
          <cell r="AB20">
            <v>2005</v>
          </cell>
          <cell r="AD20">
            <v>2.5923489396346664</v>
          </cell>
          <cell r="AF20">
            <v>22.54356411021547</v>
          </cell>
          <cell r="AK20" t="str">
            <v xml:space="preserve">YEAR </v>
          </cell>
          <cell r="AM20">
            <v>2005</v>
          </cell>
          <cell r="AO20">
            <v>2.8374589276444362</v>
          </cell>
          <cell r="AQ20">
            <v>28.655780507600781</v>
          </cell>
        </row>
        <row r="21">
          <cell r="D21" t="str">
            <v>YEAR</v>
          </cell>
          <cell r="F21">
            <v>2006</v>
          </cell>
          <cell r="H21">
            <v>3.7716944843490805</v>
          </cell>
          <cell r="J21">
            <v>20.782535419976622</v>
          </cell>
          <cell r="O21" t="str">
            <v>YEAR</v>
          </cell>
          <cell r="Q21">
            <v>2006</v>
          </cell>
          <cell r="S21">
            <v>3.1259515442891002</v>
          </cell>
          <cell r="U21">
            <v>17.186980429705741</v>
          </cell>
          <cell r="Z21" t="str">
            <v>YEAR</v>
          </cell>
          <cell r="AB21">
            <v>2006</v>
          </cell>
          <cell r="AD21">
            <v>2.5971919779820305</v>
          </cell>
          <cell r="AF21">
            <v>21.091106360112185</v>
          </cell>
          <cell r="AK21" t="str">
            <v>YEAR</v>
          </cell>
          <cell r="AM21">
            <v>2006</v>
          </cell>
          <cell r="AO21">
            <v>2.7849047604981698</v>
          </cell>
          <cell r="AQ21">
            <v>30.874601454840391</v>
          </cell>
        </row>
        <row r="22">
          <cell r="D22" t="str">
            <v>YEAR</v>
          </cell>
          <cell r="F22">
            <v>2007</v>
          </cell>
          <cell r="H22">
            <v>3.3711740373006127</v>
          </cell>
          <cell r="J22">
            <v>18.499125639005523</v>
          </cell>
          <cell r="O22" t="str">
            <v>YEAR</v>
          </cell>
          <cell r="Q22">
            <v>2007</v>
          </cell>
          <cell r="S22">
            <v>2.8574632957758088</v>
          </cell>
          <cell r="U22">
            <v>19.536188009981437</v>
          </cell>
          <cell r="Z22" t="str">
            <v>YEAR</v>
          </cell>
          <cell r="AB22">
            <v>2007</v>
          </cell>
          <cell r="AD22">
            <v>2.7436100241742509</v>
          </cell>
          <cell r="AF22">
            <v>20.143262476384727</v>
          </cell>
          <cell r="AK22" t="str">
            <v>YEAR</v>
          </cell>
          <cell r="AM22">
            <v>2007</v>
          </cell>
          <cell r="AO22">
            <v>2.8296059260553292</v>
          </cell>
          <cell r="AQ22">
            <v>28.068430009224272</v>
          </cell>
        </row>
        <row r="23">
          <cell r="D23" t="str">
            <v>YEAR</v>
          </cell>
          <cell r="F23">
            <v>2008</v>
          </cell>
          <cell r="H23">
            <v>3.9</v>
          </cell>
          <cell r="J23">
            <v>16.100000000000001</v>
          </cell>
          <cell r="O23" t="str">
            <v>YEAR</v>
          </cell>
          <cell r="Q23">
            <v>2008</v>
          </cell>
          <cell r="S23">
            <v>13.1</v>
          </cell>
          <cell r="U23">
            <v>17.399999999999999</v>
          </cell>
          <cell r="Z23" t="str">
            <v>YEAR</v>
          </cell>
          <cell r="AB23">
            <v>2008</v>
          </cell>
          <cell r="AD23">
            <v>4.4000000000000004</v>
          </cell>
          <cell r="AF23">
            <v>14.3</v>
          </cell>
          <cell r="AK23" t="str">
            <v>YEAR</v>
          </cell>
          <cell r="AM23">
            <v>2008</v>
          </cell>
          <cell r="AO23">
            <v>3.1</v>
          </cell>
          <cell r="AQ23">
            <v>23.1</v>
          </cell>
        </row>
        <row r="24">
          <cell r="D24" t="str">
            <v>YEAR</v>
          </cell>
          <cell r="F24">
            <v>2009</v>
          </cell>
          <cell r="H24">
            <v>4.8</v>
          </cell>
          <cell r="J24">
            <v>14.1</v>
          </cell>
          <cell r="O24" t="str">
            <v>YEAR</v>
          </cell>
          <cell r="Q24">
            <v>2009</v>
          </cell>
          <cell r="S24">
            <v>3.8</v>
          </cell>
          <cell r="U24">
            <v>14.4</v>
          </cell>
          <cell r="Z24" t="str">
            <v>YEAR</v>
          </cell>
          <cell r="AB24">
            <v>2009</v>
          </cell>
          <cell r="AD24">
            <v>6</v>
          </cell>
          <cell r="AF24">
            <v>14.6</v>
          </cell>
          <cell r="AK24" t="str">
            <v>YEAR</v>
          </cell>
          <cell r="AM24">
            <v>2009</v>
          </cell>
          <cell r="AO24">
            <v>3.5</v>
          </cell>
          <cell r="AQ24">
            <v>21.3</v>
          </cell>
        </row>
        <row r="25">
          <cell r="D25" t="str">
            <v>YEAR TO DATE</v>
          </cell>
          <cell r="F25">
            <v>2010</v>
          </cell>
          <cell r="H25">
            <v>4.2021774443691813</v>
          </cell>
          <cell r="J25">
            <v>18.363482865837341</v>
          </cell>
          <cell r="O25" t="str">
            <v>YEAR TO DATE</v>
          </cell>
          <cell r="Q25">
            <v>2010</v>
          </cell>
          <cell r="S25">
            <v>3.3262134257743594</v>
          </cell>
          <cell r="U25">
            <v>21.93593089670577</v>
          </cell>
          <cell r="Z25" t="str">
            <v>YEAR TO DATE</v>
          </cell>
          <cell r="AB25">
            <v>2010</v>
          </cell>
          <cell r="AD25">
            <v>5.6999591042356608</v>
          </cell>
          <cell r="AF25">
            <v>18.966490319780615</v>
          </cell>
          <cell r="AK25" t="str">
            <v>YEAR TO DATE</v>
          </cell>
          <cell r="AM25">
            <v>2010</v>
          </cell>
          <cell r="AO25">
            <v>3.5261608344269573</v>
          </cell>
          <cell r="AQ25">
            <v>20.754148669451553</v>
          </cell>
        </row>
        <row r="27">
          <cell r="D27" t="str">
            <v>FEBRUARY</v>
          </cell>
          <cell r="F27">
            <v>2009</v>
          </cell>
          <cell r="H27">
            <v>5.194227800046356</v>
          </cell>
          <cell r="J27">
            <v>12.155292310575089</v>
          </cell>
          <cell r="O27" t="str">
            <v>FEBRUARY</v>
          </cell>
          <cell r="Q27">
            <v>2009</v>
          </cell>
          <cell r="S27">
            <v>3.9443199958258766</v>
          </cell>
          <cell r="U27">
            <v>12.274275891095343</v>
          </cell>
          <cell r="Z27" t="str">
            <v>FEBRUARY</v>
          </cell>
          <cell r="AB27">
            <v>2009</v>
          </cell>
          <cell r="AD27">
            <v>6.2155697853739538</v>
          </cell>
          <cell r="AF27">
            <v>12.1456416014527</v>
          </cell>
          <cell r="AK27" t="str">
            <v>FEBRUARY</v>
          </cell>
          <cell r="AM27">
            <v>2009</v>
          </cell>
          <cell r="AO27">
            <v>3.4587524209712006</v>
          </cell>
          <cell r="AQ27">
            <v>20.062401351837533</v>
          </cell>
        </row>
        <row r="28">
          <cell r="D28" t="str">
            <v>MARCH</v>
          </cell>
          <cell r="F28">
            <v>2009</v>
          </cell>
          <cell r="H28">
            <v>5.194227800046356</v>
          </cell>
          <cell r="J28">
            <v>12.178074558137592</v>
          </cell>
          <cell r="O28" t="str">
            <v>MARCH</v>
          </cell>
          <cell r="Q28">
            <v>2009</v>
          </cell>
          <cell r="S28">
            <v>3.9443199958258766</v>
          </cell>
          <cell r="U28">
            <v>11.686283554849027</v>
          </cell>
          <cell r="Z28" t="str">
            <v>MARCH</v>
          </cell>
          <cell r="AB28">
            <v>2009</v>
          </cell>
          <cell r="AD28">
            <v>6.2155697853739538</v>
          </cell>
          <cell r="AF28">
            <v>12.1456416014527</v>
          </cell>
          <cell r="AK28" t="str">
            <v>MARCH</v>
          </cell>
          <cell r="AM28">
            <v>2009</v>
          </cell>
          <cell r="AO28">
            <v>3.4587524209712006</v>
          </cell>
          <cell r="AQ28">
            <v>20.062401351837533</v>
          </cell>
        </row>
        <row r="29">
          <cell r="D29" t="str">
            <v>APRIL</v>
          </cell>
          <cell r="F29">
            <v>2009</v>
          </cell>
          <cell r="H29">
            <v>5.1927294291681845</v>
          </cell>
          <cell r="J29">
            <v>11.4</v>
          </cell>
          <cell r="O29" t="str">
            <v>APRIL</v>
          </cell>
          <cell r="Q29">
            <v>2009</v>
          </cell>
          <cell r="S29">
            <v>4.1286449652193236</v>
          </cell>
          <cell r="U29">
            <v>12.5</v>
          </cell>
          <cell r="Z29" t="str">
            <v>APRIL</v>
          </cell>
          <cell r="AB29">
            <v>2009</v>
          </cell>
          <cell r="AD29">
            <v>6.4</v>
          </cell>
          <cell r="AF29">
            <v>14.9</v>
          </cell>
          <cell r="AK29" t="str">
            <v>APRIL</v>
          </cell>
          <cell r="AM29">
            <v>2009</v>
          </cell>
          <cell r="AO29">
            <v>3.5</v>
          </cell>
          <cell r="AQ29">
            <v>21</v>
          </cell>
        </row>
        <row r="30">
          <cell r="D30" t="str">
            <v>MAY</v>
          </cell>
          <cell r="F30">
            <v>2009</v>
          </cell>
          <cell r="H30">
            <v>5.2029253362397752</v>
          </cell>
          <cell r="J30">
            <v>11.3</v>
          </cell>
          <cell r="O30" t="str">
            <v>MAY</v>
          </cell>
          <cell r="Q30">
            <v>2009</v>
          </cell>
          <cell r="S30">
            <v>4.1399906817277046</v>
          </cell>
          <cell r="U30">
            <v>12.4</v>
          </cell>
          <cell r="Z30" t="str">
            <v>MAY</v>
          </cell>
          <cell r="AB30">
            <v>2009</v>
          </cell>
          <cell r="AD30">
            <v>7</v>
          </cell>
          <cell r="AF30">
            <v>11.4</v>
          </cell>
          <cell r="AK30" t="str">
            <v>MAY</v>
          </cell>
          <cell r="AM30">
            <v>2009</v>
          </cell>
          <cell r="AO30">
            <v>3.5927183301929388</v>
          </cell>
          <cell r="AQ30">
            <v>19.100000000000001</v>
          </cell>
        </row>
        <row r="31">
          <cell r="D31" t="str">
            <v>JUNE</v>
          </cell>
          <cell r="F31">
            <v>2009</v>
          </cell>
          <cell r="H31">
            <v>5.2400942828233656</v>
          </cell>
          <cell r="J31">
            <v>13.647206378225199</v>
          </cell>
          <cell r="O31" t="str">
            <v>JUNE</v>
          </cell>
          <cell r="Q31">
            <v>2009</v>
          </cell>
          <cell r="S31">
            <v>4.0844939691320521</v>
          </cell>
          <cell r="U31">
            <v>13.293808165825801</v>
          </cell>
          <cell r="Z31" t="str">
            <v>JUNE</v>
          </cell>
          <cell r="AB31">
            <v>2009</v>
          </cell>
          <cell r="AD31">
            <v>5.4196363500604967</v>
          </cell>
          <cell r="AF31">
            <v>13.796608024640168</v>
          </cell>
          <cell r="AK31" t="str">
            <v>JUNE</v>
          </cell>
          <cell r="AM31">
            <v>2009</v>
          </cell>
          <cell r="AO31">
            <v>3.7382363501074085</v>
          </cell>
          <cell r="AQ31">
            <v>20.364525853498112</v>
          </cell>
        </row>
        <row r="32">
          <cell r="D32" t="str">
            <v>JULY</v>
          </cell>
          <cell r="F32">
            <v>2009</v>
          </cell>
          <cell r="H32">
            <v>4.8</v>
          </cell>
          <cell r="J32">
            <v>14.9</v>
          </cell>
          <cell r="O32" t="str">
            <v>JULY</v>
          </cell>
          <cell r="Q32">
            <v>2009</v>
          </cell>
          <cell r="S32">
            <v>3.7946266406877265</v>
          </cell>
          <cell r="U32">
            <v>14.5</v>
          </cell>
          <cell r="Z32" t="str">
            <v>JULY</v>
          </cell>
          <cell r="AB32">
            <v>2009</v>
          </cell>
          <cell r="AD32">
            <v>6.3</v>
          </cell>
          <cell r="AF32">
            <v>13.5</v>
          </cell>
          <cell r="AK32" t="str">
            <v>JULY</v>
          </cell>
          <cell r="AM32">
            <v>2009</v>
          </cell>
          <cell r="AO32">
            <v>3.6</v>
          </cell>
          <cell r="AQ32">
            <v>21.2</v>
          </cell>
        </row>
        <row r="33">
          <cell r="D33" t="str">
            <v>AUGUST</v>
          </cell>
          <cell r="F33">
            <v>2009</v>
          </cell>
          <cell r="H33">
            <v>4.7108108146931302</v>
          </cell>
          <cell r="J33">
            <v>15.122489125867277</v>
          </cell>
          <cell r="O33" t="str">
            <v>AUGUST</v>
          </cell>
          <cell r="Q33">
            <v>2009</v>
          </cell>
          <cell r="S33">
            <v>3.7946266406877265</v>
          </cell>
          <cell r="U33">
            <v>14.372585995789422</v>
          </cell>
          <cell r="Z33" t="str">
            <v>AUGUST</v>
          </cell>
          <cell r="AB33">
            <v>2009</v>
          </cell>
          <cell r="AD33">
            <v>6.5661198284235072</v>
          </cell>
          <cell r="AF33">
            <v>13.481374137997058</v>
          </cell>
          <cell r="AK33" t="str">
            <v>AUGUST</v>
          </cell>
          <cell r="AM33">
            <v>2009</v>
          </cell>
          <cell r="AO33">
            <v>3.4022760028819898</v>
          </cell>
          <cell r="AQ33">
            <v>22.504216664759479</v>
          </cell>
        </row>
        <row r="34">
          <cell r="D34" t="str">
            <v>SEPTEMBER</v>
          </cell>
          <cell r="F34">
            <v>2009</v>
          </cell>
          <cell r="H34">
            <v>4.5152491274200752</v>
          </cell>
          <cell r="J34">
            <v>14.142915481239976</v>
          </cell>
          <cell r="O34" t="str">
            <v>SEPTEMBER</v>
          </cell>
          <cell r="Q34">
            <v>2009</v>
          </cell>
          <cell r="S34">
            <v>3.6144127210868944</v>
          </cell>
          <cell r="U34">
            <v>15.538063967409203</v>
          </cell>
          <cell r="Z34" t="str">
            <v>SEPTEMBER</v>
          </cell>
          <cell r="AB34">
            <v>2009</v>
          </cell>
          <cell r="AD34">
            <v>6.1817998342176992</v>
          </cell>
          <cell r="AF34">
            <v>14.788271554779442</v>
          </cell>
          <cell r="AK34" t="str">
            <v>SEPTEMBER</v>
          </cell>
          <cell r="AM34">
            <v>2009</v>
          </cell>
          <cell r="AO34">
            <v>3.5332990763231304</v>
          </cell>
          <cell r="AQ34">
            <v>21.712878508120202</v>
          </cell>
        </row>
        <row r="35">
          <cell r="D35" t="str">
            <v>OCTOBER</v>
          </cell>
          <cell r="F35">
            <v>2009</v>
          </cell>
          <cell r="H35">
            <v>4.3582877555031789</v>
          </cell>
          <cell r="J35">
            <v>14.775106470719333</v>
          </cell>
          <cell r="O35" t="str">
            <v>OCTOBER</v>
          </cell>
          <cell r="Q35">
            <v>2009</v>
          </cell>
          <cell r="S35">
            <v>3.5235304698002543</v>
          </cell>
          <cell r="U35">
            <v>16.130371655443472</v>
          </cell>
          <cell r="Z35" t="str">
            <v>OCTOBER</v>
          </cell>
          <cell r="AB35">
            <v>2009</v>
          </cell>
          <cell r="AD35">
            <v>5.9998778386089162</v>
          </cell>
          <cell r="AF35">
            <v>16.133965142236153</v>
          </cell>
          <cell r="AK35" t="str">
            <v>OCTOBER</v>
          </cell>
          <cell r="AM35">
            <v>2009</v>
          </cell>
          <cell r="AO35">
            <v>3.3260306909101627</v>
          </cell>
          <cell r="AQ35">
            <v>22.81790596094795</v>
          </cell>
        </row>
        <row r="36">
          <cell r="D36" t="str">
            <v>NOVEMBER</v>
          </cell>
          <cell r="F36">
            <v>2009</v>
          </cell>
          <cell r="H36">
            <v>4.394510825327365</v>
          </cell>
          <cell r="J36">
            <v>14.702406028884175</v>
          </cell>
          <cell r="O36" t="str">
            <v>NOVEMBER</v>
          </cell>
          <cell r="Q36">
            <v>2009</v>
          </cell>
          <cell r="S36">
            <v>3.4313973537223261</v>
          </cell>
          <cell r="U36">
            <v>16.6640917686777</v>
          </cell>
          <cell r="Z36" t="str">
            <v>NOVEMBER</v>
          </cell>
          <cell r="AB36">
            <v>2009</v>
          </cell>
          <cell r="AD36">
            <v>5.8654927678178295</v>
          </cell>
          <cell r="AF36">
            <v>16.543475946323994</v>
          </cell>
          <cell r="AK36" t="str">
            <v>NOVEMBER</v>
          </cell>
          <cell r="AM36">
            <v>2009</v>
          </cell>
          <cell r="AO36">
            <v>3.379381135827765</v>
          </cell>
          <cell r="AQ36">
            <v>22.613460074477061</v>
          </cell>
        </row>
        <row r="37">
          <cell r="D37" t="str">
            <v>DECEMBER</v>
          </cell>
          <cell r="F37">
            <v>2009</v>
          </cell>
          <cell r="H37">
            <v>4.4000000000000004</v>
          </cell>
          <cell r="J37">
            <v>17.600000000000001</v>
          </cell>
          <cell r="O37" t="str">
            <v>DECEMBER</v>
          </cell>
          <cell r="Q37">
            <v>2009</v>
          </cell>
          <cell r="S37">
            <v>3.4</v>
          </cell>
          <cell r="U37">
            <v>19.3</v>
          </cell>
          <cell r="Z37" t="str">
            <v>DECEMBER</v>
          </cell>
          <cell r="AB37">
            <v>2009</v>
          </cell>
          <cell r="AD37">
            <v>6.1</v>
          </cell>
          <cell r="AF37">
            <v>19</v>
          </cell>
          <cell r="AK37" t="str">
            <v>DECEMBER</v>
          </cell>
          <cell r="AM37">
            <v>2009</v>
          </cell>
          <cell r="AO37">
            <v>3.6</v>
          </cell>
          <cell r="AQ37">
            <v>20.8</v>
          </cell>
        </row>
        <row r="38">
          <cell r="D38" t="str">
            <v>JANUARY</v>
          </cell>
          <cell r="F38">
            <v>2010</v>
          </cell>
          <cell r="H38">
            <v>4.2021774443691813</v>
          </cell>
          <cell r="J38">
            <v>18.363482865837341</v>
          </cell>
          <cell r="O38" t="str">
            <v>JANUARY</v>
          </cell>
          <cell r="Q38">
            <v>2010</v>
          </cell>
          <cell r="S38">
            <v>3.3262134257743594</v>
          </cell>
          <cell r="U38">
            <v>21.93593089670577</v>
          </cell>
          <cell r="Z38" t="str">
            <v>JANUARY</v>
          </cell>
          <cell r="AB38">
            <v>2010</v>
          </cell>
          <cell r="AD38">
            <v>5.6999591042356608</v>
          </cell>
          <cell r="AF38">
            <v>18.966490319780615</v>
          </cell>
          <cell r="AK38" t="str">
            <v>JANUARY</v>
          </cell>
          <cell r="AM38">
            <v>2010</v>
          </cell>
          <cell r="AO38">
            <v>3.5261608344269573</v>
          </cell>
          <cell r="AQ38">
            <v>20.754148669451553</v>
          </cell>
        </row>
        <row r="40">
          <cell r="AA40" t="str">
            <v>SMALL</v>
          </cell>
        </row>
        <row r="41">
          <cell r="E41" t="str">
            <v xml:space="preserve">COMBINATION GAS &amp; </v>
          </cell>
          <cell r="AA41" t="str">
            <v xml:space="preserve">TELEPHONE </v>
          </cell>
        </row>
        <row r="42">
          <cell r="E42" t="str">
            <v>ELECTRIC COMPANIES</v>
          </cell>
          <cell r="AA42" t="str">
            <v>COMPANIES</v>
          </cell>
        </row>
        <row r="44">
          <cell r="J44" t="str">
            <v>PRICE</v>
          </cell>
          <cell r="AF44" t="str">
            <v>PRICE</v>
          </cell>
        </row>
        <row r="45">
          <cell r="H45" t="str">
            <v>DIVIDEND</v>
          </cell>
          <cell r="J45" t="str">
            <v>EARNINGS</v>
          </cell>
          <cell r="AD45" t="str">
            <v>DIVIDEND</v>
          </cell>
          <cell r="AF45" t="str">
            <v>EARNINGS</v>
          </cell>
        </row>
        <row r="46">
          <cell r="H46" t="str">
            <v>YIELD</v>
          </cell>
          <cell r="J46" t="str">
            <v>MULTIPLE</v>
          </cell>
          <cell r="AD46" t="str">
            <v>YIELD</v>
          </cell>
          <cell r="AF46" t="str">
            <v>MULTIPLE</v>
          </cell>
        </row>
        <row r="47">
          <cell r="D47" t="str">
            <v xml:space="preserve">YEAR </v>
          </cell>
          <cell r="F47">
            <v>2000</v>
          </cell>
          <cell r="H47">
            <v>5.0363605423070634</v>
          </cell>
          <cell r="J47">
            <v>16.136104634435679</v>
          </cell>
          <cell r="Z47" t="str">
            <v xml:space="preserve">YEAR </v>
          </cell>
          <cell r="AB47">
            <v>2000</v>
          </cell>
          <cell r="AD47">
            <v>2.3702113878958024</v>
          </cell>
          <cell r="AF47">
            <v>24.367748191273293</v>
          </cell>
        </row>
        <row r="48">
          <cell r="D48" t="str">
            <v xml:space="preserve">YEAR </v>
          </cell>
          <cell r="F48">
            <v>2001</v>
          </cell>
          <cell r="H48">
            <v>4.0999999999999996</v>
          </cell>
          <cell r="J48">
            <v>15.3</v>
          </cell>
          <cell r="Z48" t="str">
            <v xml:space="preserve">YEAR </v>
          </cell>
          <cell r="AB48">
            <v>2001</v>
          </cell>
          <cell r="AD48">
            <v>2.8</v>
          </cell>
          <cell r="AF48">
            <v>20</v>
          </cell>
        </row>
        <row r="49">
          <cell r="D49" t="str">
            <v xml:space="preserve">YEAR </v>
          </cell>
          <cell r="F49">
            <v>2002</v>
          </cell>
          <cell r="H49">
            <v>4.8601007849370275</v>
          </cell>
          <cell r="J49">
            <v>14.917976380650664</v>
          </cell>
          <cell r="Z49" t="str">
            <v xml:space="preserve">YEAR </v>
          </cell>
          <cell r="AB49">
            <v>2002</v>
          </cell>
          <cell r="AD49">
            <v>2.6410292931732529</v>
          </cell>
          <cell r="AF49">
            <v>20.110970501843802</v>
          </cell>
        </row>
        <row r="50">
          <cell r="D50" t="str">
            <v xml:space="preserve">YEAR </v>
          </cell>
          <cell r="F50">
            <v>2003</v>
          </cell>
          <cell r="H50">
            <v>3.8</v>
          </cell>
          <cell r="J50">
            <v>15.3</v>
          </cell>
          <cell r="Z50" t="str">
            <v xml:space="preserve">YEAR </v>
          </cell>
          <cell r="AB50">
            <v>2003</v>
          </cell>
          <cell r="AD50">
            <v>2.8</v>
          </cell>
          <cell r="AF50">
            <v>21.7</v>
          </cell>
        </row>
        <row r="51">
          <cell r="D51" t="str">
            <v xml:space="preserve">YEAR </v>
          </cell>
          <cell r="F51">
            <v>2004</v>
          </cell>
          <cell r="H51">
            <v>3.4</v>
          </cell>
          <cell r="J51">
            <v>17.100000000000001</v>
          </cell>
          <cell r="Z51" t="str">
            <v>YEAR</v>
          </cell>
          <cell r="AB51">
            <v>2004</v>
          </cell>
          <cell r="AD51">
            <v>2.6</v>
          </cell>
          <cell r="AF51">
            <v>19.3</v>
          </cell>
        </row>
        <row r="52">
          <cell r="D52" t="str">
            <v xml:space="preserve">YEAR </v>
          </cell>
          <cell r="F52">
            <v>2005</v>
          </cell>
          <cell r="H52">
            <v>3.3297978341354617</v>
          </cell>
          <cell r="J52">
            <v>18.853446263599476</v>
          </cell>
          <cell r="Z52" t="str">
            <v xml:space="preserve">YEAR </v>
          </cell>
          <cell r="AB52">
            <v>2005</v>
          </cell>
          <cell r="AD52">
            <v>3.4676814348855522</v>
          </cell>
          <cell r="AF52">
            <v>17.203191610879802</v>
          </cell>
        </row>
        <row r="53">
          <cell r="D53" t="str">
            <v>YEAR</v>
          </cell>
          <cell r="F53">
            <v>2006</v>
          </cell>
          <cell r="H53">
            <v>3.2199645009279774</v>
          </cell>
          <cell r="J53">
            <v>18.684048833772962</v>
          </cell>
          <cell r="Z53" t="str">
            <v>YEAR</v>
          </cell>
          <cell r="AB53">
            <v>2006</v>
          </cell>
          <cell r="AD53">
            <v>3.7604686503981517</v>
          </cell>
          <cell r="AF53">
            <v>21.622010297971041</v>
          </cell>
        </row>
        <row r="54">
          <cell r="D54" t="str">
            <v>YEAR</v>
          </cell>
          <cell r="F54">
            <v>2007</v>
          </cell>
          <cell r="H54">
            <v>3.317485621942073</v>
          </cell>
          <cell r="J54">
            <v>18.296718312710762</v>
          </cell>
          <cell r="Z54" t="str">
            <v>YEAR</v>
          </cell>
          <cell r="AB54">
            <v>2007</v>
          </cell>
          <cell r="AD54">
            <v>4.4538307265377393</v>
          </cell>
          <cell r="AF54">
            <v>20.38633337468293</v>
          </cell>
        </row>
        <row r="55">
          <cell r="D55" t="str">
            <v xml:space="preserve">YEAR </v>
          </cell>
          <cell r="F55">
            <v>2008</v>
          </cell>
          <cell r="H55">
            <v>4</v>
          </cell>
          <cell r="J55">
            <v>15.7</v>
          </cell>
          <cell r="Z55" t="str">
            <v xml:space="preserve">YEAR </v>
          </cell>
          <cell r="AB55">
            <v>2008</v>
          </cell>
          <cell r="AD55">
            <v>8.3000000000000007</v>
          </cell>
          <cell r="AF55">
            <v>16.100000000000001</v>
          </cell>
        </row>
        <row r="56">
          <cell r="D56" t="str">
            <v xml:space="preserve">YEAR </v>
          </cell>
          <cell r="F56">
            <v>2009</v>
          </cell>
          <cell r="H56">
            <v>5.2</v>
          </cell>
          <cell r="J56">
            <v>12.8</v>
          </cell>
          <cell r="Z56" t="str">
            <v xml:space="preserve">YEAR </v>
          </cell>
          <cell r="AB56">
            <v>2009</v>
          </cell>
          <cell r="AD56">
            <v>7.5</v>
          </cell>
          <cell r="AF56">
            <v>18.399999999999999</v>
          </cell>
        </row>
        <row r="57">
          <cell r="D57" t="str">
            <v>YEAR TO DATE</v>
          </cell>
          <cell r="F57">
            <v>2010</v>
          </cell>
          <cell r="H57">
            <v>4.4922500107471688</v>
          </cell>
          <cell r="J57">
            <v>15.015451700867017</v>
          </cell>
          <cell r="Z57" t="str">
            <v>YEAR TO DATE</v>
          </cell>
          <cell r="AB57">
            <v>2010</v>
          </cell>
          <cell r="AD57">
            <v>4.8528055815020315</v>
          </cell>
          <cell r="AF57">
            <v>16.093779392003519</v>
          </cell>
        </row>
        <row r="59">
          <cell r="D59" t="str">
            <v>FEBRUARY</v>
          </cell>
          <cell r="F59">
            <v>2009</v>
          </cell>
          <cell r="H59">
            <v>5.5624457367850928</v>
          </cell>
          <cell r="J59">
            <v>12.281781027576491</v>
          </cell>
          <cell r="Z59" t="str">
            <v>FEBRUARY</v>
          </cell>
          <cell r="AB59">
            <v>2009</v>
          </cell>
          <cell r="AD59">
            <v>8.9457924282308401</v>
          </cell>
          <cell r="AF59">
            <v>8.2864366343820706</v>
          </cell>
        </row>
        <row r="60">
          <cell r="D60" t="str">
            <v>MARCH</v>
          </cell>
          <cell r="F60">
            <v>2009</v>
          </cell>
          <cell r="H60">
            <v>5.5624457367850928</v>
          </cell>
          <cell r="J60">
            <v>11.118430155107648</v>
          </cell>
          <cell r="Z60" t="str">
            <v>MARCH</v>
          </cell>
          <cell r="AB60">
            <v>2009</v>
          </cell>
          <cell r="AD60">
            <v>8.9457924282308401</v>
          </cell>
          <cell r="AF60">
            <v>8.2864366343820706</v>
          </cell>
        </row>
        <row r="61">
          <cell r="D61" t="str">
            <v>APRIL</v>
          </cell>
          <cell r="F61">
            <v>2009</v>
          </cell>
          <cell r="H61">
            <v>5.7166678997694902</v>
          </cell>
          <cell r="J61">
            <v>11.444328574406534</v>
          </cell>
          <cell r="Z61" t="str">
            <v>APRIL</v>
          </cell>
          <cell r="AB61">
            <v>2009</v>
          </cell>
          <cell r="AD61">
            <v>9.6999999999999993</v>
          </cell>
          <cell r="AF61">
            <v>12.7</v>
          </cell>
        </row>
        <row r="62">
          <cell r="D62" t="str">
            <v>MAY</v>
          </cell>
          <cell r="F62">
            <v>2009</v>
          </cell>
          <cell r="H62">
            <v>5.7398008758268597</v>
          </cell>
          <cell r="J62">
            <v>11.4</v>
          </cell>
          <cell r="Z62" t="str">
            <v>MAY</v>
          </cell>
          <cell r="AB62">
            <v>2009</v>
          </cell>
          <cell r="AD62">
            <v>9.3771227068598098</v>
          </cell>
          <cell r="AF62">
            <v>13.844543320529237</v>
          </cell>
        </row>
        <row r="63">
          <cell r="D63" t="str">
            <v>JUNE</v>
          </cell>
          <cell r="F63">
            <v>2009</v>
          </cell>
          <cell r="H63">
            <v>5.6827550166582643</v>
          </cell>
          <cell r="J63">
            <v>11.553095379465363</v>
          </cell>
          <cell r="Z63" t="str">
            <v>JUNE</v>
          </cell>
          <cell r="AB63">
            <v>2009</v>
          </cell>
          <cell r="AD63">
            <v>8.0803726481154605</v>
          </cell>
          <cell r="AF63">
            <v>18.819281263337597</v>
          </cell>
        </row>
        <row r="64">
          <cell r="D64" t="str">
            <v>JULY</v>
          </cell>
          <cell r="F64">
            <v>2009</v>
          </cell>
          <cell r="H64">
            <v>5.2</v>
          </cell>
          <cell r="J64">
            <v>13</v>
          </cell>
          <cell r="Z64" t="str">
            <v>JULY</v>
          </cell>
          <cell r="AB64">
            <v>2009</v>
          </cell>
          <cell r="AD64">
            <v>5.8</v>
          </cell>
          <cell r="AF64">
            <v>20.9</v>
          </cell>
        </row>
        <row r="65">
          <cell r="D65" t="str">
            <v>AUGUST</v>
          </cell>
          <cell r="F65">
            <v>2009</v>
          </cell>
          <cell r="H65">
            <v>5.1021887548254519</v>
          </cell>
          <cell r="J65">
            <v>13.316064955852324</v>
          </cell>
          <cell r="Z65" t="str">
            <v>AUGUST</v>
          </cell>
          <cell r="AB65">
            <v>2009</v>
          </cell>
          <cell r="AD65">
            <v>5.6008436571136819</v>
          </cell>
          <cell r="AF65">
            <v>24.44108962868118</v>
          </cell>
        </row>
        <row r="66">
          <cell r="D66" t="str">
            <v>SEPTEMBER</v>
          </cell>
          <cell r="F66">
            <v>2009</v>
          </cell>
          <cell r="H66">
            <v>4.8966923897397567</v>
          </cell>
          <cell r="J66">
            <v>14.023036509888358</v>
          </cell>
          <cell r="Z66" t="str">
            <v>SEPTEMBER</v>
          </cell>
          <cell r="AB66">
            <v>2009</v>
          </cell>
          <cell r="AD66">
            <v>5.5737917009999691</v>
          </cell>
          <cell r="AF66">
            <v>25.040384777001044</v>
          </cell>
        </row>
        <row r="67">
          <cell r="D67" t="str">
            <v>OCTOBER</v>
          </cell>
          <cell r="F67">
            <v>2009</v>
          </cell>
          <cell r="H67">
            <v>4.7721297703737875</v>
          </cell>
          <cell r="J67">
            <v>14.356859451596733</v>
          </cell>
          <cell r="Z67" t="str">
            <v>OCTOBER</v>
          </cell>
          <cell r="AB67">
            <v>2009</v>
          </cell>
          <cell r="AD67">
            <v>5.2316265368892934</v>
          </cell>
          <cell r="AF67">
            <v>28.191934547420328</v>
          </cell>
        </row>
        <row r="68">
          <cell r="D68" t="str">
            <v>NOVEMBER</v>
          </cell>
          <cell r="F68">
            <v>2009</v>
          </cell>
          <cell r="H68">
            <v>4.8009544922941387</v>
          </cell>
          <cell r="J68">
            <v>14.012418326420905</v>
          </cell>
          <cell r="Z68" t="str">
            <v>NOVEMBER</v>
          </cell>
          <cell r="AB68">
            <v>2009</v>
          </cell>
          <cell r="AD68">
            <v>4.9793016025563954</v>
          </cell>
          <cell r="AF68">
            <v>28.412802115992054</v>
          </cell>
        </row>
        <row r="69">
          <cell r="D69" t="str">
            <v>DECEMBER</v>
          </cell>
          <cell r="F69">
            <v>2009</v>
          </cell>
          <cell r="H69">
            <v>4.8</v>
          </cell>
          <cell r="J69">
            <v>14.2</v>
          </cell>
          <cell r="Z69" t="str">
            <v>DECEMBER</v>
          </cell>
          <cell r="AB69">
            <v>2009</v>
          </cell>
          <cell r="AD69">
            <v>5.0999999999999996</v>
          </cell>
          <cell r="AF69">
            <v>15.6</v>
          </cell>
        </row>
        <row r="70">
          <cell r="D70" t="str">
            <v>JANUARY</v>
          </cell>
          <cell r="F70">
            <v>2010</v>
          </cell>
          <cell r="H70">
            <v>4.4922500107471688</v>
          </cell>
          <cell r="J70">
            <v>15.015451700867017</v>
          </cell>
          <cell r="Z70" t="str">
            <v>JANUARY</v>
          </cell>
          <cell r="AB70">
            <v>2010</v>
          </cell>
          <cell r="AD70">
            <v>4.8528055815020315</v>
          </cell>
          <cell r="AF70">
            <v>16.093779392003519</v>
          </cell>
        </row>
      </sheetData>
      <sheetData sheetId="2">
        <row r="1">
          <cell r="C1" t="str">
            <v>LATEST ISSUE - AUS MONTHLY REPORT</v>
          </cell>
        </row>
        <row r="3">
          <cell r="C3" t="str">
            <v>January 2010</v>
          </cell>
        </row>
        <row r="4">
          <cell r="C4" t="str">
            <v>AUS INDUSTRY RANKINGS</v>
          </cell>
        </row>
        <row r="7">
          <cell r="D7" t="str">
            <v>ELECTRIC</v>
          </cell>
          <cell r="F7" t="str">
            <v>COMPANIES</v>
          </cell>
        </row>
        <row r="9">
          <cell r="D9" t="str">
            <v xml:space="preserve">DIVIDEND </v>
          </cell>
          <cell r="F9" t="str">
            <v>YIELD</v>
          </cell>
        </row>
        <row r="10">
          <cell r="C10" t="str">
            <v>HIGH</v>
          </cell>
          <cell r="G10" t="str">
            <v>LOW</v>
          </cell>
        </row>
        <row r="11">
          <cell r="C11" t="str">
            <v>UIL Holdings Corporation (NYSE-UIL)</v>
          </cell>
          <cell r="D11">
            <v>6.3088707089989926</v>
          </cell>
          <cell r="G11" t="str">
            <v>El Paso Electric Company (ASE-EE)</v>
          </cell>
          <cell r="H11">
            <v>0</v>
          </cell>
        </row>
        <row r="12">
          <cell r="C12" t="str">
            <v>Hawaiian Electric Industries, Inc. (NYSE-HE)</v>
          </cell>
          <cell r="D12">
            <v>6.0546863824129105</v>
          </cell>
          <cell r="G12" t="str">
            <v>Maine &amp; Maritimes Corporation (ASE-MAM)</v>
          </cell>
          <cell r="H12">
            <v>0.55632823365785811</v>
          </cell>
        </row>
        <row r="13">
          <cell r="C13" t="str">
            <v>Progress Energy Inc.  (NYSE-PGN)</v>
          </cell>
          <cell r="D13">
            <v>6.0473055352353091</v>
          </cell>
          <cell r="G13" t="str">
            <v>Allegheny Energy, Inc. (NYSE-AYE)</v>
          </cell>
          <cell r="H13">
            <v>2.5402201524132093</v>
          </cell>
        </row>
        <row r="14">
          <cell r="C14" t="str">
            <v>Pinnacle West Capital Corp. (NYSE-PNW)</v>
          </cell>
          <cell r="D14">
            <v>5.6451597521381993</v>
          </cell>
          <cell r="G14" t="str">
            <v>Cleco Corporation (NYSE-CNL)</v>
          </cell>
          <cell r="H14">
            <v>3.3682633838253824</v>
          </cell>
        </row>
        <row r="15">
          <cell r="C15" t="str">
            <v>Westar Energy, Inc. (NYSE-WR)</v>
          </cell>
          <cell r="D15">
            <v>5.5147058823529402</v>
          </cell>
          <cell r="G15" t="str">
            <v>Edison International (NYSE-EIX)</v>
          </cell>
          <cell r="H15">
            <v>3.4832288978990045</v>
          </cell>
        </row>
        <row r="16">
          <cell r="C16" t="str">
            <v>Southern Company (NYSE-SO)</v>
          </cell>
          <cell r="D16">
            <v>5.2238805970149249</v>
          </cell>
          <cell r="G16" t="str">
            <v>FPL Group, Inc. (NYSE-FPL)</v>
          </cell>
          <cell r="H16">
            <v>3.4998588766581991</v>
          </cell>
        </row>
        <row r="17">
          <cell r="C17" t="str">
            <v>Otter Tail Corporation (NDQ-OTTR)</v>
          </cell>
          <cell r="D17">
            <v>5.0423728813559316</v>
          </cell>
          <cell r="G17" t="str">
            <v>IDACORP, Inc. (NYSE-IDA)</v>
          </cell>
          <cell r="H17">
            <v>3.8572800040666566</v>
          </cell>
        </row>
        <row r="18">
          <cell r="C18" t="str">
            <v>Portland General Electric (NYSE-POR)</v>
          </cell>
          <cell r="D18">
            <v>4.9490538573508003</v>
          </cell>
          <cell r="G18" t="str">
            <v>OGE Energy Corp. (NYSE-OGE)</v>
          </cell>
          <cell r="H18">
            <v>3.9324286901135417</v>
          </cell>
        </row>
        <row r="19">
          <cell r="C19" t="str">
            <v>American Electric Power Co. (NYSE-AEP)</v>
          </cell>
          <cell r="D19">
            <v>4.7099368179207346</v>
          </cell>
          <cell r="G19" t="str">
            <v>PNM Resources, Inc. (NYSE-PNM)</v>
          </cell>
          <cell r="H19">
            <v>4.0128410914927768</v>
          </cell>
        </row>
        <row r="20">
          <cell r="C20" t="str">
            <v>FirstEnergy Corporation (NYSE-FE)</v>
          </cell>
          <cell r="D20">
            <v>4.7038700021381228</v>
          </cell>
          <cell r="G20" t="str">
            <v>DPL Inc.(NYSE-DPL)</v>
          </cell>
          <cell r="H20">
            <v>4.0933572710951518</v>
          </cell>
        </row>
        <row r="22">
          <cell r="D22" t="str">
            <v xml:space="preserve">MARKET/BOOK </v>
          </cell>
          <cell r="F22" t="str">
            <v>RATIO</v>
          </cell>
        </row>
        <row r="23">
          <cell r="C23" t="str">
            <v>HIGH</v>
          </cell>
          <cell r="G23" t="str">
            <v>LOW</v>
          </cell>
        </row>
        <row r="24">
          <cell r="C24" t="str">
            <v>DPL Inc.(NYSE-DPL)</v>
          </cell>
          <cell r="D24">
            <v>301.67976517375257</v>
          </cell>
          <cell r="G24" t="str">
            <v>PNM Resources, Inc. (NYSE-PNM)</v>
          </cell>
          <cell r="H24">
            <v>63.778676578037583</v>
          </cell>
        </row>
        <row r="25">
          <cell r="C25" t="str">
            <v>PPL Corporation (NYSE-PPL)</v>
          </cell>
          <cell r="D25">
            <v>217.05761694553223</v>
          </cell>
          <cell r="G25" t="str">
            <v>Great Plains Energy Incorporated (NYSE-GXP)</v>
          </cell>
          <cell r="H25">
            <v>94.259801994352912</v>
          </cell>
        </row>
        <row r="26">
          <cell r="C26" t="str">
            <v>Southern Company (NYSE-SO)</v>
          </cell>
          <cell r="D26">
            <v>186.64441960892907</v>
          </cell>
          <cell r="G26" t="str">
            <v>Portland General Electric (NYSE-POR)</v>
          </cell>
          <cell r="H26">
            <v>99.764866795366785</v>
          </cell>
        </row>
        <row r="27">
          <cell r="C27" t="str">
            <v>FPL Group, Inc. (NYSE-FPL)</v>
          </cell>
          <cell r="D27">
            <v>173.8774740810556</v>
          </cell>
          <cell r="G27" t="str">
            <v>Central Vermont Public Serv. Corp. (NYSE-CV)</v>
          </cell>
          <cell r="H27">
            <v>102.55557594950552</v>
          </cell>
        </row>
        <row r="28">
          <cell r="C28" t="str">
            <v>OGE Energy Corp. (NYSE-OGE)</v>
          </cell>
          <cell r="D28">
            <v>171.91048630737745</v>
          </cell>
          <cell r="G28" t="str">
            <v>IDACORP, Inc. (NYSE-IDA)</v>
          </cell>
          <cell r="H28">
            <v>105.55485364313195</v>
          </cell>
        </row>
        <row r="29">
          <cell r="C29" t="str">
            <v>FirstEnergy Corporation (NYSE-FE)</v>
          </cell>
          <cell r="D29">
            <v>167.42910975035329</v>
          </cell>
          <cell r="G29" t="str">
            <v>Westar Energy, Inc. (NYSE-WR)</v>
          </cell>
          <cell r="H29">
            <v>106.23541338579825</v>
          </cell>
        </row>
        <row r="30">
          <cell r="C30" t="str">
            <v>Cleco Corporation (NYSE-CNL)</v>
          </cell>
          <cell r="D30">
            <v>144.98026023168859</v>
          </cell>
          <cell r="G30" t="str">
            <v>Pinnacle West Capital Corp. (NYSE-PNW)</v>
          </cell>
          <cell r="H30">
            <v>111.03612899958844</v>
          </cell>
        </row>
        <row r="31">
          <cell r="C31" t="str">
            <v>UIL Holdings Corporation (NYSE-UIL)</v>
          </cell>
          <cell r="D31">
            <v>142.37962325487496</v>
          </cell>
          <cell r="G31" t="str">
            <v>El Paso Electric Company (ASE-EE)</v>
          </cell>
          <cell r="H31">
            <v>117.07479889948749</v>
          </cell>
        </row>
        <row r="32">
          <cell r="C32" t="str">
            <v>Hawaiian Electric Industries, Inc. (NYSE-HE)</v>
          </cell>
          <cell r="D32">
            <v>132.45579003309155</v>
          </cell>
          <cell r="G32" t="str">
            <v>Edison International (NYSE-EIX)</v>
          </cell>
          <cell r="H32">
            <v>118.66507177033492</v>
          </cell>
        </row>
        <row r="33">
          <cell r="C33" t="str">
            <v>Maine &amp; Maritimes Corporation (ASE-MAM)</v>
          </cell>
          <cell r="D33">
            <v>131.82080415891889</v>
          </cell>
          <cell r="G33" t="str">
            <v>Progress Energy Inc.  (NYSE-PGN)</v>
          </cell>
          <cell r="H33">
            <v>122.40486088903101</v>
          </cell>
        </row>
        <row r="35">
          <cell r="D35" t="str">
            <v xml:space="preserve">PRICE/EARNINGS </v>
          </cell>
          <cell r="F35" t="str">
            <v>MULTIPLE</v>
          </cell>
        </row>
        <row r="36">
          <cell r="C36" t="str">
            <v>HIGH</v>
          </cell>
          <cell r="G36" t="str">
            <v>LOW</v>
          </cell>
        </row>
        <row r="37">
          <cell r="C37" t="str">
            <v>Pinnacle West Capital Corp. (NYSE-PNW)</v>
          </cell>
          <cell r="D37">
            <v>65.263157894736864</v>
          </cell>
          <cell r="G37" t="str">
            <v>Central Vermont Public Serv. Corp. (NYSE-CV)</v>
          </cell>
          <cell r="H37">
            <v>9.5741626794258394</v>
          </cell>
        </row>
        <row r="38">
          <cell r="C38" t="str">
            <v>Maine &amp; Maritimes Corporation (ASE-MAM)</v>
          </cell>
          <cell r="D38">
            <v>35.594059405940605</v>
          </cell>
          <cell r="G38" t="str">
            <v>Allegheny Energy, Inc. (NYSE-AYE)</v>
          </cell>
          <cell r="H38">
            <v>12.26056338028169</v>
          </cell>
        </row>
        <row r="39">
          <cell r="C39" t="str">
            <v>Otter Tail Corporation (NDQ-OTTR)</v>
          </cell>
          <cell r="D39">
            <v>26.818181818181817</v>
          </cell>
          <cell r="G39" t="str">
            <v>American Electric Power Co. (NYSE-AEP)</v>
          </cell>
          <cell r="H39">
            <v>12.302083333333334</v>
          </cell>
        </row>
        <row r="40">
          <cell r="C40" t="str">
            <v>Hawaiian Electric Industries, Inc. (NYSE-HE)</v>
          </cell>
          <cell r="D40">
            <v>22.068965517241377</v>
          </cell>
          <cell r="G40" t="str">
            <v>DPL Inc.(NYSE-DPL)</v>
          </cell>
          <cell r="H40">
            <v>12.659090909090912</v>
          </cell>
        </row>
        <row r="41">
          <cell r="C41" t="str">
            <v>PPL Corporation (NYSE-PPL)</v>
          </cell>
          <cell r="D41">
            <v>21.43708609271523</v>
          </cell>
          <cell r="G41" t="str">
            <v>El Paso Electric Company (ASE-EE)</v>
          </cell>
          <cell r="H41">
            <v>12.774193548387096</v>
          </cell>
        </row>
        <row r="42">
          <cell r="C42" t="str">
            <v>Great Plains Energy Incorporated (NYSE-GXP)</v>
          </cell>
          <cell r="D42">
            <v>17.149122807017545</v>
          </cell>
          <cell r="G42" t="str">
            <v>FirstEnergy Corporation (NYSE-FE)</v>
          </cell>
          <cell r="H42">
            <v>13.020601336302896</v>
          </cell>
        </row>
        <row r="43">
          <cell r="C43" t="str">
            <v>Southern Company (NYSE-SO)</v>
          </cell>
          <cell r="D43">
            <v>16.944865958523014</v>
          </cell>
          <cell r="G43" t="str">
            <v>FPL Group, Inc. (NYSE-FPL)</v>
          </cell>
          <cell r="H43">
            <v>13.138014527845034</v>
          </cell>
        </row>
        <row r="44">
          <cell r="C44" t="str">
            <v>Westar Energy, Inc. (NYSE-WR)</v>
          </cell>
          <cell r="D44">
            <v>15.654676258992808</v>
          </cell>
          <cell r="G44" t="str">
            <v>UIL Holdings Corporation (NYSE-UIL)</v>
          </cell>
          <cell r="H44">
            <v>13.296116504854371</v>
          </cell>
        </row>
        <row r="45">
          <cell r="C45" t="str">
            <v>Cleco Corporation (NYSE-CNL)</v>
          </cell>
          <cell r="D45">
            <v>15.011235955056179</v>
          </cell>
          <cell r="G45" t="str">
            <v>IDACORP, Inc. (NYSE-IDA)</v>
          </cell>
          <cell r="H45">
            <v>13.47058823529412</v>
          </cell>
        </row>
        <row r="46">
          <cell r="C46" t="str">
            <v>OGE Energy Corp. (NYSE-OGE)</v>
          </cell>
          <cell r="D46">
            <v>14.216535433070865</v>
          </cell>
          <cell r="G46" t="str">
            <v>Portland General Electric (NYSE-POR)</v>
          </cell>
          <cell r="H46">
            <v>13.526086956521739</v>
          </cell>
        </row>
        <row r="48">
          <cell r="D48" t="str">
            <v xml:space="preserve">RETURN   ON   BOOK   VALUE </v>
          </cell>
          <cell r="F48" t="str">
            <v>OF   COMMON    EQUITY</v>
          </cell>
        </row>
        <row r="49">
          <cell r="C49" t="str">
            <v>HIGH</v>
          </cell>
          <cell r="G49" t="str">
            <v>LOW</v>
          </cell>
        </row>
        <row r="50">
          <cell r="C50" t="str">
            <v>DPL Inc.(NYSE-DPL)</v>
          </cell>
          <cell r="D50">
            <v>24.783833193339593</v>
          </cell>
          <cell r="G50" t="str">
            <v>Pinnacle West Capital Corp. (NYSE-PNW)</v>
          </cell>
          <cell r="H50">
            <v>1.6779732274678014</v>
          </cell>
        </row>
        <row r="51">
          <cell r="C51" t="str">
            <v>FPL Group, Inc. (NYSE-FPL)</v>
          </cell>
          <cell r="D51">
            <v>14.266875463611639</v>
          </cell>
          <cell r="G51" t="str">
            <v>Maine &amp; Maritimes Corporation (ASE-MAM)</v>
          </cell>
          <cell r="H51">
            <v>3.7678725332036844</v>
          </cell>
        </row>
        <row r="52">
          <cell r="C52" t="str">
            <v>OGE Energy Corp. (NYSE-OGE)</v>
          </cell>
          <cell r="D52">
            <v>12.638774671052634</v>
          </cell>
          <cell r="G52" t="str">
            <v>Otter Tail Corporation (NDQ-OTTR)</v>
          </cell>
          <cell r="H52">
            <v>4.5618794551344166</v>
          </cell>
        </row>
        <row r="53">
          <cell r="C53" t="str">
            <v>FirstEnergy Corporation (NYSE-FE)</v>
          </cell>
          <cell r="D53">
            <v>12.353172595964706</v>
          </cell>
          <cell r="G53" t="str">
            <v>Great Plains Energy Incorporated (NYSE-GXP)</v>
          </cell>
          <cell r="H53">
            <v>5.2161063908385676</v>
          </cell>
        </row>
        <row r="54">
          <cell r="C54" t="str">
            <v>Hawaiian Electric Industries, Inc. (NYSE-HE)</v>
          </cell>
          <cell r="D54">
            <v>11.641533953592843</v>
          </cell>
          <cell r="G54" t="str">
            <v>Portland General Electric (NYSE-POR)</v>
          </cell>
          <cell r="H54">
            <v>7.3590096286107283</v>
          </cell>
        </row>
        <row r="55">
          <cell r="C55" t="str">
            <v>Central Vermont Public Serv. Corp. (NYSE-CV)</v>
          </cell>
          <cell r="D55">
            <v>11.294194846558419</v>
          </cell>
          <cell r="G55" t="str">
            <v>Westar Energy, Inc. (NYSE-WR)</v>
          </cell>
          <cell r="H55">
            <v>7.8638730056102206</v>
          </cell>
        </row>
        <row r="56">
          <cell r="C56" t="str">
            <v>Southern Company (NYSE-SO)</v>
          </cell>
          <cell r="D56">
            <v>11.266409954551635</v>
          </cell>
          <cell r="G56" t="str">
            <v>IDACORP, Inc. (NYSE-IDA)</v>
          </cell>
          <cell r="H56">
            <v>8.2045521583561491</v>
          </cell>
        </row>
        <row r="57">
          <cell r="C57" t="str">
            <v>American Electric Power Co. (NYSE-AEP)</v>
          </cell>
          <cell r="D57">
            <v>10.741837287852883</v>
          </cell>
          <cell r="G57" t="str">
            <v>Progress Energy Inc.  (NYSE-PGN)</v>
          </cell>
          <cell r="H57">
            <v>8.5347100175746924</v>
          </cell>
        </row>
        <row r="58">
          <cell r="C58" t="str">
            <v>Cleco Corporation (NYSE-CNL)</v>
          </cell>
          <cell r="D58">
            <v>10.729556749147649</v>
          </cell>
          <cell r="G58" t="str">
            <v>Edison International (NYSE-EIX)</v>
          </cell>
          <cell r="H58">
            <v>9.149916247906198</v>
          </cell>
        </row>
        <row r="59">
          <cell r="C59" t="str">
            <v>UIL Holdings Corporation (NYSE-UIL)</v>
          </cell>
          <cell r="D59">
            <v>10.672426184060575</v>
          </cell>
          <cell r="G59" t="str">
            <v>El Paso Electric Company (ASE-EE)</v>
          </cell>
          <cell r="H59">
            <v>9.5155646837404309</v>
          </cell>
        </row>
        <row r="64">
          <cell r="D64" t="str">
            <v>COMBINATION   ELECTRIC</v>
          </cell>
          <cell r="F64" t="str">
            <v>&amp;   GAS   COMPANIES</v>
          </cell>
        </row>
        <row r="66">
          <cell r="D66" t="str">
            <v xml:space="preserve">DIVIDEND </v>
          </cell>
          <cell r="F66" t="str">
            <v>YIELD</v>
          </cell>
        </row>
        <row r="67">
          <cell r="C67" t="str">
            <v>HIGH</v>
          </cell>
          <cell r="G67" t="str">
            <v>LOW</v>
          </cell>
        </row>
        <row r="68">
          <cell r="C68" t="str">
            <v>Empire District Electric Co. (NYSE-EDE)</v>
          </cell>
          <cell r="D68">
            <v>6.8559171557107197</v>
          </cell>
          <cell r="G68" t="str">
            <v>AES Corporation (NYSE-AES)</v>
          </cell>
          <cell r="H68">
            <v>0</v>
          </cell>
        </row>
        <row r="69">
          <cell r="C69" t="str">
            <v>Integrys Energy Group (NYSE-TEG)</v>
          </cell>
          <cell r="D69">
            <v>6.4654147848823396</v>
          </cell>
          <cell r="G69" t="str">
            <v>MDU Resources Group, Inc. (NYSE-MDU)</v>
          </cell>
          <cell r="H69">
            <v>2.6934587430525863</v>
          </cell>
        </row>
        <row r="70">
          <cell r="C70" t="str">
            <v>Pepco Holdings, Inc. (NYSE-POM)</v>
          </cell>
          <cell r="D70">
            <v>6.3492063492063489</v>
          </cell>
          <cell r="G70" t="str">
            <v>Constellation Energy Group, Inc. (NYSE-CEG)</v>
          </cell>
          <cell r="H70">
            <v>2.7562446167097332</v>
          </cell>
        </row>
        <row r="71">
          <cell r="C71" t="str">
            <v>NiSource Inc. (NYSE-NI)</v>
          </cell>
          <cell r="D71">
            <v>6.0367417356369275</v>
          </cell>
          <cell r="G71" t="str">
            <v>SEMPRA Energy (NYSE-SRE)</v>
          </cell>
          <cell r="H71">
            <v>2.8142589118198877</v>
          </cell>
        </row>
        <row r="72">
          <cell r="C72" t="str">
            <v>Unitil Corporation (ASE-UTL)</v>
          </cell>
          <cell r="D72">
            <v>5.962410996042129</v>
          </cell>
          <cell r="G72" t="str">
            <v>Wisconsin Energy Corporation (NYSE-WEC)</v>
          </cell>
          <cell r="H72">
            <v>2.8189374774123599</v>
          </cell>
        </row>
        <row r="73">
          <cell r="C73" t="str">
            <v>Ameren Corporation (NYSE-AEE)</v>
          </cell>
          <cell r="D73">
            <v>5.5475504322766565</v>
          </cell>
          <cell r="G73" t="str">
            <v>CMS Energy Corporation (NYSE-CMS)</v>
          </cell>
          <cell r="H73">
            <v>3.2530904359141188</v>
          </cell>
        </row>
        <row r="74">
          <cell r="C74" t="str">
            <v>Duke Energy Corporation (NYSE-DUK)</v>
          </cell>
          <cell r="D74">
            <v>5.5395268320830935</v>
          </cell>
          <cell r="G74" t="str">
            <v>Entergy Corporation (NYSE-ETR)</v>
          </cell>
          <cell r="H74">
            <v>3.5569927243330643</v>
          </cell>
        </row>
        <row r="75">
          <cell r="C75" t="str">
            <v>Vectren Corporation (NYSE-VVC)</v>
          </cell>
          <cell r="D75">
            <v>5.5217214778725143</v>
          </cell>
          <cell r="G75" t="str">
            <v>NV Energy (NYSE-NVE)</v>
          </cell>
          <cell r="H75">
            <v>3.6262540795358391</v>
          </cell>
        </row>
        <row r="76">
          <cell r="C76" t="str">
            <v>ALLETE, Inc. (NYSE-ALE)</v>
          </cell>
          <cell r="D76">
            <v>5.3349499848438917</v>
          </cell>
          <cell r="G76" t="str">
            <v>UniSource Energy Corporation (NYSE-UNS)</v>
          </cell>
          <cell r="H76">
            <v>3.6306729264475743</v>
          </cell>
        </row>
        <row r="77">
          <cell r="C77" t="str">
            <v>Black Hills Corporation (NYSE-BKH)</v>
          </cell>
          <cell r="D77">
            <v>5.334335086401202</v>
          </cell>
          <cell r="G77" t="str">
            <v>Northeast Utilities (NYSE-NU)</v>
          </cell>
          <cell r="H77">
            <v>3.679318357862122</v>
          </cell>
        </row>
        <row r="79">
          <cell r="D79" t="str">
            <v xml:space="preserve">MARKET/BOOK </v>
          </cell>
          <cell r="F79" t="str">
            <v>RATIO</v>
          </cell>
        </row>
        <row r="80">
          <cell r="C80" t="str">
            <v>HIGH</v>
          </cell>
          <cell r="G80" t="str">
            <v>LOW</v>
          </cell>
        </row>
        <row r="81">
          <cell r="C81" t="str">
            <v>Exelon Corporation (NYSE-EXC)</v>
          </cell>
          <cell r="D81">
            <v>262.62690152121695</v>
          </cell>
          <cell r="G81" t="str">
            <v>Pepco Holdings, Inc. (NYSE-POM)</v>
          </cell>
          <cell r="H81">
            <v>88.535327366933586</v>
          </cell>
        </row>
        <row r="82">
          <cell r="C82" t="str">
            <v>CenterPoint Energy (NYSE-CNP)</v>
          </cell>
          <cell r="D82">
            <v>218.09093856259659</v>
          </cell>
          <cell r="G82" t="str">
            <v>NiSource Inc. (NYSE-NI)</v>
          </cell>
          <cell r="H82">
            <v>89.654036035275738</v>
          </cell>
        </row>
        <row r="83">
          <cell r="C83" t="str">
            <v>Dominion Resources, Inc. (NYSE-D)</v>
          </cell>
          <cell r="D83">
            <v>205.34227950913748</v>
          </cell>
          <cell r="G83" t="str">
            <v>NV Energy (NYSE-NVE)</v>
          </cell>
          <cell r="H83">
            <v>89.755705557953263</v>
          </cell>
        </row>
        <row r="84">
          <cell r="C84" t="str">
            <v>AES Corporation (NYSE-AES)</v>
          </cell>
          <cell r="D84">
            <v>203.41550752825657</v>
          </cell>
          <cell r="G84" t="str">
            <v>Black Hills Corporation (NYSE-BKH)</v>
          </cell>
          <cell r="H84">
            <v>96.813893254778705</v>
          </cell>
        </row>
        <row r="85">
          <cell r="C85" t="str">
            <v>NSTAR (NYSE-NST)</v>
          </cell>
          <cell r="D85">
            <v>203.12316058262672</v>
          </cell>
          <cell r="G85" t="str">
            <v>Duke Energy Corporation (NYSE-DUK)</v>
          </cell>
          <cell r="H85">
            <v>104.26231025546093</v>
          </cell>
        </row>
        <row r="86">
          <cell r="C86" t="str">
            <v>Public Service Enterprise Group (NYSE-PEG)</v>
          </cell>
          <cell r="D86">
            <v>195.07061370178468</v>
          </cell>
          <cell r="G86" t="str">
            <v>DTE Energy Company (NYSE-DTE)</v>
          </cell>
          <cell r="H86">
            <v>112.39897370109043</v>
          </cell>
        </row>
        <row r="87">
          <cell r="C87" t="str">
            <v>Entergy Corporation (NYSE-ETR)</v>
          </cell>
          <cell r="D87">
            <v>191.0184587277875</v>
          </cell>
          <cell r="G87" t="str">
            <v>Integrys Energy Group (NYSE-TEG)</v>
          </cell>
          <cell r="H87">
            <v>112.79488878041978</v>
          </cell>
        </row>
        <row r="88">
          <cell r="C88" t="str">
            <v>Constellation Energy Group, Inc. (NYSE-CEG)</v>
          </cell>
          <cell r="D88">
            <v>173.41591867096454</v>
          </cell>
          <cell r="G88" t="str">
            <v>Avista Corporation (NYSE-AVA)</v>
          </cell>
          <cell r="H88">
            <v>114.82954209862935</v>
          </cell>
        </row>
        <row r="89">
          <cell r="C89" t="str">
            <v>MDU Resources Group, Inc. (NYSE-MDU)</v>
          </cell>
          <cell r="D89">
            <v>172.36141927140773</v>
          </cell>
          <cell r="G89" t="str">
            <v>Empire District Electric Co. (NYSE-EDE)</v>
          </cell>
          <cell r="H89">
            <v>115.39972644533071</v>
          </cell>
        </row>
        <row r="90">
          <cell r="C90" t="str">
            <v>PG&amp;E Corporation (NYSE-PCG)</v>
          </cell>
          <cell r="D90">
            <v>171.7402086203503</v>
          </cell>
          <cell r="G90" t="str">
            <v>Alliant  Energy Corporation (NYSE-LNT)</v>
          </cell>
          <cell r="H90">
            <v>120.29093017356959</v>
          </cell>
        </row>
        <row r="92">
          <cell r="D92" t="str">
            <v xml:space="preserve">PRICE/EARNINGS </v>
          </cell>
          <cell r="F92" t="str">
            <v>MULTIPLE</v>
          </cell>
        </row>
        <row r="93">
          <cell r="C93" t="str">
            <v>HIGH</v>
          </cell>
          <cell r="G93" t="str">
            <v>LOW</v>
          </cell>
        </row>
        <row r="94">
          <cell r="C94" t="str">
            <v>Alliant  Energy Corporation (NYSE-LNT)</v>
          </cell>
          <cell r="D94">
            <v>30.404040404040405</v>
          </cell>
          <cell r="G94" t="str">
            <v>Public Service Enterprise Group (NYSE-PEG)</v>
          </cell>
          <cell r="H94">
            <v>11.597222222222221</v>
          </cell>
        </row>
        <row r="95">
          <cell r="C95" t="str">
            <v>Duke Energy Corporation (NYSE-DUK)</v>
          </cell>
          <cell r="D95">
            <v>22.217948717948715</v>
          </cell>
          <cell r="G95" t="str">
            <v>Exelon Corporation (NYSE-EXC)</v>
          </cell>
          <cell r="H95">
            <v>11.658823529411764</v>
          </cell>
        </row>
        <row r="96">
          <cell r="C96" t="str">
            <v>TECO Energy, Inc. (NYSE-TE)</v>
          </cell>
          <cell r="D96">
            <v>18.825581395348838</v>
          </cell>
          <cell r="G96" t="str">
            <v>SEMPRA Energy (NYSE-SRE)</v>
          </cell>
          <cell r="H96">
            <v>11.875536480686696</v>
          </cell>
        </row>
        <row r="97">
          <cell r="C97" t="str">
            <v>Vectren Corporation (NYSE-VVC)</v>
          </cell>
          <cell r="D97">
            <v>17.468085106382979</v>
          </cell>
          <cell r="G97" t="str">
            <v>SCANA Corporation (NYSE-SCG)</v>
          </cell>
          <cell r="H97">
            <v>12.53872053872054</v>
          </cell>
        </row>
        <row r="98">
          <cell r="C98" t="str">
            <v>CH Energy Group, Inc. (NYSE-CHG)</v>
          </cell>
          <cell r="D98">
            <v>17.129324546952226</v>
          </cell>
          <cell r="G98" t="str">
            <v>DTE Energy Company (NYSE-DTE)</v>
          </cell>
          <cell r="H98">
            <v>12.642857142857141</v>
          </cell>
        </row>
        <row r="99">
          <cell r="C99" t="str">
            <v>MGE Energy, Inc. (NDQ-MGEE)</v>
          </cell>
          <cell r="D99">
            <v>16.872641509433965</v>
          </cell>
          <cell r="G99" t="str">
            <v>PG&amp;E Corporation (NYSE-PCG)</v>
          </cell>
          <cell r="H99">
            <v>12.695455828394016</v>
          </cell>
        </row>
        <row r="100">
          <cell r="C100" t="str">
            <v>NV Energy (NYSE-NVE)</v>
          </cell>
          <cell r="D100">
            <v>16.064935064935064</v>
          </cell>
          <cell r="G100" t="str">
            <v>CMS Energy Corporation (NYSE-CMS)</v>
          </cell>
          <cell r="H100">
            <v>12.915966386554622</v>
          </cell>
        </row>
        <row r="101">
          <cell r="C101" t="str">
            <v>ALLETE, Inc. (NYSE-ALE)</v>
          </cell>
          <cell r="D101">
            <v>16.014563106796121</v>
          </cell>
          <cell r="G101" t="str">
            <v>CenterPoint Energy (NYSE-CNP)</v>
          </cell>
          <cell r="H101">
            <v>13.568050446663163</v>
          </cell>
        </row>
        <row r="102">
          <cell r="C102" t="str">
            <v>NiSource Inc. (NYSE-NI)</v>
          </cell>
          <cell r="D102">
            <v>15.744897959183673</v>
          </cell>
          <cell r="G102" t="str">
            <v>Northeast Utilities (NYSE-NU)</v>
          </cell>
          <cell r="H102">
            <v>13.641509433962261</v>
          </cell>
        </row>
        <row r="103">
          <cell r="C103" t="str">
            <v>Empire District Electric Co. (NYSE-EDE)</v>
          </cell>
          <cell r="D103">
            <v>15.584307178631054</v>
          </cell>
          <cell r="G103" t="str">
            <v>Northwestern Corporation (NYSE-NWE)</v>
          </cell>
          <cell r="H103">
            <v>13.890052356020941</v>
          </cell>
        </row>
        <row r="105">
          <cell r="D105" t="str">
            <v xml:space="preserve">RETURN   ON   BOOK   VALUE </v>
          </cell>
          <cell r="F105" t="str">
            <v>OF   COMMON    EQUITY</v>
          </cell>
        </row>
        <row r="106">
          <cell r="C106" t="str">
            <v>HIGH</v>
          </cell>
          <cell r="G106" t="str">
            <v>LOW</v>
          </cell>
        </row>
        <row r="107">
          <cell r="C107" t="str">
            <v>Exelon Corporation (NYSE-EXC)</v>
          </cell>
          <cell r="D107">
            <v>23.117498027162853</v>
          </cell>
          <cell r="G107" t="str">
            <v>Pepco Holdings, Inc. (NYSE-POM)</v>
          </cell>
          <cell r="H107">
            <v>6.2414902461653394</v>
          </cell>
        </row>
        <row r="108">
          <cell r="C108" t="str">
            <v>Public Service Enterprise Group (NYSE-PEG)</v>
          </cell>
          <cell r="D108">
            <v>18.088486922512832</v>
          </cell>
          <cell r="G108" t="str">
            <v>CH Energy Group, Inc. (NYSE-CHG)</v>
          </cell>
          <cell r="H108">
            <v>7.3308457521237447</v>
          </cell>
        </row>
        <row r="109">
          <cell r="C109" t="str">
            <v>UniSource Energy Corporation (NYSE-UNS)</v>
          </cell>
          <cell r="D109">
            <v>16.687484279605787</v>
          </cell>
          <cell r="G109" t="str">
            <v>Empire District Electric Co. (NYSE-EDE)</v>
          </cell>
          <cell r="H109">
            <v>7.4450550445754198</v>
          </cell>
        </row>
        <row r="110">
          <cell r="C110" t="str">
            <v>Dominion Resources, Inc. (NYSE-D)</v>
          </cell>
          <cell r="D110">
            <v>15.088105726872246</v>
          </cell>
          <cell r="G110" t="str">
            <v>Ameren Corporation (NYSE-AEE)</v>
          </cell>
          <cell r="H110">
            <v>7.9285090371564877</v>
          </cell>
        </row>
        <row r="111">
          <cell r="C111" t="str">
            <v>AES Corporation (NYSE-AES)</v>
          </cell>
          <cell r="D111">
            <v>14.934366257800733</v>
          </cell>
          <cell r="G111" t="str">
            <v>NV Energy (NYSE-NVE)</v>
          </cell>
          <cell r="H111">
            <v>8.1054592138930737</v>
          </cell>
        </row>
        <row r="112">
          <cell r="C112" t="str">
            <v>CenterPoint Energy (NYSE-CNP)</v>
          </cell>
          <cell r="D112">
            <v>14.934180662732638</v>
          </cell>
          <cell r="G112" t="str">
            <v>Avista Corporation (NYSE-AVA)</v>
          </cell>
          <cell r="H112">
            <v>8.1646655231560885</v>
          </cell>
        </row>
        <row r="113">
          <cell r="C113" t="str">
            <v>PG&amp;E Corporation (NYSE-PCG)</v>
          </cell>
          <cell r="D113">
            <v>13.57442619553391</v>
          </cell>
          <cell r="G113" t="str">
            <v>Unitil Corporation (ASE-UTL)</v>
          </cell>
          <cell r="H113">
            <v>8.1895400766522375</v>
          </cell>
        </row>
        <row r="114">
          <cell r="C114" t="str">
            <v>NSTAR (NYSE-NST)</v>
          </cell>
          <cell r="D114">
            <v>13.543489866437564</v>
          </cell>
          <cell r="G114" t="str">
            <v>Consolidated Edison, Inc. (NYSE-ED)</v>
          </cell>
          <cell r="H114">
            <v>8.4002847554154378</v>
          </cell>
        </row>
        <row r="115">
          <cell r="C115" t="str">
            <v>Entergy Corporation (NYSE-ETR)</v>
          </cell>
          <cell r="D115">
            <v>13.403097276047109</v>
          </cell>
          <cell r="G115" t="str">
            <v>Vectren Corporation (NYSE-VVC)</v>
          </cell>
          <cell r="H115">
            <v>8.4884532070345493</v>
          </cell>
        </row>
        <row r="116">
          <cell r="C116" t="str">
            <v>SEMPRA Energy (NYSE-SRE)</v>
          </cell>
          <cell r="D116">
            <v>11.548398726191191</v>
          </cell>
          <cell r="G116" t="str">
            <v>ALLETE, Inc. (NYSE-ALE)</v>
          </cell>
          <cell r="H116">
            <v>8.7140092652319225</v>
          </cell>
        </row>
        <row r="121">
          <cell r="D121" t="str">
            <v xml:space="preserve">NATURAL   GAS   DIST.   </v>
          </cell>
          <cell r="F121" t="str">
            <v>&amp;   INT.   GAS   COMPANIES</v>
          </cell>
        </row>
        <row r="123">
          <cell r="D123" t="str">
            <v xml:space="preserve">DIVIDEND </v>
          </cell>
          <cell r="F123" t="str">
            <v>YIELD</v>
          </cell>
        </row>
        <row r="124">
          <cell r="C124" t="str">
            <v>HIGH</v>
          </cell>
          <cell r="G124" t="str">
            <v>LOW</v>
          </cell>
        </row>
        <row r="125">
          <cell r="C125" t="str">
            <v>Energy, Incorporated (NDQ-EGAS)</v>
          </cell>
          <cell r="D125">
            <v>6.2427745664739884</v>
          </cell>
          <cell r="G125" t="str">
            <v>Southwestern Energy Company (NYSE-SWN)</v>
          </cell>
          <cell r="H125">
            <v>0</v>
          </cell>
        </row>
        <row r="126">
          <cell r="C126" t="str">
            <v>AGL Resources Inc. (NYSE-AGL)</v>
          </cell>
          <cell r="D126">
            <v>4.6892039258451472</v>
          </cell>
          <cell r="G126" t="str">
            <v>El Paso Corporation (NYSE-EP)</v>
          </cell>
          <cell r="H126">
            <v>0.40941658137154557</v>
          </cell>
        </row>
        <row r="127">
          <cell r="C127" t="str">
            <v>Laclede Group, Inc. (NYSE-LG)</v>
          </cell>
          <cell r="D127">
            <v>4.6773238602723506</v>
          </cell>
          <cell r="G127" t="str">
            <v>Energen Corporation (NYSE-EGN)</v>
          </cell>
          <cell r="H127">
            <v>1.0822510822510822</v>
          </cell>
        </row>
        <row r="128">
          <cell r="C128" t="str">
            <v>Atmos Energy Corporation (NYSE-ATO)</v>
          </cell>
          <cell r="D128">
            <v>4.6461758398856325</v>
          </cell>
          <cell r="G128" t="str">
            <v>Questar Corporation (NYSE-STR)</v>
          </cell>
          <cell r="H128">
            <v>1.2603005332040718</v>
          </cell>
        </row>
        <row r="129">
          <cell r="C129" t="str">
            <v>Delta Natural Gas Company (NDQ-DGAS)</v>
          </cell>
          <cell r="D129">
            <v>4.5749402526459546</v>
          </cell>
          <cell r="G129" t="str">
            <v>EQT Corporation (NYSE-EQT)</v>
          </cell>
          <cell r="H129">
            <v>2.037508671524956</v>
          </cell>
        </row>
        <row r="130">
          <cell r="C130" t="str">
            <v>NICOR Inc. (NYSE-GAS)</v>
          </cell>
          <cell r="D130">
            <v>4.4137931034482758</v>
          </cell>
          <cell r="G130" t="str">
            <v>Williams Companies, Inc. (NYSE-WMB)</v>
          </cell>
          <cell r="H130">
            <v>2.1348859776807378</v>
          </cell>
        </row>
        <row r="131">
          <cell r="C131" t="str">
            <v>RGC Resources, Inc. (NDQ-RGCO)</v>
          </cell>
          <cell r="D131">
            <v>4.399880275366657</v>
          </cell>
          <cell r="G131" t="str">
            <v>National Fuel Gas Company (NYSE-NFG)</v>
          </cell>
          <cell r="H131">
            <v>2.7186225645672857</v>
          </cell>
        </row>
        <row r="132">
          <cell r="C132" t="str">
            <v>WGL Holdings, Inc. (NYSE-WGL)</v>
          </cell>
          <cell r="D132">
            <v>4.3641474816453449</v>
          </cell>
          <cell r="G132" t="str">
            <v>Southern Union Company (NYSE-SUG)</v>
          </cell>
          <cell r="H132">
            <v>2.7202598457166061</v>
          </cell>
        </row>
        <row r="133">
          <cell r="C133" t="str">
            <v>Piedmont Natural Gas Co., Inc. (NYSE-PNY)</v>
          </cell>
          <cell r="D133">
            <v>4.1538461538461542</v>
          </cell>
          <cell r="G133" t="str">
            <v>UGI Corporation (NYSE-UGI)</v>
          </cell>
          <cell r="H133">
            <v>3.244120032441201</v>
          </cell>
        </row>
        <row r="134">
          <cell r="C134" t="str">
            <v>Chesapeake Utilities Corporation (NYSE-CPK)</v>
          </cell>
          <cell r="D134">
            <v>3.9548022598870061</v>
          </cell>
          <cell r="G134" t="str">
            <v>Southwest Gas Corporation (NYSE-SWX)</v>
          </cell>
          <cell r="H134">
            <v>3.2940360610263522</v>
          </cell>
        </row>
        <row r="136">
          <cell r="D136" t="str">
            <v xml:space="preserve">MARKET/BOOK </v>
          </cell>
          <cell r="F136" t="str">
            <v>RATIO</v>
          </cell>
        </row>
        <row r="137">
          <cell r="C137" t="str">
            <v>HIGH</v>
          </cell>
          <cell r="G137" t="str">
            <v>LOW</v>
          </cell>
        </row>
        <row r="138">
          <cell r="C138" t="str">
            <v>El Paso Corporation (NYSE-EP)</v>
          </cell>
          <cell r="D138">
            <v>318.49388280282329</v>
          </cell>
          <cell r="G138" t="str">
            <v>Southern Union Company (NYSE-SUG)</v>
          </cell>
          <cell r="H138">
            <v>113.51277155871482</v>
          </cell>
        </row>
        <row r="139">
          <cell r="C139" t="str">
            <v>EQT Corporation (NYSE-EQT)</v>
          </cell>
          <cell r="D139">
            <v>268.92115981197253</v>
          </cell>
          <cell r="G139" t="str">
            <v>Energy, Incorporated (NDQ-EGAS)</v>
          </cell>
          <cell r="H139">
            <v>119.18688330582907</v>
          </cell>
        </row>
        <row r="140">
          <cell r="C140" t="str">
            <v>National Fuel Gas Company (NYSE-NFG)</v>
          </cell>
          <cell r="D140">
            <v>249.91687975228345</v>
          </cell>
          <cell r="G140" t="str">
            <v>Southwest Gas Corporation (NYSE-SWX)</v>
          </cell>
          <cell r="H140">
            <v>121.46729602917578</v>
          </cell>
        </row>
        <row r="141">
          <cell r="C141" t="str">
            <v>New Jersey Resources Corp. (NYSE-NJR)</v>
          </cell>
          <cell r="D141">
            <v>227.80132980342921</v>
          </cell>
          <cell r="G141" t="str">
            <v>Atmos Energy Corporation (NYSE-ATO)</v>
          </cell>
          <cell r="H141">
            <v>123.82539745980381</v>
          </cell>
        </row>
        <row r="142">
          <cell r="C142" t="str">
            <v>Questar Corporation (NYSE-STR)</v>
          </cell>
          <cell r="D142">
            <v>217.67776880031121</v>
          </cell>
          <cell r="G142" t="str">
            <v>Laclede Group, Inc. (NYSE-LG)</v>
          </cell>
          <cell r="H142">
            <v>143.89314353132318</v>
          </cell>
        </row>
        <row r="143">
          <cell r="C143" t="str">
            <v>ONEOK, Inc. (NYSE-OKE)</v>
          </cell>
          <cell r="D143">
            <v>213.91017729825225</v>
          </cell>
          <cell r="G143" t="str">
            <v>RGC Resources, Inc. (NDQ-RGCO)</v>
          </cell>
          <cell r="H143">
            <v>144.4204158534296</v>
          </cell>
        </row>
        <row r="144">
          <cell r="C144" t="str">
            <v>South Jersey Industries, Inc. (NYSE-SJI)</v>
          </cell>
          <cell r="D144">
            <v>212.16686130279817</v>
          </cell>
          <cell r="G144" t="str">
            <v>Williams Companies, Inc. (NYSE-WMB)</v>
          </cell>
          <cell r="H144">
            <v>146.39600325027084</v>
          </cell>
        </row>
        <row r="145">
          <cell r="C145" t="str">
            <v>Piedmont Natural Gas Co., Inc. (NYSE-PNY)</v>
          </cell>
          <cell r="D145">
            <v>200.18419547929861</v>
          </cell>
          <cell r="G145" t="str">
            <v>WGL Holdings, Inc. (NYSE-WGL)</v>
          </cell>
          <cell r="H145">
            <v>153.34478335571347</v>
          </cell>
        </row>
        <row r="146">
          <cell r="C146" t="str">
            <v>NICOR Inc. (NYSE-GAS)</v>
          </cell>
          <cell r="D146">
            <v>193.7659872102318</v>
          </cell>
          <cell r="G146" t="str">
            <v>Delta Natural Gas Company (NDQ-DGAS)</v>
          </cell>
          <cell r="H146">
            <v>161.58810165599775</v>
          </cell>
        </row>
        <row r="147">
          <cell r="C147" t="str">
            <v>Northwest Natural Gas Co. (NYSE-NWN)</v>
          </cell>
          <cell r="D147">
            <v>185.02089334252909</v>
          </cell>
          <cell r="G147" t="str">
            <v>AGL Resources Inc. (NYSE-AGL)</v>
          </cell>
          <cell r="H147">
            <v>164.72926119837115</v>
          </cell>
        </row>
        <row r="149">
          <cell r="D149" t="str">
            <v xml:space="preserve">PRICE/EARNINGS </v>
          </cell>
          <cell r="F149" t="str">
            <v>MULTIPLE</v>
          </cell>
        </row>
        <row r="150">
          <cell r="C150" t="str">
            <v>HIGH</v>
          </cell>
          <cell r="G150" t="str">
            <v>LOW</v>
          </cell>
        </row>
        <row r="151">
          <cell r="C151" t="str">
            <v>New Jersey Resources Corp. (NYSE-NJR)</v>
          </cell>
          <cell r="D151">
            <v>57.812500000000007</v>
          </cell>
          <cell r="G151" t="str">
            <v>UGI Corporation (NYSE-UGI)</v>
          </cell>
          <cell r="H151">
            <v>10.449152542372881</v>
          </cell>
        </row>
        <row r="152">
          <cell r="C152" t="str">
            <v>Williams Companies, Inc. (NYSE-WMB)</v>
          </cell>
          <cell r="D152">
            <v>51.525000000000006</v>
          </cell>
          <cell r="G152" t="str">
            <v>Energy, Incorporated (NDQ-EGAS)</v>
          </cell>
          <cell r="H152">
            <v>11.381578947368421</v>
          </cell>
        </row>
        <row r="153">
          <cell r="C153" t="str">
            <v>South Jersey Industries, Inc. (NYSE-SJI)</v>
          </cell>
          <cell r="D153">
            <v>41.502762430939228</v>
          </cell>
          <cell r="G153" t="str">
            <v>Laclede Group, Inc. (NYSE-LG)</v>
          </cell>
          <cell r="H153">
            <v>11.568493150684931</v>
          </cell>
        </row>
        <row r="154">
          <cell r="C154" t="str">
            <v>National Fuel Gas Company (NYSE-NFG)</v>
          </cell>
          <cell r="D154">
            <v>39.408000000000008</v>
          </cell>
          <cell r="G154" t="str">
            <v>Energen Corporation (NYSE-EGN)</v>
          </cell>
          <cell r="H154">
            <v>12.657534246575342</v>
          </cell>
        </row>
        <row r="155">
          <cell r="C155" t="str">
            <v>EQT Corporation (NYSE-EQT)</v>
          </cell>
          <cell r="D155">
            <v>28.045454545454543</v>
          </cell>
          <cell r="G155" t="str">
            <v>Southern Union Company (NYSE-SUG)</v>
          </cell>
          <cell r="H155">
            <v>12.683908045977013</v>
          </cell>
        </row>
        <row r="156">
          <cell r="C156" t="str">
            <v>AGL Resources Inc. (NYSE-AGL)</v>
          </cell>
          <cell r="D156">
            <v>23.818181818181817</v>
          </cell>
          <cell r="G156" t="str">
            <v>RGC Resources, Inc. (NDQ-RGCO)</v>
          </cell>
          <cell r="H156">
            <v>13.302752293577981</v>
          </cell>
        </row>
        <row r="157">
          <cell r="C157" t="str">
            <v>Piedmont Natural Gas Co., Inc. (NYSE-PNY)</v>
          </cell>
          <cell r="D157">
            <v>22.222222222222218</v>
          </cell>
          <cell r="G157" t="str">
            <v>NICOR Inc. (NYSE-GAS)</v>
          </cell>
          <cell r="H157">
            <v>13.381475667189951</v>
          </cell>
        </row>
        <row r="158">
          <cell r="C158" t="str">
            <v>Delta Natural Gas Company (NDQ-DGAS)</v>
          </cell>
          <cell r="D158">
            <v>21.085154483798039</v>
          </cell>
          <cell r="G158" t="str">
            <v>WGL Holdings, Inc. (NYSE-WGL)</v>
          </cell>
          <cell r="H158">
            <v>13.979079497907948</v>
          </cell>
        </row>
        <row r="159">
          <cell r="C159" t="str">
            <v>Questar Corporation (NYSE-STR)</v>
          </cell>
          <cell r="D159">
            <v>19.39821344616831</v>
          </cell>
          <cell r="G159" t="str">
            <v>Atmos Energy Corporation (NYSE-ATO)</v>
          </cell>
          <cell r="H159">
            <v>14.081730769230768</v>
          </cell>
        </row>
        <row r="160">
          <cell r="C160" t="str">
            <v>Southwest Gas Corporation (NYSE-SWX)</v>
          </cell>
          <cell r="D160">
            <v>17.747692307692308</v>
          </cell>
          <cell r="G160" t="str">
            <v>Northwest Natural Gas Co. (NYSE-NWN)</v>
          </cell>
          <cell r="H160">
            <v>15.468695952957454</v>
          </cell>
        </row>
        <row r="162">
          <cell r="D162" t="str">
            <v xml:space="preserve">RETURN   ON   BOOK   VALUE </v>
          </cell>
          <cell r="F162" t="str">
            <v>OF   COMMON   EQUITY</v>
          </cell>
        </row>
        <row r="163">
          <cell r="C163" t="str">
            <v>HIGH</v>
          </cell>
          <cell r="G163" t="str">
            <v>LOW</v>
          </cell>
        </row>
        <row r="164">
          <cell r="C164" t="str">
            <v>UGI Corporation (NYSE-UGI)</v>
          </cell>
          <cell r="D164">
            <v>17.1812169751753</v>
          </cell>
          <cell r="G164" t="str">
            <v>Williams Companies, Inc. (NYSE-WMB)</v>
          </cell>
          <cell r="H164">
            <v>3.649072922220248</v>
          </cell>
        </row>
        <row r="165">
          <cell r="C165" t="str">
            <v>NICOR Inc. (NYSE-GAS)</v>
          </cell>
          <cell r="D165">
            <v>14.799284070570184</v>
          </cell>
          <cell r="G165" t="str">
            <v>New Jersey Resources Corp. (NYSE-NJR)</v>
          </cell>
          <cell r="H165">
            <v>3.8458823562629356</v>
          </cell>
        </row>
        <row r="166">
          <cell r="C166" t="str">
            <v>Energen Corporation (NYSE-EGN)</v>
          </cell>
          <cell r="D166">
            <v>14.504644300084413</v>
          </cell>
          <cell r="G166" t="str">
            <v>National Fuel Gas Company (NYSE-NFG)</v>
          </cell>
          <cell r="H166">
            <v>6.3083748455526196</v>
          </cell>
        </row>
        <row r="167">
          <cell r="C167" t="str">
            <v>ONEOK, Inc. (NYSE-OKE)</v>
          </cell>
          <cell r="D167">
            <v>13.962593177578778</v>
          </cell>
          <cell r="G167" t="str">
            <v>Chesapeake Utilities Corporation (NYSE-CPK)</v>
          </cell>
          <cell r="H167">
            <v>6.9676253309337826</v>
          </cell>
        </row>
        <row r="168">
          <cell r="C168" t="str">
            <v>Laclede Group, Inc. (NYSE-LG)</v>
          </cell>
          <cell r="D168">
            <v>12.804469117865411</v>
          </cell>
          <cell r="G168" t="str">
            <v>EQT Corporation (NYSE-EQT)</v>
          </cell>
          <cell r="H168">
            <v>6.9706266447126435</v>
          </cell>
        </row>
        <row r="169">
          <cell r="C169" t="str">
            <v>AGL Resources Inc. (NYSE-AGL)</v>
          </cell>
          <cell r="D169">
            <v>12.605286087714202</v>
          </cell>
          <cell r="G169" t="str">
            <v>Delta Natural Gas Company (NDQ-DGAS)</v>
          </cell>
          <cell r="H169">
            <v>7.6515387104390955</v>
          </cell>
        </row>
        <row r="170">
          <cell r="C170" t="str">
            <v>Northwest Natural Gas Co. (NYSE-NWN)</v>
          </cell>
          <cell r="D170">
            <v>12.345601710813721</v>
          </cell>
          <cell r="G170" t="str">
            <v>Atmos Energy Corporation (NYSE-ATO)</v>
          </cell>
          <cell r="H170">
            <v>9.031287558346591</v>
          </cell>
        </row>
        <row r="171">
          <cell r="C171" t="str">
            <v>Questar Corporation (NYSE-STR)</v>
          </cell>
          <cell r="D171">
            <v>11.419085620297889</v>
          </cell>
          <cell r="G171" t="str">
            <v>Piedmont Natural Gas Co., Inc. (NYSE-PNY)</v>
          </cell>
          <cell r="H171">
            <v>9.2157444771585286</v>
          </cell>
        </row>
        <row r="172">
          <cell r="C172" t="str">
            <v>Chesapeake Utilities Corporation (NYSE-CPK)</v>
          </cell>
          <cell r="D172">
            <v>11.222219011011241</v>
          </cell>
          <cell r="G172" t="str">
            <v>Southern Union Company (NYSE-SUG)</v>
          </cell>
          <cell r="H172">
            <v>9.3093920437501332</v>
          </cell>
        </row>
        <row r="173">
          <cell r="C173" t="str">
            <v>WGL Holdings, Inc. (NYSE-WGL)</v>
          </cell>
          <cell r="D173">
            <v>11.190352173792437</v>
          </cell>
          <cell r="G173" t="str">
            <v>Energy, Incorporated (NDQ-EGAS)</v>
          </cell>
          <cell r="H173">
            <v>10.484685118680899</v>
          </cell>
        </row>
        <row r="178">
          <cell r="D178" t="str">
            <v>TELEPHONE</v>
          </cell>
          <cell r="F178" t="str">
            <v>COMPANIES</v>
          </cell>
        </row>
        <row r="180">
          <cell r="D180" t="str">
            <v xml:space="preserve">DIVIDEND </v>
          </cell>
          <cell r="F180" t="str">
            <v>YIELD</v>
          </cell>
        </row>
        <row r="181">
          <cell r="C181" t="str">
            <v>HIGH</v>
          </cell>
          <cell r="G181" t="str">
            <v>LOW</v>
          </cell>
        </row>
        <row r="182">
          <cell r="C182" t="str">
            <v>Frontier Communications Corp (NYSE FTR)</v>
          </cell>
          <cell r="D182">
            <v>13.386880856760374</v>
          </cell>
          <cell r="G182" t="str">
            <v>General Communication, Inc. (NDQ-GNCMA)</v>
          </cell>
          <cell r="H182">
            <v>0</v>
          </cell>
        </row>
        <row r="183">
          <cell r="C183" t="str">
            <v>Alaska Comm. Systems Group (NDQ-ALSK)</v>
          </cell>
          <cell r="D183">
            <v>10.763454496935102</v>
          </cell>
          <cell r="G183" t="str">
            <v>PAETEC Holdings Corp. (NDQ-PAET)</v>
          </cell>
          <cell r="H183">
            <v>0</v>
          </cell>
        </row>
        <row r="184">
          <cell r="C184" t="str">
            <v>Windstream Corporation (NYSE-WIN)</v>
          </cell>
          <cell r="D184">
            <v>9.2850510677808735</v>
          </cell>
          <cell r="G184" t="str">
            <v>Telephone &amp; Data Systems, Inc.  (ASE-TDS)</v>
          </cell>
          <cell r="H184">
            <v>1.3174019607843137</v>
          </cell>
        </row>
        <row r="185">
          <cell r="C185" t="str">
            <v>CenturyTel, Inc. (NYSE-CTL)</v>
          </cell>
          <cell r="D185">
            <v>7.9658605974395442</v>
          </cell>
          <cell r="G185" t="str">
            <v>Verizon Communications (NYSE-VZ)</v>
          </cell>
          <cell r="H185">
            <v>5.7909174032307211</v>
          </cell>
        </row>
        <row r="186">
          <cell r="C186" t="str">
            <v>Qwest Communications International (NYSE-Q)</v>
          </cell>
          <cell r="D186">
            <v>7.5294117647058831</v>
          </cell>
          <cell r="G186" t="str">
            <v xml:space="preserve">AT&amp;T Inc. (NYSE-T)  </v>
          </cell>
          <cell r="H186">
            <v>6.0249816311535636</v>
          </cell>
        </row>
        <row r="188">
          <cell r="D188" t="str">
            <v xml:space="preserve">MARKET/BOOK </v>
          </cell>
          <cell r="F188" t="str">
            <v>RATIO</v>
          </cell>
        </row>
        <row r="189">
          <cell r="C189" t="str">
            <v>HIGH</v>
          </cell>
          <cell r="G189" t="str">
            <v>LOW</v>
          </cell>
        </row>
        <row r="190">
          <cell r="C190" t="str">
            <v>PAETEC Holdings Corp. (NDQ-PAET)</v>
          </cell>
          <cell r="D190">
            <v>294.77645765071657</v>
          </cell>
          <cell r="G190" t="str">
            <v>Telephone companies with NMs (Not Meaningful Figures)</v>
          </cell>
        </row>
        <row r="191">
          <cell r="C191" t="str">
            <v>Verizon Communications (NYSE-VZ)</v>
          </cell>
          <cell r="D191">
            <v>215.84126800351967</v>
          </cell>
          <cell r="G191" t="str">
            <v>have been excluded from the Market/Book Ratios rankings.</v>
          </cell>
        </row>
        <row r="192">
          <cell r="C192" t="str">
            <v xml:space="preserve">AT&amp;T Inc. (NYSE-T)  </v>
          </cell>
          <cell r="D192">
            <v>160.62361376386235</v>
          </cell>
        </row>
        <row r="193">
          <cell r="C193" t="str">
            <v>BCE, Inc. (NYSE-BCE)</v>
          </cell>
          <cell r="D193">
            <v>149.99430868463529</v>
          </cell>
        </row>
        <row r="194">
          <cell r="C194" t="str">
            <v>General Communication, Inc. (NDQ-GNCMA)</v>
          </cell>
          <cell r="D194">
            <v>114.18457778802735</v>
          </cell>
        </row>
        <row r="197">
          <cell r="D197" t="str">
            <v xml:space="preserve">PRICE/EARNINGS </v>
          </cell>
          <cell r="F197" t="str">
            <v>MULTIPLE</v>
          </cell>
        </row>
        <row r="198">
          <cell r="C198" t="str">
            <v>HIGH</v>
          </cell>
          <cell r="G198" t="str">
            <v>LOW</v>
          </cell>
        </row>
        <row r="199">
          <cell r="C199" t="str">
            <v>General Communication, Inc. (NDQ-GNCMA)</v>
          </cell>
          <cell r="D199">
            <v>68.777777777777786</v>
          </cell>
          <cell r="G199" t="str">
            <v>Cincinnati Bell Inc. (NYSE- CBB)</v>
          </cell>
          <cell r="H199">
            <v>6.3967611336032393</v>
          </cell>
        </row>
        <row r="200">
          <cell r="C200" t="str">
            <v>Alaska Comm. Systems Group (NDQ-ALSK)</v>
          </cell>
          <cell r="D200">
            <v>16.932182536476702</v>
          </cell>
          <cell r="G200" t="str">
            <v>Qwest Communications International (NYSE-Q)</v>
          </cell>
          <cell r="H200">
            <v>9.9067599067599073</v>
          </cell>
        </row>
        <row r="201">
          <cell r="C201" t="str">
            <v>BCE, Inc. (NYSE-BCE)</v>
          </cell>
          <cell r="D201">
            <v>16.927966101694913</v>
          </cell>
          <cell r="G201" t="str">
            <v>CenturyTel, Inc. (NYSE-CTL)</v>
          </cell>
          <cell r="H201">
            <v>12.381120112715745</v>
          </cell>
        </row>
        <row r="202">
          <cell r="C202" t="str">
            <v>Verizon Communications (NYSE-VZ)</v>
          </cell>
          <cell r="D202">
            <v>15.989278752436652</v>
          </cell>
          <cell r="G202" t="str">
            <v xml:space="preserve">AT&amp;T Inc. (NYSE-T)  </v>
          </cell>
          <cell r="H202">
            <v>13.475247524752472</v>
          </cell>
        </row>
        <row r="203">
          <cell r="C203" t="str">
            <v>Frontier Communications Corp (NYSE FTR)</v>
          </cell>
          <cell r="D203">
            <v>15.244897959183675</v>
          </cell>
          <cell r="G203" t="str">
            <v>Windstream Corporation (NYSE-WIN)</v>
          </cell>
          <cell r="H203">
            <v>13.632911392405061</v>
          </cell>
        </row>
        <row r="205">
          <cell r="D205" t="str">
            <v xml:space="preserve">RETURN   ON   BOOK   VALUE </v>
          </cell>
          <cell r="F205" t="str">
            <v>OF   COMMON   EQUITY</v>
          </cell>
        </row>
        <row r="206">
          <cell r="C206" t="str">
            <v>HIGH</v>
          </cell>
          <cell r="G206" t="str">
            <v>LOW</v>
          </cell>
        </row>
        <row r="207">
          <cell r="C207" t="str">
            <v>Verizon Communications (NYSE-VZ)</v>
          </cell>
          <cell r="D207">
            <v>12.392181856809009</v>
          </cell>
          <cell r="G207" t="str">
            <v>Telephone &amp; Data Systems, Inc.  (ASE-TDS)</v>
          </cell>
          <cell r="H207">
            <v>0.41971742491723119</v>
          </cell>
        </row>
        <row r="208">
          <cell r="C208" t="str">
            <v xml:space="preserve">AT&amp;T Inc. (NYSE-T)  </v>
          </cell>
          <cell r="D208">
            <v>11.742950042113881</v>
          </cell>
          <cell r="G208" t="str">
            <v>General Communication, Inc. (NDQ-GNCMA)</v>
          </cell>
          <cell r="H208">
            <v>0.50910655385056658</v>
          </cell>
        </row>
        <row r="209">
          <cell r="C209" t="str">
            <v>BCE, Inc. (NYSE-BCE)</v>
          </cell>
          <cell r="D209">
            <v>7.8143678349387278</v>
          </cell>
          <cell r="G209" t="str">
            <v>CenturyTel, Inc. (NYSE-CTL)</v>
          </cell>
          <cell r="H209">
            <v>6.1130128138217517</v>
          </cell>
        </row>
        <row r="216">
          <cell r="D216" t="str">
            <v>WATER</v>
          </cell>
          <cell r="F216" t="str">
            <v>COMPANIES</v>
          </cell>
        </row>
        <row r="218">
          <cell r="D218" t="str">
            <v xml:space="preserve">DIVIDEND </v>
          </cell>
          <cell r="F218" t="str">
            <v>YIELD</v>
          </cell>
        </row>
        <row r="219">
          <cell r="C219" t="str">
            <v>HIGH</v>
          </cell>
          <cell r="G219" t="str">
            <v>LOW</v>
          </cell>
        </row>
        <row r="220">
          <cell r="C220" t="str">
            <v>Artesian Resources Corp. (NDQ-ARTNA)</v>
          </cell>
          <cell r="D220">
            <v>4.3988269794721404</v>
          </cell>
          <cell r="G220" t="str">
            <v>American States Water Co. (NYSE-AWR)</v>
          </cell>
          <cell r="H220">
            <v>2.9986369831894595</v>
          </cell>
        </row>
        <row r="221">
          <cell r="C221" t="str">
            <v>Middlesex Water Company (NDQ-MSEX)</v>
          </cell>
          <cell r="D221">
            <v>4.2985074626865671</v>
          </cell>
          <cell r="G221" t="str">
            <v>SJW Corporation (NYSE-SJW)</v>
          </cell>
          <cell r="H221">
            <v>3.0188679245283021</v>
          </cell>
        </row>
        <row r="222">
          <cell r="C222" t="str">
            <v>American Water Works Co., Inc. (NYSE-AWK)</v>
          </cell>
          <cell r="D222">
            <v>3.7267080745341614</v>
          </cell>
          <cell r="G222" t="str">
            <v>California Water Service Group (NYSE-CWT)</v>
          </cell>
          <cell r="H222">
            <v>3.1746031746031744</v>
          </cell>
        </row>
        <row r="223">
          <cell r="C223" t="str">
            <v>Connecticut Water Service, Inc. (NDQ-CTWS)</v>
          </cell>
          <cell r="D223">
            <v>3.6752827140549273</v>
          </cell>
          <cell r="G223" t="str">
            <v>Pennichuck Corporation (NDQ-PNNW)</v>
          </cell>
          <cell r="H223">
            <v>3.3500837520938029</v>
          </cell>
        </row>
        <row r="226">
          <cell r="D226" t="str">
            <v xml:space="preserve">MARKET/BOOK </v>
          </cell>
          <cell r="F226" t="str">
            <v>RATIO</v>
          </cell>
        </row>
        <row r="227">
          <cell r="C227" t="str">
            <v>HIGH</v>
          </cell>
          <cell r="G227" t="str">
            <v>LOW</v>
          </cell>
        </row>
        <row r="228">
          <cell r="C228" t="str">
            <v>Aqua America, Inc. (NYSE-WTR)</v>
          </cell>
          <cell r="D228">
            <v>218.55104533691741</v>
          </cell>
          <cell r="G228" t="str">
            <v>American Water Works Co., Inc. (NYSE-AWK)</v>
          </cell>
          <cell r="H228">
            <v>98.753104644502031</v>
          </cell>
        </row>
        <row r="229">
          <cell r="C229" t="str">
            <v>York Water Company (NDQ-YORW)</v>
          </cell>
          <cell r="D229">
            <v>213.83648142757403</v>
          </cell>
          <cell r="G229" t="str">
            <v>Southwest Water Company (NDQ-SWWC)</v>
          </cell>
          <cell r="H229">
            <v>123.90129037699249</v>
          </cell>
        </row>
        <row r="230">
          <cell r="C230" t="str">
            <v>Connecticut Water Service, Inc. (NDQ-CTWS)</v>
          </cell>
          <cell r="D230">
            <v>194.60982688250311</v>
          </cell>
          <cell r="G230" t="str">
            <v>Artesian Resources Corp. (NDQ-ARTNA)</v>
          </cell>
          <cell r="H230">
            <v>141.71985268172196</v>
          </cell>
        </row>
        <row r="231">
          <cell r="C231" t="str">
            <v>Pennichuck Corporation (NDQ-PNNW)</v>
          </cell>
          <cell r="D231">
            <v>186.96497717066646</v>
          </cell>
          <cell r="G231" t="str">
            <v>SJW Corporation (NYSE-SJW)</v>
          </cell>
          <cell r="H231">
            <v>161.6943777844163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39.979999999999997</v>
          </cell>
          <cell r="D2">
            <v>43.9</v>
          </cell>
          <cell r="E2">
            <v>32.369999999999997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34.799999999999997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17.850000000000001</v>
          </cell>
          <cell r="R2">
            <v>33.369999999999997</v>
          </cell>
        </row>
        <row r="3">
          <cell r="C3">
            <v>40.450000000000003</v>
          </cell>
          <cell r="D3">
            <v>44.66</v>
          </cell>
          <cell r="E3">
            <v>32.43</v>
          </cell>
          <cell r="F3">
            <v>25.68</v>
          </cell>
          <cell r="G3">
            <v>32.200000000000003</v>
          </cell>
          <cell r="H3">
            <v>56.15</v>
          </cell>
          <cell r="I3">
            <v>19.97</v>
          </cell>
          <cell r="J3">
            <v>38.82</v>
          </cell>
          <cell r="K3">
            <v>34.840000000000003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17.989999999999998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17.850000000000001</v>
          </cell>
          <cell r="R4">
            <v>34.229999999999997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39.299999999999997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35.520000000000003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64.739999999999995</v>
          </cell>
          <cell r="Q6">
            <v>18.02</v>
          </cell>
          <cell r="R6">
            <v>34.369999999999997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17.940000000000001</v>
          </cell>
          <cell r="R7">
            <v>34.299999999999997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38.590000000000003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38.159999999999997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20.329999999999998</v>
          </cell>
          <cell r="J10">
            <v>37.94</v>
          </cell>
          <cell r="K10">
            <v>34.270000000000003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33.979999999999997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17.649999999999999</v>
          </cell>
          <cell r="R11">
            <v>33.18</v>
          </cell>
        </row>
        <row r="12">
          <cell r="C12">
            <v>40.590000000000003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34.380000000000003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64.510000000000005</v>
          </cell>
          <cell r="Q12">
            <v>17.850000000000001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32.340000000000003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40.299999999999997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34.409999999999997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34.659999999999997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40.340000000000003</v>
          </cell>
          <cell r="D16">
            <v>43.15</v>
          </cell>
          <cell r="E16">
            <v>31.64</v>
          </cell>
          <cell r="F16">
            <v>25.63</v>
          </cell>
          <cell r="G16">
            <v>32.619999999999997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33.590000000000003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32.299999999999997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19.649999999999999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17.329999999999998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33.409999999999997</v>
          </cell>
        </row>
        <row r="20">
          <cell r="C20">
            <v>40.049999999999997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34.369999999999997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33.369999999999997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38.229999999999997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40.869999999999997</v>
          </cell>
          <cell r="D22">
            <v>42.98</v>
          </cell>
          <cell r="E22">
            <v>32.090000000000003</v>
          </cell>
          <cell r="F22">
            <v>25.46</v>
          </cell>
          <cell r="G22">
            <v>33.369999999999997</v>
          </cell>
          <cell r="H22">
            <v>54.78</v>
          </cell>
          <cell r="I22">
            <v>20.010000000000002</v>
          </cell>
          <cell r="J22">
            <v>38.369999999999997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20.170000000000002</v>
          </cell>
          <cell r="J23">
            <v>38.89</v>
          </cell>
          <cell r="K23">
            <v>35.549999999999997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17.489999999999998</v>
          </cell>
          <cell r="R23">
            <v>34.619999999999997</v>
          </cell>
        </row>
        <row r="24">
          <cell r="C24">
            <v>41.68</v>
          </cell>
          <cell r="D24">
            <v>43.45</v>
          </cell>
          <cell r="E24">
            <v>32.409999999999997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34.950000000000003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35.200000000000003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20.350000000000001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39.119999999999997</v>
          </cell>
          <cell r="K27">
            <v>35.340000000000003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34.869999999999997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33.630000000000003</v>
          </cell>
          <cell r="H28">
            <v>54.82</v>
          </cell>
          <cell r="I28">
            <v>20.21</v>
          </cell>
          <cell r="J28">
            <v>38.85</v>
          </cell>
          <cell r="K28">
            <v>35.229999999999997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34.729999999999997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20.399999999999999</v>
          </cell>
          <cell r="J29">
            <v>39.090000000000003</v>
          </cell>
          <cell r="K29">
            <v>35.450000000000003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34.880000000000003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20.420000000000002</v>
          </cell>
          <cell r="J30">
            <v>38.979999999999997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34.659999999999997</v>
          </cell>
        </row>
        <row r="31">
          <cell r="C31">
            <v>40.869999999999997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20.170000000000002</v>
          </cell>
          <cell r="J31">
            <v>38.840000000000003</v>
          </cell>
          <cell r="K31">
            <v>34.869999999999997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34.450000000000003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</row>
        <row r="33">
          <cell r="C33">
            <v>40.826999999999998</v>
          </cell>
          <cell r="D33">
            <v>43.705000000000005</v>
          </cell>
          <cell r="E33">
            <v>32.081666666666671</v>
          </cell>
          <cell r="F33">
            <v>25.71166666666668</v>
          </cell>
          <cell r="G33">
            <v>32.993333333333332</v>
          </cell>
          <cell r="H33">
            <v>55.308</v>
          </cell>
          <cell r="I33">
            <v>20.135666666666665</v>
          </cell>
          <cell r="J33">
            <v>38.480666666666664</v>
          </cell>
          <cell r="K33">
            <v>34.923333333333332</v>
          </cell>
          <cell r="L33">
            <v>43.279999999999994</v>
          </cell>
          <cell r="M33">
            <v>27.445999999999991</v>
          </cell>
          <cell r="N33">
            <v>30.346333333333337</v>
          </cell>
          <cell r="O33">
            <v>45.246666666666655</v>
          </cell>
          <cell r="P33">
            <v>62.524666666666675</v>
          </cell>
          <cell r="Q33">
            <v>17.612333333333332</v>
          </cell>
          <cell r="R33">
            <v>34.060666666666663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E274"/>
  <sheetViews>
    <sheetView defaultGridColor="0" colorId="22" zoomScale="125" workbookViewId="0">
      <pane xSplit="1" ySplit="6" topLeftCell="B234" activePane="bottomRight" state="frozen"/>
      <selection pane="topRight" activeCell="B1" sqref="B1"/>
      <selection pane="bottomLeft" activeCell="A7" sqref="A7"/>
      <selection pane="bottomRight" activeCell="C274" sqref="C274"/>
    </sheetView>
  </sheetViews>
  <sheetFormatPr baseColWidth="10" defaultColWidth="9.7109375" defaultRowHeight="13" x14ac:dyDescent="0"/>
  <cols>
    <col min="1" max="1" width="7.85546875" style="66" customWidth="1"/>
    <col min="2" max="2" width="14.7109375" style="66" customWidth="1"/>
    <col min="3" max="3" width="12.85546875" style="66" customWidth="1"/>
    <col min="4" max="16384" width="9.7109375" style="66"/>
  </cols>
  <sheetData>
    <row r="1" spans="1:5">
      <c r="A1" s="65"/>
      <c r="B1" s="65"/>
      <c r="C1" s="65"/>
      <c r="D1" s="65"/>
      <c r="E1" s="65"/>
    </row>
    <row r="2" spans="1:5">
      <c r="A2" s="65"/>
      <c r="B2" s="65"/>
      <c r="C2" s="65"/>
      <c r="D2" s="65"/>
      <c r="E2" s="65"/>
    </row>
    <row r="3" spans="1:5">
      <c r="A3" s="65" t="s">
        <v>132</v>
      </c>
      <c r="B3" s="65"/>
      <c r="C3" s="65"/>
      <c r="D3" s="65"/>
      <c r="E3" s="65"/>
    </row>
    <row r="4" spans="1:5">
      <c r="A4" s="65"/>
      <c r="B4" s="65"/>
      <c r="C4" s="65"/>
      <c r="D4" s="65"/>
      <c r="E4" s="65"/>
    </row>
    <row r="5" spans="1:5">
      <c r="A5" s="65"/>
      <c r="B5" s="67" t="s">
        <v>133</v>
      </c>
      <c r="C5" s="67" t="s">
        <v>134</v>
      </c>
      <c r="D5" s="65"/>
      <c r="E5" s="65"/>
    </row>
    <row r="6" spans="1:5">
      <c r="A6" s="65"/>
      <c r="B6" s="67" t="s">
        <v>135</v>
      </c>
      <c r="C6" s="67" t="s">
        <v>136</v>
      </c>
      <c r="D6" s="67" t="s">
        <v>137</v>
      </c>
      <c r="E6" s="65"/>
    </row>
    <row r="7" spans="1:5">
      <c r="A7" s="65"/>
      <c r="B7" s="65"/>
      <c r="C7" s="65"/>
      <c r="D7" s="65"/>
      <c r="E7" s="65"/>
    </row>
    <row r="8" spans="1:5">
      <c r="A8" s="68">
        <v>34335</v>
      </c>
      <c r="B8" s="69">
        <v>6.39</v>
      </c>
      <c r="C8" s="69">
        <v>7.31</v>
      </c>
      <c r="D8" s="70">
        <f t="shared" ref="D8:D71" si="0">C8-B8</f>
        <v>0.91999999999999993</v>
      </c>
      <c r="E8" s="65"/>
    </row>
    <row r="9" spans="1:5">
      <c r="A9" s="68">
        <v>34366</v>
      </c>
      <c r="B9" s="69">
        <v>6.57</v>
      </c>
      <c r="C9" s="69">
        <v>7.44</v>
      </c>
      <c r="D9" s="70">
        <f t="shared" si="0"/>
        <v>0.87000000000000011</v>
      </c>
      <c r="E9" s="65"/>
    </row>
    <row r="10" spans="1:5">
      <c r="A10" s="68">
        <v>34394</v>
      </c>
      <c r="B10" s="69">
        <v>7</v>
      </c>
      <c r="C10" s="69">
        <v>7.83</v>
      </c>
      <c r="D10" s="70">
        <f t="shared" si="0"/>
        <v>0.83000000000000007</v>
      </c>
      <c r="E10" s="65"/>
    </row>
    <row r="11" spans="1:5">
      <c r="A11" s="68">
        <v>34425</v>
      </c>
      <c r="B11" s="69">
        <v>7.4</v>
      </c>
      <c r="C11" s="69">
        <v>8.1999999999999993</v>
      </c>
      <c r="D11" s="70">
        <f t="shared" si="0"/>
        <v>0.79999999999999893</v>
      </c>
      <c r="E11" s="65"/>
    </row>
    <row r="12" spans="1:5">
      <c r="A12" s="68">
        <v>34455</v>
      </c>
      <c r="B12" s="69">
        <v>7.54</v>
      </c>
      <c r="C12" s="69">
        <v>8.32</v>
      </c>
      <c r="D12" s="70">
        <f t="shared" si="0"/>
        <v>0.78000000000000025</v>
      </c>
      <c r="E12" s="65"/>
    </row>
    <row r="13" spans="1:5">
      <c r="A13" s="68">
        <v>34486</v>
      </c>
      <c r="B13" s="69">
        <v>7.51</v>
      </c>
      <c r="C13" s="69">
        <v>8.31</v>
      </c>
      <c r="D13" s="70">
        <f t="shared" si="0"/>
        <v>0.80000000000000071</v>
      </c>
      <c r="E13" s="65"/>
    </row>
    <row r="14" spans="1:5">
      <c r="A14" s="68">
        <v>34516</v>
      </c>
      <c r="B14" s="69">
        <v>7.67</v>
      </c>
      <c r="C14" s="69">
        <v>8.4700000000000006</v>
      </c>
      <c r="D14" s="70">
        <f t="shared" si="0"/>
        <v>0.80000000000000071</v>
      </c>
      <c r="E14" s="65"/>
    </row>
    <row r="15" spans="1:5">
      <c r="A15" s="68">
        <v>34547</v>
      </c>
      <c r="B15" s="69">
        <v>7.62</v>
      </c>
      <c r="C15" s="69">
        <v>8.41</v>
      </c>
      <c r="D15" s="70">
        <f t="shared" si="0"/>
        <v>0.79</v>
      </c>
      <c r="E15" s="65"/>
    </row>
    <row r="16" spans="1:5">
      <c r="A16" s="68">
        <v>34578</v>
      </c>
      <c r="B16" s="69">
        <v>7.87</v>
      </c>
      <c r="C16" s="69">
        <v>8.65</v>
      </c>
      <c r="D16" s="70">
        <f t="shared" si="0"/>
        <v>0.78000000000000025</v>
      </c>
      <c r="E16" s="65"/>
    </row>
    <row r="17" spans="1:5">
      <c r="A17" s="68">
        <v>34608</v>
      </c>
      <c r="B17" s="69">
        <v>8.08</v>
      </c>
      <c r="C17" s="69">
        <v>8.8800000000000008</v>
      </c>
      <c r="D17" s="70">
        <f t="shared" si="0"/>
        <v>0.80000000000000071</v>
      </c>
      <c r="E17" s="65"/>
    </row>
    <row r="18" spans="1:5">
      <c r="A18" s="68">
        <v>34639</v>
      </c>
      <c r="B18" s="69">
        <v>8.1999999999999993</v>
      </c>
      <c r="C18" s="69">
        <v>9</v>
      </c>
      <c r="D18" s="70">
        <f t="shared" si="0"/>
        <v>0.80000000000000071</v>
      </c>
      <c r="E18" s="65"/>
    </row>
    <row r="19" spans="1:5">
      <c r="A19" s="68">
        <v>34669</v>
      </c>
      <c r="B19" s="69">
        <v>7.99</v>
      </c>
      <c r="C19" s="69">
        <v>8.7899999999999991</v>
      </c>
      <c r="D19" s="70">
        <f t="shared" si="0"/>
        <v>0.79999999999999893</v>
      </c>
      <c r="E19" s="65"/>
    </row>
    <row r="20" spans="1:5">
      <c r="A20" s="68">
        <v>34700</v>
      </c>
      <c r="B20" s="69">
        <v>7.97</v>
      </c>
      <c r="C20" s="69">
        <v>8.77</v>
      </c>
      <c r="D20" s="70">
        <f t="shared" si="0"/>
        <v>0.79999999999999982</v>
      </c>
      <c r="E20" s="65"/>
    </row>
    <row r="21" spans="1:5">
      <c r="A21" s="68">
        <v>34731</v>
      </c>
      <c r="B21" s="69">
        <v>7.73</v>
      </c>
      <c r="C21" s="69">
        <v>8.56</v>
      </c>
      <c r="D21" s="70">
        <f t="shared" si="0"/>
        <v>0.83000000000000007</v>
      </c>
      <c r="E21" s="65"/>
    </row>
    <row r="22" spans="1:5">
      <c r="A22" s="68">
        <v>34759</v>
      </c>
      <c r="B22" s="69">
        <v>7.57</v>
      </c>
      <c r="C22" s="69">
        <v>8.41</v>
      </c>
      <c r="D22" s="70">
        <f t="shared" si="0"/>
        <v>0.83999999999999986</v>
      </c>
      <c r="E22" s="65"/>
    </row>
    <row r="23" spans="1:5">
      <c r="A23" s="68">
        <v>34790</v>
      </c>
      <c r="B23" s="69">
        <v>7.45</v>
      </c>
      <c r="C23" s="69">
        <v>8.3000000000000007</v>
      </c>
      <c r="D23" s="70">
        <f t="shared" si="0"/>
        <v>0.85000000000000053</v>
      </c>
      <c r="E23" s="65"/>
    </row>
    <row r="24" spans="1:5">
      <c r="A24" s="68">
        <v>34820</v>
      </c>
      <c r="B24" s="69">
        <v>7.01</v>
      </c>
      <c r="C24" s="69">
        <v>7.93</v>
      </c>
      <c r="D24" s="70">
        <f t="shared" si="0"/>
        <v>0.91999999999999993</v>
      </c>
      <c r="E24" s="65"/>
    </row>
    <row r="25" spans="1:5">
      <c r="A25" s="68">
        <v>34851</v>
      </c>
      <c r="B25" s="69">
        <v>6.59</v>
      </c>
      <c r="C25" s="69">
        <v>7.62</v>
      </c>
      <c r="D25" s="70">
        <f t="shared" si="0"/>
        <v>1.0300000000000002</v>
      </c>
      <c r="E25" s="65"/>
    </row>
    <row r="26" spans="1:5">
      <c r="A26" s="68">
        <v>34881</v>
      </c>
      <c r="B26" s="69">
        <v>6.74</v>
      </c>
      <c r="C26" s="69">
        <v>7.73</v>
      </c>
      <c r="D26" s="70">
        <f t="shared" si="0"/>
        <v>0.99000000000000021</v>
      </c>
      <c r="E26" s="65"/>
    </row>
    <row r="27" spans="1:5">
      <c r="A27" s="68">
        <v>34912</v>
      </c>
      <c r="B27" s="69">
        <v>6.92</v>
      </c>
      <c r="C27" s="69">
        <v>7.86</v>
      </c>
      <c r="D27" s="70">
        <f t="shared" si="0"/>
        <v>0.94000000000000039</v>
      </c>
      <c r="E27" s="65"/>
    </row>
    <row r="28" spans="1:5">
      <c r="A28" s="68">
        <v>34943</v>
      </c>
      <c r="B28" s="69">
        <v>6.65</v>
      </c>
      <c r="C28" s="69">
        <v>7.62</v>
      </c>
      <c r="D28" s="70">
        <f t="shared" si="0"/>
        <v>0.96999999999999975</v>
      </c>
      <c r="E28" s="65"/>
    </row>
    <row r="29" spans="1:5">
      <c r="A29" s="68">
        <v>34973</v>
      </c>
      <c r="B29" s="69">
        <v>6.45</v>
      </c>
      <c r="C29" s="69">
        <v>7.46</v>
      </c>
      <c r="D29" s="70">
        <f t="shared" si="0"/>
        <v>1.0099999999999998</v>
      </c>
      <c r="E29" s="65"/>
    </row>
    <row r="30" spans="1:5">
      <c r="A30" s="68">
        <v>35004</v>
      </c>
      <c r="B30" s="69">
        <v>6.33</v>
      </c>
      <c r="C30" s="69">
        <v>7.4</v>
      </c>
      <c r="D30" s="70">
        <f t="shared" si="0"/>
        <v>1.0700000000000003</v>
      </c>
      <c r="E30" s="65"/>
    </row>
    <row r="31" spans="1:5">
      <c r="A31" s="68">
        <v>35034</v>
      </c>
      <c r="B31" s="69">
        <v>6.12</v>
      </c>
      <c r="C31" s="69">
        <v>7.21</v>
      </c>
      <c r="D31" s="70">
        <f t="shared" si="0"/>
        <v>1.0899999999999999</v>
      </c>
      <c r="E31" s="65"/>
    </row>
    <row r="32" spans="1:5">
      <c r="A32" s="68">
        <v>35065</v>
      </c>
      <c r="B32" s="69">
        <v>6.11</v>
      </c>
      <c r="C32" s="69">
        <v>7.2</v>
      </c>
      <c r="D32" s="70">
        <f t="shared" si="0"/>
        <v>1.0899999999999999</v>
      </c>
      <c r="E32" s="65"/>
    </row>
    <row r="33" spans="1:5">
      <c r="A33" s="68">
        <v>35096</v>
      </c>
      <c r="B33" s="69">
        <v>6.3</v>
      </c>
      <c r="C33" s="69">
        <v>7.37</v>
      </c>
      <c r="D33" s="70">
        <f t="shared" si="0"/>
        <v>1.0700000000000003</v>
      </c>
      <c r="E33" s="65"/>
    </row>
    <row r="34" spans="1:5">
      <c r="A34" s="68">
        <v>35125</v>
      </c>
      <c r="B34" s="69">
        <v>6.74</v>
      </c>
      <c r="C34" s="69">
        <v>7.72</v>
      </c>
      <c r="D34" s="70">
        <f t="shared" si="0"/>
        <v>0.97999999999999954</v>
      </c>
      <c r="E34" s="65"/>
    </row>
    <row r="35" spans="1:5">
      <c r="A35" s="68">
        <v>35156</v>
      </c>
      <c r="B35" s="69">
        <v>6.98</v>
      </c>
      <c r="C35" s="69">
        <v>7.88</v>
      </c>
      <c r="D35" s="70">
        <f t="shared" si="0"/>
        <v>0.89999999999999947</v>
      </c>
      <c r="E35" s="65"/>
    </row>
    <row r="36" spans="1:5">
      <c r="A36" s="68">
        <v>35186</v>
      </c>
      <c r="B36" s="69">
        <v>7.11</v>
      </c>
      <c r="C36" s="69">
        <v>7.99</v>
      </c>
      <c r="D36" s="70">
        <f t="shared" si="0"/>
        <v>0.87999999999999989</v>
      </c>
      <c r="E36" s="65"/>
    </row>
    <row r="37" spans="1:5">
      <c r="A37" s="68">
        <v>35217</v>
      </c>
      <c r="B37" s="69">
        <v>7.22</v>
      </c>
      <c r="C37" s="69">
        <v>8.07</v>
      </c>
      <c r="D37" s="70">
        <f t="shared" si="0"/>
        <v>0.85000000000000053</v>
      </c>
      <c r="E37" s="65"/>
    </row>
    <row r="38" spans="1:5">
      <c r="A38" s="68">
        <v>35247</v>
      </c>
      <c r="B38" s="69">
        <v>7.14</v>
      </c>
      <c r="C38" s="69">
        <v>8.02</v>
      </c>
      <c r="D38" s="70">
        <f t="shared" si="0"/>
        <v>0.87999999999999989</v>
      </c>
      <c r="E38" s="65"/>
    </row>
    <row r="39" spans="1:5">
      <c r="A39" s="68">
        <v>35278</v>
      </c>
      <c r="B39" s="69">
        <v>6.97</v>
      </c>
      <c r="C39" s="69">
        <v>7.84</v>
      </c>
      <c r="D39" s="70">
        <f t="shared" si="0"/>
        <v>0.87000000000000011</v>
      </c>
      <c r="E39" s="65"/>
    </row>
    <row r="40" spans="1:5">
      <c r="A40" s="68">
        <v>35309</v>
      </c>
      <c r="B40" s="69">
        <v>7.17</v>
      </c>
      <c r="C40" s="69">
        <v>8.01</v>
      </c>
      <c r="D40" s="70">
        <f t="shared" si="0"/>
        <v>0.83999999999999986</v>
      </c>
      <c r="E40" s="65"/>
    </row>
    <row r="41" spans="1:5">
      <c r="A41" s="68">
        <v>35339</v>
      </c>
      <c r="B41" s="70">
        <v>6.9</v>
      </c>
      <c r="C41" s="69">
        <v>7.76</v>
      </c>
      <c r="D41" s="70">
        <f t="shared" si="0"/>
        <v>0.85999999999999943</v>
      </c>
      <c r="E41" s="65"/>
    </row>
    <row r="42" spans="1:5">
      <c r="A42" s="68">
        <v>35370</v>
      </c>
      <c r="B42" s="70">
        <v>6.58</v>
      </c>
      <c r="C42" s="70">
        <v>7.48</v>
      </c>
      <c r="D42" s="70">
        <f t="shared" si="0"/>
        <v>0.90000000000000036</v>
      </c>
      <c r="E42" s="65"/>
    </row>
    <row r="43" spans="1:5">
      <c r="A43" s="68">
        <v>35400</v>
      </c>
      <c r="B43" s="70">
        <v>6.65</v>
      </c>
      <c r="C43" s="70">
        <v>7.58</v>
      </c>
      <c r="D43" s="70">
        <f t="shared" si="0"/>
        <v>0.92999999999999972</v>
      </c>
      <c r="E43" s="69">
        <f>AVERAGE(C32:C43)</f>
        <v>7.743333333333335</v>
      </c>
    </row>
    <row r="44" spans="1:5">
      <c r="A44" s="68">
        <v>35431</v>
      </c>
      <c r="B44" s="70">
        <v>6.91</v>
      </c>
      <c r="C44" s="70">
        <v>7.79</v>
      </c>
      <c r="D44" s="70">
        <f t="shared" si="0"/>
        <v>0.87999999999999989</v>
      </c>
      <c r="E44" s="65"/>
    </row>
    <row r="45" spans="1:5">
      <c r="A45" s="68">
        <v>35462</v>
      </c>
      <c r="B45" s="70">
        <v>6.77</v>
      </c>
      <c r="C45" s="70">
        <v>7.68</v>
      </c>
      <c r="D45" s="70">
        <f t="shared" si="0"/>
        <v>0.91000000000000014</v>
      </c>
      <c r="E45" s="65"/>
    </row>
    <row r="46" spans="1:5">
      <c r="A46" s="68">
        <v>35490</v>
      </c>
      <c r="B46" s="70">
        <v>7.05</v>
      </c>
      <c r="C46" s="70">
        <v>7.92</v>
      </c>
      <c r="D46" s="70">
        <f t="shared" si="0"/>
        <v>0.87000000000000011</v>
      </c>
      <c r="E46" s="65"/>
    </row>
    <row r="47" spans="1:5">
      <c r="A47" s="68">
        <v>35521</v>
      </c>
      <c r="B47" s="70">
        <v>7.2</v>
      </c>
      <c r="C47" s="70">
        <v>8.08</v>
      </c>
      <c r="D47" s="70">
        <f t="shared" si="0"/>
        <v>0.87999999999999989</v>
      </c>
      <c r="E47" s="65"/>
    </row>
    <row r="48" spans="1:5">
      <c r="A48" s="68">
        <v>35551</v>
      </c>
      <c r="B48" s="70">
        <v>7.02</v>
      </c>
      <c r="C48" s="70">
        <v>7.94</v>
      </c>
      <c r="D48" s="70">
        <f t="shared" si="0"/>
        <v>0.92000000000000082</v>
      </c>
      <c r="E48" s="65"/>
    </row>
    <row r="49" spans="1:5">
      <c r="A49" s="68">
        <v>35582</v>
      </c>
      <c r="B49" s="70">
        <v>6.84</v>
      </c>
      <c r="C49" s="70">
        <v>7.77</v>
      </c>
      <c r="D49" s="70">
        <f t="shared" si="0"/>
        <v>0.92999999999999972</v>
      </c>
      <c r="E49" s="65"/>
    </row>
    <row r="50" spans="1:5">
      <c r="A50" s="68">
        <v>35612</v>
      </c>
      <c r="B50" s="70">
        <v>6.56</v>
      </c>
      <c r="C50" s="65">
        <v>7.52</v>
      </c>
      <c r="D50" s="70">
        <f t="shared" si="0"/>
        <v>0.96</v>
      </c>
      <c r="E50" s="65"/>
    </row>
    <row r="51" spans="1:5">
      <c r="A51" s="68">
        <v>35643</v>
      </c>
      <c r="B51" s="70">
        <v>6.65</v>
      </c>
      <c r="C51" s="65">
        <v>7.57</v>
      </c>
      <c r="D51" s="70">
        <f t="shared" si="0"/>
        <v>0.91999999999999993</v>
      </c>
      <c r="E51" s="65"/>
    </row>
    <row r="52" spans="1:5">
      <c r="A52" s="68">
        <v>35674</v>
      </c>
      <c r="B52" s="70">
        <v>6.56</v>
      </c>
      <c r="C52" s="70">
        <v>7.5</v>
      </c>
      <c r="D52" s="70">
        <f t="shared" si="0"/>
        <v>0.94000000000000039</v>
      </c>
      <c r="E52" s="65"/>
    </row>
    <row r="53" spans="1:5">
      <c r="A53" s="68">
        <v>35704</v>
      </c>
      <c r="B53" s="70">
        <v>6.38</v>
      </c>
      <c r="C53" s="70">
        <v>7.37</v>
      </c>
      <c r="D53" s="70">
        <f t="shared" si="0"/>
        <v>0.99000000000000021</v>
      </c>
      <c r="E53" s="65"/>
    </row>
    <row r="54" spans="1:5">
      <c r="A54" s="68">
        <v>35735</v>
      </c>
      <c r="B54" s="70">
        <v>6.2</v>
      </c>
      <c r="C54" s="70">
        <v>7.24</v>
      </c>
      <c r="D54" s="70">
        <f t="shared" si="0"/>
        <v>1.04</v>
      </c>
      <c r="E54" s="65"/>
    </row>
    <row r="55" spans="1:5">
      <c r="A55" s="68">
        <v>35765</v>
      </c>
      <c r="B55" s="70">
        <v>6.07</v>
      </c>
      <c r="C55" s="70">
        <v>7.16</v>
      </c>
      <c r="D55" s="70">
        <f t="shared" si="0"/>
        <v>1.0899999999999999</v>
      </c>
      <c r="E55" s="69">
        <f>AVERAGE(C44:C55)</f>
        <v>7.6283333333333312</v>
      </c>
    </row>
    <row r="56" spans="1:5">
      <c r="A56" s="68">
        <v>35796</v>
      </c>
      <c r="B56" s="70">
        <v>5.88</v>
      </c>
      <c r="C56" s="70">
        <v>7.03</v>
      </c>
      <c r="D56" s="70">
        <f t="shared" si="0"/>
        <v>1.1500000000000004</v>
      </c>
      <c r="E56" s="65"/>
    </row>
    <row r="57" spans="1:5">
      <c r="A57" s="68">
        <v>35827</v>
      </c>
      <c r="B57" s="70">
        <v>5.96</v>
      </c>
      <c r="C57" s="70">
        <v>7.09</v>
      </c>
      <c r="D57" s="70">
        <f t="shared" si="0"/>
        <v>1.1299999999999999</v>
      </c>
      <c r="E57" s="65"/>
    </row>
    <row r="58" spans="1:5">
      <c r="A58" s="68">
        <v>35855</v>
      </c>
      <c r="B58" s="70">
        <v>6.01</v>
      </c>
      <c r="C58" s="70">
        <v>7.13</v>
      </c>
      <c r="D58" s="70">
        <f t="shared" si="0"/>
        <v>1.1200000000000001</v>
      </c>
      <c r="E58" s="65"/>
    </row>
    <row r="59" spans="1:5">
      <c r="A59" s="68">
        <v>35886</v>
      </c>
      <c r="B59" s="70">
        <v>6</v>
      </c>
      <c r="C59" s="70">
        <v>7.12</v>
      </c>
      <c r="D59" s="70">
        <f t="shared" si="0"/>
        <v>1.1200000000000001</v>
      </c>
      <c r="E59" s="65"/>
    </row>
    <row r="60" spans="1:5">
      <c r="A60" s="68">
        <v>35916</v>
      </c>
      <c r="B60" s="70">
        <v>6.01</v>
      </c>
      <c r="C60" s="70">
        <v>7.11</v>
      </c>
      <c r="D60" s="70">
        <f t="shared" si="0"/>
        <v>1.1000000000000005</v>
      </c>
      <c r="E60" s="65"/>
    </row>
    <row r="61" spans="1:5">
      <c r="A61" s="68">
        <v>35947</v>
      </c>
      <c r="B61" s="70">
        <v>5.8</v>
      </c>
      <c r="C61" s="70">
        <v>6.99</v>
      </c>
      <c r="D61" s="70">
        <f t="shared" si="0"/>
        <v>1.1900000000000004</v>
      </c>
      <c r="E61" s="65"/>
    </row>
    <row r="62" spans="1:5">
      <c r="A62" s="68">
        <v>35977</v>
      </c>
      <c r="B62" s="70">
        <v>5.78</v>
      </c>
      <c r="C62" s="70">
        <v>6.99</v>
      </c>
      <c r="D62" s="70">
        <f t="shared" si="0"/>
        <v>1.21</v>
      </c>
      <c r="E62" s="65"/>
    </row>
    <row r="63" spans="1:5">
      <c r="A63" s="68">
        <v>36008</v>
      </c>
      <c r="B63" s="70">
        <v>5.66</v>
      </c>
      <c r="C63" s="70">
        <v>6.96</v>
      </c>
      <c r="D63" s="70">
        <f t="shared" si="0"/>
        <v>1.2999999999999998</v>
      </c>
      <c r="E63" s="65"/>
    </row>
    <row r="64" spans="1:5">
      <c r="A64" s="68">
        <v>36039</v>
      </c>
      <c r="B64" s="70">
        <v>5.38</v>
      </c>
      <c r="C64" s="70">
        <v>6.88</v>
      </c>
      <c r="D64" s="70">
        <f t="shared" si="0"/>
        <v>1.5</v>
      </c>
      <c r="E64" s="65"/>
    </row>
    <row r="65" spans="1:5">
      <c r="A65" s="68">
        <v>36069</v>
      </c>
      <c r="B65" s="70">
        <v>5.3</v>
      </c>
      <c r="C65" s="70">
        <v>6.88</v>
      </c>
      <c r="D65" s="70">
        <f t="shared" si="0"/>
        <v>1.58</v>
      </c>
      <c r="E65" s="65"/>
    </row>
    <row r="66" spans="1:5">
      <c r="A66" s="68">
        <v>36100</v>
      </c>
      <c r="B66" s="70">
        <v>5.48</v>
      </c>
      <c r="C66" s="70">
        <v>6.96</v>
      </c>
      <c r="D66" s="70">
        <f t="shared" si="0"/>
        <v>1.4799999999999995</v>
      </c>
      <c r="E66" s="65"/>
    </row>
    <row r="67" spans="1:5">
      <c r="A67" s="68">
        <v>36130</v>
      </c>
      <c r="B67" s="70">
        <v>5.36</v>
      </c>
      <c r="C67" s="70">
        <v>6.84</v>
      </c>
      <c r="D67" s="70">
        <f t="shared" si="0"/>
        <v>1.4799999999999995</v>
      </c>
      <c r="E67" s="69">
        <f>AVERAGE(C56:C67)</f>
        <v>6.998333333333334</v>
      </c>
    </row>
    <row r="68" spans="1:5">
      <c r="A68" s="68">
        <v>36161</v>
      </c>
      <c r="B68" s="70">
        <v>5.45</v>
      </c>
      <c r="C68" s="70">
        <v>6.87</v>
      </c>
      <c r="D68" s="70">
        <f t="shared" si="0"/>
        <v>1.42</v>
      </c>
      <c r="E68" s="65"/>
    </row>
    <row r="69" spans="1:5">
      <c r="A69" s="68">
        <v>36192</v>
      </c>
      <c r="B69" s="70">
        <v>5.66</v>
      </c>
      <c r="C69" s="70">
        <v>7</v>
      </c>
      <c r="D69" s="70">
        <f t="shared" si="0"/>
        <v>1.3399999999999999</v>
      </c>
      <c r="E69" s="65"/>
    </row>
    <row r="70" spans="1:5">
      <c r="A70" s="68">
        <v>36220</v>
      </c>
      <c r="B70" s="70">
        <v>5.87</v>
      </c>
      <c r="C70" s="70">
        <v>7.18</v>
      </c>
      <c r="D70" s="70">
        <f t="shared" si="0"/>
        <v>1.3099999999999996</v>
      </c>
      <c r="E70" s="65"/>
    </row>
    <row r="71" spans="1:5">
      <c r="A71" s="68">
        <v>36251</v>
      </c>
      <c r="B71" s="70">
        <v>5.82</v>
      </c>
      <c r="C71" s="70">
        <v>7.16</v>
      </c>
      <c r="D71" s="70">
        <f t="shared" si="0"/>
        <v>1.3399999999999999</v>
      </c>
      <c r="E71" s="65"/>
    </row>
    <row r="72" spans="1:5">
      <c r="A72" s="68">
        <v>36281</v>
      </c>
      <c r="B72" s="71">
        <v>6.08</v>
      </c>
      <c r="C72" s="71">
        <v>7.42</v>
      </c>
      <c r="D72" s="70">
        <f t="shared" ref="D72:D123" si="1">C72-B72</f>
        <v>1.3399999999999999</v>
      </c>
    </row>
    <row r="73" spans="1:5">
      <c r="A73" s="68">
        <v>36312</v>
      </c>
      <c r="B73" s="71">
        <v>6.36</v>
      </c>
      <c r="C73" s="71">
        <v>7.7</v>
      </c>
      <c r="D73" s="70">
        <f t="shared" si="1"/>
        <v>1.3399999999999999</v>
      </c>
    </row>
    <row r="74" spans="1:5">
      <c r="A74" s="68">
        <v>36342</v>
      </c>
      <c r="B74" s="72">
        <v>6.28</v>
      </c>
      <c r="C74" s="71">
        <v>7.66</v>
      </c>
      <c r="D74" s="70">
        <f t="shared" si="1"/>
        <v>1.38</v>
      </c>
    </row>
    <row r="75" spans="1:5">
      <c r="A75" s="68">
        <v>36373</v>
      </c>
      <c r="B75" s="72">
        <v>6.43</v>
      </c>
      <c r="C75" s="71">
        <v>7.86</v>
      </c>
      <c r="D75" s="70">
        <f t="shared" si="1"/>
        <v>1.4300000000000006</v>
      </c>
    </row>
    <row r="76" spans="1:5">
      <c r="A76" s="68">
        <v>36404</v>
      </c>
      <c r="B76" s="72">
        <v>6.5</v>
      </c>
      <c r="C76" s="72">
        <v>7.87</v>
      </c>
      <c r="D76" s="70">
        <f t="shared" si="1"/>
        <v>1.37</v>
      </c>
    </row>
    <row r="77" spans="1:5">
      <c r="A77" s="68">
        <v>36434</v>
      </c>
      <c r="B77" s="72">
        <v>6.66</v>
      </c>
      <c r="C77" s="72">
        <v>8.02</v>
      </c>
      <c r="D77" s="70">
        <f t="shared" si="1"/>
        <v>1.3599999999999994</v>
      </c>
    </row>
    <row r="78" spans="1:5">
      <c r="A78" s="68">
        <v>36465</v>
      </c>
      <c r="B78" s="72">
        <v>6.48</v>
      </c>
      <c r="C78" s="72">
        <v>7.86</v>
      </c>
      <c r="D78" s="70">
        <f t="shared" si="1"/>
        <v>1.38</v>
      </c>
    </row>
    <row r="79" spans="1:5">
      <c r="A79" s="68">
        <v>36495</v>
      </c>
      <c r="B79" s="72">
        <v>6.69</v>
      </c>
      <c r="C79" s="72">
        <v>8.0399999999999991</v>
      </c>
      <c r="D79" s="70">
        <f t="shared" si="1"/>
        <v>1.3499999999999988</v>
      </c>
      <c r="E79" s="69">
        <f>AVERAGE(C68:C79)</f>
        <v>7.5533333333333346</v>
      </c>
    </row>
    <row r="80" spans="1:5">
      <c r="A80" s="68">
        <v>36526</v>
      </c>
      <c r="B80" s="72">
        <v>6.86</v>
      </c>
      <c r="C80" s="72">
        <v>8.2200000000000006</v>
      </c>
      <c r="D80" s="70">
        <f t="shared" si="1"/>
        <v>1.3600000000000003</v>
      </c>
    </row>
    <row r="81" spans="1:5">
      <c r="A81" s="68">
        <v>36557</v>
      </c>
      <c r="B81" s="72">
        <v>6.54</v>
      </c>
      <c r="C81" s="72">
        <v>8.1</v>
      </c>
      <c r="D81" s="70">
        <f t="shared" si="1"/>
        <v>1.5599999999999996</v>
      </c>
    </row>
    <row r="82" spans="1:5">
      <c r="A82" s="68">
        <v>36586</v>
      </c>
      <c r="B82" s="72">
        <v>6.38</v>
      </c>
      <c r="C82" s="72">
        <v>8.14</v>
      </c>
      <c r="D82" s="70">
        <f t="shared" si="1"/>
        <v>1.7600000000000007</v>
      </c>
    </row>
    <row r="83" spans="1:5">
      <c r="A83" s="68">
        <v>36617</v>
      </c>
      <c r="B83" s="72">
        <v>6.18</v>
      </c>
      <c r="C83" s="72">
        <v>8.14</v>
      </c>
      <c r="D83" s="70">
        <f t="shared" si="1"/>
        <v>1.9600000000000009</v>
      </c>
    </row>
    <row r="84" spans="1:5">
      <c r="A84" s="68">
        <v>36647</v>
      </c>
      <c r="B84" s="72">
        <v>6.55</v>
      </c>
      <c r="C84" s="72">
        <v>8.5500000000000007</v>
      </c>
      <c r="D84" s="70">
        <f t="shared" si="1"/>
        <v>2.0000000000000009</v>
      </c>
    </row>
    <row r="85" spans="1:5">
      <c r="A85" s="68">
        <v>36678</v>
      </c>
      <c r="B85" s="72">
        <v>6.28</v>
      </c>
      <c r="C85" s="72">
        <v>8.2200000000000006</v>
      </c>
      <c r="D85" s="70">
        <f t="shared" si="1"/>
        <v>1.9400000000000004</v>
      </c>
    </row>
    <row r="86" spans="1:5">
      <c r="A86" s="68">
        <v>36708</v>
      </c>
      <c r="B86" s="72">
        <v>6.2</v>
      </c>
      <c r="C86" s="72">
        <v>8.17</v>
      </c>
      <c r="D86" s="70">
        <f t="shared" si="1"/>
        <v>1.9699999999999998</v>
      </c>
    </row>
    <row r="87" spans="1:5">
      <c r="A87" s="68">
        <v>36739</v>
      </c>
      <c r="B87" s="72">
        <v>6.02</v>
      </c>
      <c r="C87" s="72">
        <v>8.0500000000000007</v>
      </c>
      <c r="D87" s="70">
        <f t="shared" si="1"/>
        <v>2.0300000000000011</v>
      </c>
    </row>
    <row r="88" spans="1:5">
      <c r="A88" s="68">
        <v>36770</v>
      </c>
      <c r="B88" s="72">
        <v>6.09</v>
      </c>
      <c r="C88" s="72">
        <v>8.16</v>
      </c>
      <c r="D88" s="70">
        <f t="shared" si="1"/>
        <v>2.0700000000000003</v>
      </c>
    </row>
    <row r="89" spans="1:5">
      <c r="A89" s="68">
        <v>36800</v>
      </c>
      <c r="B89" s="72">
        <v>6.04</v>
      </c>
      <c r="C89" s="72">
        <v>8.08</v>
      </c>
      <c r="D89" s="70">
        <f t="shared" si="1"/>
        <v>2.04</v>
      </c>
    </row>
    <row r="90" spans="1:5">
      <c r="A90" s="68">
        <v>36831</v>
      </c>
      <c r="B90" s="72">
        <v>5.98</v>
      </c>
      <c r="C90" s="72">
        <v>8.0299999999999994</v>
      </c>
      <c r="D90" s="70">
        <f t="shared" si="1"/>
        <v>2.0499999999999989</v>
      </c>
    </row>
    <row r="91" spans="1:5">
      <c r="A91" s="68">
        <v>36861</v>
      </c>
      <c r="B91" s="72">
        <v>5.64</v>
      </c>
      <c r="C91" s="72">
        <v>7.79</v>
      </c>
      <c r="D91" s="70">
        <f t="shared" si="1"/>
        <v>2.1500000000000004</v>
      </c>
      <c r="E91" s="69">
        <f>AVERAGE(C80:C91)</f>
        <v>8.1375000000000011</v>
      </c>
    </row>
    <row r="92" spans="1:5">
      <c r="A92" s="68">
        <v>36892</v>
      </c>
      <c r="B92" s="66">
        <v>5.65</v>
      </c>
      <c r="C92" s="66">
        <v>7.76</v>
      </c>
      <c r="D92" s="70">
        <f t="shared" si="1"/>
        <v>2.1099999999999994</v>
      </c>
    </row>
    <row r="93" spans="1:5">
      <c r="A93" s="68">
        <v>36923</v>
      </c>
      <c r="B93" s="66">
        <v>5.62</v>
      </c>
      <c r="C93" s="66">
        <v>7.69</v>
      </c>
      <c r="D93" s="70">
        <f t="shared" si="1"/>
        <v>2.0700000000000003</v>
      </c>
    </row>
    <row r="94" spans="1:5">
      <c r="A94" s="68">
        <v>36951</v>
      </c>
      <c r="B94" s="66">
        <v>5.49</v>
      </c>
      <c r="C94" s="66">
        <v>7.59</v>
      </c>
      <c r="D94" s="70">
        <f t="shared" si="1"/>
        <v>2.0999999999999996</v>
      </c>
    </row>
    <row r="95" spans="1:5">
      <c r="A95" s="68">
        <v>36982</v>
      </c>
      <c r="B95" s="66">
        <v>5.78</v>
      </c>
      <c r="C95" s="66">
        <v>7.81</v>
      </c>
      <c r="D95" s="70">
        <f t="shared" si="1"/>
        <v>2.0299999999999994</v>
      </c>
    </row>
    <row r="96" spans="1:5">
      <c r="A96" s="68">
        <v>37012</v>
      </c>
      <c r="B96" s="66">
        <v>5.92</v>
      </c>
      <c r="C96" s="66">
        <v>7.88</v>
      </c>
      <c r="D96" s="70">
        <f t="shared" si="1"/>
        <v>1.96</v>
      </c>
    </row>
    <row r="97" spans="1:5">
      <c r="A97" s="68">
        <v>37043</v>
      </c>
      <c r="B97" s="66">
        <v>5.82</v>
      </c>
      <c r="C97" s="66">
        <v>7.75</v>
      </c>
      <c r="D97" s="70">
        <f t="shared" si="1"/>
        <v>1.9299999999999997</v>
      </c>
    </row>
    <row r="98" spans="1:5">
      <c r="A98" s="68">
        <v>37073</v>
      </c>
      <c r="B98" s="66">
        <v>5.75</v>
      </c>
      <c r="C98" s="66">
        <v>7.71</v>
      </c>
      <c r="D98" s="70">
        <f t="shared" si="1"/>
        <v>1.96</v>
      </c>
    </row>
    <row r="99" spans="1:5">
      <c r="A99" s="68">
        <v>37104</v>
      </c>
      <c r="B99" s="66">
        <v>5.58</v>
      </c>
      <c r="C99" s="66">
        <v>7.57</v>
      </c>
      <c r="D99" s="70">
        <f t="shared" si="1"/>
        <v>1.9900000000000002</v>
      </c>
    </row>
    <row r="100" spans="1:5">
      <c r="A100" s="68">
        <v>37135</v>
      </c>
      <c r="B100" s="66">
        <v>5.53</v>
      </c>
      <c r="C100" s="66">
        <v>7.73</v>
      </c>
      <c r="D100" s="70">
        <f t="shared" si="1"/>
        <v>2.2000000000000002</v>
      </c>
    </row>
    <row r="101" spans="1:5">
      <c r="A101" s="68">
        <v>37165</v>
      </c>
      <c r="B101" s="66">
        <v>5.34</v>
      </c>
      <c r="C101" s="66">
        <v>7.64</v>
      </c>
      <c r="D101" s="70">
        <f t="shared" si="1"/>
        <v>2.2999999999999998</v>
      </c>
    </row>
    <row r="102" spans="1:5">
      <c r="A102" s="68">
        <v>37196</v>
      </c>
      <c r="B102" s="66">
        <v>5.33</v>
      </c>
      <c r="C102" s="66">
        <v>7.61</v>
      </c>
      <c r="D102" s="70">
        <f t="shared" si="1"/>
        <v>2.2800000000000002</v>
      </c>
    </row>
    <row r="103" spans="1:5">
      <c r="A103" s="68">
        <v>37226</v>
      </c>
      <c r="B103" s="66">
        <v>5.76</v>
      </c>
      <c r="C103" s="66">
        <v>7.86</v>
      </c>
      <c r="D103" s="70">
        <f t="shared" si="1"/>
        <v>2.1000000000000005</v>
      </c>
      <c r="E103" s="69">
        <f>AVERAGE(C92:C103)</f>
        <v>7.7166666666666659</v>
      </c>
    </row>
    <row r="104" spans="1:5">
      <c r="A104" s="68">
        <v>37257</v>
      </c>
      <c r="B104" s="66">
        <v>5.69</v>
      </c>
      <c r="C104" s="66">
        <v>7.69</v>
      </c>
      <c r="D104" s="70">
        <f t="shared" si="1"/>
        <v>2</v>
      </c>
    </row>
    <row r="105" spans="1:5">
      <c r="A105" s="68">
        <v>37288</v>
      </c>
      <c r="B105" s="66">
        <v>5.61</v>
      </c>
      <c r="C105" s="66">
        <v>7.62</v>
      </c>
      <c r="D105" s="70">
        <f t="shared" si="1"/>
        <v>2.0099999999999998</v>
      </c>
    </row>
    <row r="106" spans="1:5">
      <c r="A106" s="68">
        <v>37316</v>
      </c>
      <c r="B106" s="66">
        <v>5.93</v>
      </c>
      <c r="C106" s="66">
        <v>7.83</v>
      </c>
      <c r="D106" s="70">
        <f t="shared" si="1"/>
        <v>1.9000000000000004</v>
      </c>
    </row>
    <row r="107" spans="1:5">
      <c r="A107" s="68">
        <v>37347</v>
      </c>
      <c r="B107" s="66">
        <v>5.85</v>
      </c>
      <c r="C107" s="66">
        <v>7.74</v>
      </c>
      <c r="D107" s="70">
        <f t="shared" si="1"/>
        <v>1.8900000000000006</v>
      </c>
    </row>
    <row r="108" spans="1:5">
      <c r="A108" s="68">
        <v>37377</v>
      </c>
      <c r="B108" s="66">
        <v>5.81</v>
      </c>
      <c r="C108" s="66">
        <v>7.76</v>
      </c>
      <c r="D108" s="70">
        <f t="shared" si="1"/>
        <v>1.9500000000000002</v>
      </c>
    </row>
    <row r="109" spans="1:5">
      <c r="A109" s="68">
        <v>37408</v>
      </c>
      <c r="B109" s="66">
        <v>5.65</v>
      </c>
      <c r="C109" s="66">
        <v>7.67</v>
      </c>
      <c r="D109" s="70">
        <f t="shared" si="1"/>
        <v>2.0199999999999996</v>
      </c>
    </row>
    <row r="110" spans="1:5">
      <c r="A110" s="68">
        <v>37438</v>
      </c>
      <c r="B110" s="66">
        <v>5.51</v>
      </c>
      <c r="C110" s="66">
        <v>7.54</v>
      </c>
      <c r="D110" s="70">
        <f t="shared" si="1"/>
        <v>2.0300000000000002</v>
      </c>
    </row>
    <row r="111" spans="1:5">
      <c r="A111" s="68">
        <v>37469</v>
      </c>
      <c r="B111" s="66">
        <v>5.19</v>
      </c>
      <c r="C111" s="66">
        <v>7.34</v>
      </c>
      <c r="D111" s="70">
        <f t="shared" si="1"/>
        <v>2.1499999999999995</v>
      </c>
    </row>
    <row r="112" spans="1:5">
      <c r="A112" s="68">
        <v>37500</v>
      </c>
      <c r="B112" s="66">
        <v>4.87</v>
      </c>
      <c r="C112" s="66">
        <v>7.23</v>
      </c>
      <c r="D112" s="70">
        <f t="shared" si="1"/>
        <v>2.3600000000000003</v>
      </c>
    </row>
    <row r="113" spans="1:5">
      <c r="A113" s="68">
        <v>37530</v>
      </c>
      <c r="B113" s="66">
        <v>5</v>
      </c>
      <c r="C113" s="66">
        <v>7.43</v>
      </c>
      <c r="D113" s="70">
        <f t="shared" si="1"/>
        <v>2.4299999999999997</v>
      </c>
    </row>
    <row r="114" spans="1:5">
      <c r="A114" s="68">
        <v>37561</v>
      </c>
      <c r="B114" s="66">
        <v>5.04</v>
      </c>
      <c r="C114" s="66">
        <v>7.31</v>
      </c>
      <c r="D114" s="70">
        <f t="shared" si="1"/>
        <v>2.2699999999999996</v>
      </c>
    </row>
    <row r="115" spans="1:5">
      <c r="A115" s="68">
        <v>37591</v>
      </c>
      <c r="B115" s="66">
        <v>5.01</v>
      </c>
      <c r="C115" s="66">
        <v>7.2</v>
      </c>
      <c r="D115" s="70">
        <f t="shared" si="1"/>
        <v>2.1900000000000004</v>
      </c>
      <c r="E115" s="69">
        <f>AVERAGE(C104:C115)</f>
        <v>7.53</v>
      </c>
    </row>
    <row r="116" spans="1:5">
      <c r="A116" s="68">
        <v>37622</v>
      </c>
      <c r="B116" s="66">
        <v>5.0199999999999996</v>
      </c>
      <c r="C116" s="66">
        <v>7.13</v>
      </c>
      <c r="D116" s="70">
        <f t="shared" si="1"/>
        <v>2.1100000000000003</v>
      </c>
    </row>
    <row r="117" spans="1:5">
      <c r="A117" s="68">
        <v>37653</v>
      </c>
      <c r="B117" s="66">
        <v>4.87</v>
      </c>
      <c r="C117" s="66">
        <v>6.92</v>
      </c>
      <c r="D117" s="70">
        <f t="shared" si="1"/>
        <v>2.0499999999999998</v>
      </c>
    </row>
    <row r="118" spans="1:5">
      <c r="A118" s="68">
        <v>37681</v>
      </c>
      <c r="B118" s="66">
        <v>4.82</v>
      </c>
      <c r="C118" s="66">
        <v>6.8</v>
      </c>
      <c r="D118" s="70">
        <f t="shared" si="1"/>
        <v>1.9799999999999995</v>
      </c>
    </row>
    <row r="119" spans="1:5">
      <c r="A119" s="68">
        <v>37712</v>
      </c>
      <c r="B119" s="66">
        <v>4.91</v>
      </c>
      <c r="C119" s="66">
        <v>6.68</v>
      </c>
      <c r="D119" s="70">
        <f t="shared" si="1"/>
        <v>1.7699999999999996</v>
      </c>
    </row>
    <row r="120" spans="1:5">
      <c r="A120" s="68">
        <v>37742</v>
      </c>
      <c r="B120" s="66">
        <v>4.5199999999999996</v>
      </c>
      <c r="C120" s="66">
        <v>6.35</v>
      </c>
      <c r="D120" s="70">
        <f t="shared" si="1"/>
        <v>1.83</v>
      </c>
    </row>
    <row r="121" spans="1:5">
      <c r="A121" s="68">
        <v>37773</v>
      </c>
      <c r="B121" s="66">
        <v>4.34</v>
      </c>
      <c r="C121" s="66">
        <v>6.21</v>
      </c>
      <c r="D121" s="70">
        <f t="shared" si="1"/>
        <v>1.87</v>
      </c>
    </row>
    <row r="122" spans="1:5">
      <c r="A122" s="68">
        <v>37803</v>
      </c>
      <c r="B122" s="66">
        <v>4.92</v>
      </c>
      <c r="C122" s="66">
        <v>6.54</v>
      </c>
      <c r="D122" s="70">
        <f t="shared" si="1"/>
        <v>1.62</v>
      </c>
    </row>
    <row r="123" spans="1:5">
      <c r="A123" s="68">
        <v>37834</v>
      </c>
      <c r="B123" s="66">
        <v>5.39</v>
      </c>
      <c r="C123" s="66">
        <v>6.78</v>
      </c>
      <c r="D123" s="70">
        <f t="shared" si="1"/>
        <v>1.3900000000000006</v>
      </c>
    </row>
    <row r="124" spans="1:5">
      <c r="A124" s="68">
        <v>37865</v>
      </c>
      <c r="B124" s="66">
        <v>5.21</v>
      </c>
      <c r="C124" s="66">
        <v>6.58</v>
      </c>
      <c r="D124" s="70">
        <f>C124-B124</f>
        <v>1.37</v>
      </c>
    </row>
    <row r="125" spans="1:5">
      <c r="A125" s="68">
        <v>37895</v>
      </c>
      <c r="B125" s="66">
        <v>5.21</v>
      </c>
      <c r="C125" s="66">
        <v>6.5</v>
      </c>
      <c r="D125" s="70">
        <f>C125-B125</f>
        <v>1.29</v>
      </c>
    </row>
    <row r="126" spans="1:5">
      <c r="A126" s="68">
        <v>37926</v>
      </c>
      <c r="B126" s="66">
        <v>5.17</v>
      </c>
      <c r="C126" s="66">
        <v>6.44</v>
      </c>
      <c r="D126" s="70">
        <f>C126-B126</f>
        <v>1.2700000000000005</v>
      </c>
    </row>
    <row r="127" spans="1:5">
      <c r="A127" s="68">
        <v>37956</v>
      </c>
      <c r="B127" s="66">
        <v>5.1100000000000003</v>
      </c>
      <c r="C127" s="66">
        <v>6.36</v>
      </c>
      <c r="D127" s="70">
        <f>C127-B127</f>
        <v>1.25</v>
      </c>
    </row>
    <row r="128" spans="1:5">
      <c r="A128" s="68">
        <v>37987</v>
      </c>
      <c r="B128" s="66">
        <v>5.01</v>
      </c>
      <c r="C128" s="66">
        <v>6.23</v>
      </c>
      <c r="D128" s="70">
        <f>C128-B128</f>
        <v>1.2200000000000006</v>
      </c>
    </row>
    <row r="129" spans="1:4">
      <c r="A129" s="73">
        <v>38018</v>
      </c>
      <c r="B129" s="66">
        <v>4.9400000000000004</v>
      </c>
      <c r="C129" s="66">
        <v>6.17</v>
      </c>
      <c r="D129" s="70">
        <f t="shared" ref="D129:D192" si="2">C129-B129</f>
        <v>1.2299999999999995</v>
      </c>
    </row>
    <row r="130" spans="1:4">
      <c r="A130" s="73">
        <v>38047</v>
      </c>
      <c r="B130" s="66">
        <v>4.72</v>
      </c>
      <c r="C130" s="66">
        <v>6.01</v>
      </c>
      <c r="D130" s="70">
        <f t="shared" si="2"/>
        <v>1.29</v>
      </c>
    </row>
    <row r="131" spans="1:4">
      <c r="A131" s="73">
        <v>38078</v>
      </c>
      <c r="B131" s="66">
        <v>5.16</v>
      </c>
      <c r="C131" s="66">
        <v>6.38</v>
      </c>
      <c r="D131" s="70">
        <f t="shared" si="2"/>
        <v>1.2199999999999998</v>
      </c>
    </row>
    <row r="132" spans="1:4">
      <c r="A132" s="73">
        <v>38108</v>
      </c>
      <c r="B132" s="66">
        <v>5.46</v>
      </c>
      <c r="C132" s="66">
        <v>6.68</v>
      </c>
      <c r="D132" s="70">
        <f t="shared" si="2"/>
        <v>1.2199999999999998</v>
      </c>
    </row>
    <row r="133" spans="1:4">
      <c r="A133" s="73">
        <v>38139</v>
      </c>
      <c r="B133" s="66">
        <v>5.45</v>
      </c>
      <c r="C133" s="66">
        <v>6.53</v>
      </c>
      <c r="D133" s="70">
        <f t="shared" si="2"/>
        <v>1.08</v>
      </c>
    </row>
    <row r="134" spans="1:4">
      <c r="A134" s="73">
        <v>38169</v>
      </c>
      <c r="B134" s="66">
        <v>5.24</v>
      </c>
      <c r="C134" s="66">
        <v>6.34</v>
      </c>
      <c r="D134" s="70">
        <f t="shared" si="2"/>
        <v>1.0999999999999996</v>
      </c>
    </row>
    <row r="135" spans="1:4">
      <c r="A135" s="73">
        <v>38200</v>
      </c>
      <c r="B135" s="66">
        <v>5.07</v>
      </c>
      <c r="C135" s="66">
        <v>6.18</v>
      </c>
      <c r="D135" s="70">
        <f t="shared" si="2"/>
        <v>1.1099999999999994</v>
      </c>
    </row>
    <row r="136" spans="1:4">
      <c r="A136" s="73">
        <v>38231</v>
      </c>
      <c r="B136" s="66">
        <v>4.8899999999999997</v>
      </c>
      <c r="C136" s="66">
        <v>6.01</v>
      </c>
      <c r="D136" s="70">
        <f t="shared" si="2"/>
        <v>1.1200000000000001</v>
      </c>
    </row>
    <row r="137" spans="1:4">
      <c r="A137" s="73">
        <v>38261</v>
      </c>
      <c r="B137" s="66">
        <v>4.8499999999999996</v>
      </c>
      <c r="C137" s="66">
        <v>5.95</v>
      </c>
      <c r="D137" s="70">
        <f t="shared" si="2"/>
        <v>1.1000000000000005</v>
      </c>
    </row>
    <row r="138" spans="1:4">
      <c r="A138" s="73">
        <v>38292</v>
      </c>
      <c r="B138" s="66">
        <v>4.8899999999999997</v>
      </c>
      <c r="C138" s="66">
        <v>5.97</v>
      </c>
      <c r="D138" s="70">
        <f t="shared" si="2"/>
        <v>1.08</v>
      </c>
    </row>
    <row r="139" spans="1:4">
      <c r="A139" s="73">
        <v>38322</v>
      </c>
      <c r="B139" s="66">
        <v>4.88</v>
      </c>
      <c r="C139" s="66">
        <v>5.93</v>
      </c>
      <c r="D139" s="70">
        <f t="shared" si="2"/>
        <v>1.0499999999999998</v>
      </c>
    </row>
    <row r="140" spans="1:4">
      <c r="A140" s="73">
        <v>38353</v>
      </c>
      <c r="B140" s="66">
        <v>4.7699999999999996</v>
      </c>
      <c r="C140" s="66">
        <v>5.8</v>
      </c>
      <c r="D140" s="70">
        <f t="shared" si="2"/>
        <v>1.0300000000000002</v>
      </c>
    </row>
    <row r="141" spans="1:4">
      <c r="A141" s="73">
        <v>38384</v>
      </c>
      <c r="B141" s="66">
        <v>4.6100000000000003</v>
      </c>
      <c r="C141" s="66">
        <v>5.64</v>
      </c>
      <c r="D141" s="70">
        <f t="shared" si="2"/>
        <v>1.0299999999999994</v>
      </c>
    </row>
    <row r="142" spans="1:4">
      <c r="A142" s="73">
        <v>38412</v>
      </c>
      <c r="B142" s="66">
        <v>4.8899999999999997</v>
      </c>
      <c r="C142" s="66">
        <v>5.86</v>
      </c>
      <c r="D142" s="70">
        <f t="shared" si="2"/>
        <v>0.97000000000000064</v>
      </c>
    </row>
    <row r="143" spans="1:4">
      <c r="A143" s="73">
        <v>38443</v>
      </c>
      <c r="B143" s="66">
        <v>4.75</v>
      </c>
      <c r="C143" s="66">
        <v>5.72</v>
      </c>
      <c r="D143" s="70">
        <f t="shared" si="2"/>
        <v>0.96999999999999975</v>
      </c>
    </row>
    <row r="144" spans="1:4">
      <c r="A144" s="73">
        <v>38473</v>
      </c>
      <c r="B144" s="66">
        <v>4.5599999999999996</v>
      </c>
      <c r="C144" s="66">
        <v>5.6</v>
      </c>
      <c r="D144" s="70">
        <f t="shared" si="2"/>
        <v>1.04</v>
      </c>
    </row>
    <row r="145" spans="1:4">
      <c r="A145" s="73">
        <v>38504</v>
      </c>
      <c r="B145" s="66">
        <v>4.3499999999999996</v>
      </c>
      <c r="C145" s="66">
        <v>5.39</v>
      </c>
      <c r="D145" s="70">
        <f t="shared" si="2"/>
        <v>1.04</v>
      </c>
    </row>
    <row r="146" spans="1:4">
      <c r="A146" s="73">
        <v>38534</v>
      </c>
      <c r="B146" s="66">
        <v>4.4800000000000004</v>
      </c>
      <c r="C146" s="66">
        <v>5.5</v>
      </c>
      <c r="D146" s="70">
        <f t="shared" si="2"/>
        <v>1.0199999999999996</v>
      </c>
    </row>
    <row r="147" spans="1:4">
      <c r="A147" s="73">
        <v>38565</v>
      </c>
      <c r="B147" s="66">
        <v>4.53</v>
      </c>
      <c r="C147" s="66">
        <v>5.51</v>
      </c>
      <c r="D147" s="70">
        <f t="shared" si="2"/>
        <v>0.97999999999999954</v>
      </c>
    </row>
    <row r="148" spans="1:4">
      <c r="A148" s="73">
        <v>38596</v>
      </c>
      <c r="B148" s="66">
        <v>4.51</v>
      </c>
      <c r="C148" s="66">
        <v>5.54</v>
      </c>
      <c r="D148" s="70">
        <f t="shared" si="2"/>
        <v>1.0300000000000002</v>
      </c>
    </row>
    <row r="149" spans="1:4">
      <c r="A149" s="73">
        <v>38626</v>
      </c>
      <c r="B149" s="66">
        <v>4.74</v>
      </c>
      <c r="C149" s="66">
        <v>5.79</v>
      </c>
      <c r="D149" s="70">
        <f t="shared" si="2"/>
        <v>1.0499999999999998</v>
      </c>
    </row>
    <row r="150" spans="1:4">
      <c r="A150" s="73">
        <v>38657</v>
      </c>
      <c r="B150" s="66">
        <v>4.83</v>
      </c>
      <c r="C150" s="66">
        <v>5.88</v>
      </c>
      <c r="D150" s="70">
        <f t="shared" si="2"/>
        <v>1.0499999999999998</v>
      </c>
    </row>
    <row r="151" spans="1:4">
      <c r="A151" s="73">
        <v>38687</v>
      </c>
      <c r="B151" s="66">
        <v>4.7300000000000004</v>
      </c>
      <c r="C151" s="66">
        <v>5.83</v>
      </c>
      <c r="D151" s="70">
        <f t="shared" si="2"/>
        <v>1.0999999999999996</v>
      </c>
    </row>
    <row r="152" spans="1:4">
      <c r="A152" s="73">
        <v>38718</v>
      </c>
      <c r="B152" s="66">
        <v>4.6500000000000004</v>
      </c>
      <c r="C152" s="66">
        <v>5.77</v>
      </c>
      <c r="D152" s="70">
        <f t="shared" si="2"/>
        <v>1.1199999999999992</v>
      </c>
    </row>
    <row r="153" spans="1:4">
      <c r="A153" s="73">
        <v>38749</v>
      </c>
      <c r="B153" s="74">
        <v>4.7300000000000004</v>
      </c>
      <c r="C153" s="66">
        <v>5.83</v>
      </c>
      <c r="D153" s="70">
        <f t="shared" si="2"/>
        <v>1.0999999999999996</v>
      </c>
    </row>
    <row r="154" spans="1:4">
      <c r="A154" s="73">
        <v>38777</v>
      </c>
      <c r="B154" s="74">
        <v>4.91</v>
      </c>
      <c r="C154" s="66">
        <v>5.98</v>
      </c>
      <c r="D154" s="70">
        <f t="shared" si="2"/>
        <v>1.0700000000000003</v>
      </c>
    </row>
    <row r="155" spans="1:4">
      <c r="A155" s="73">
        <v>38808</v>
      </c>
      <c r="B155" s="74">
        <v>5.22</v>
      </c>
      <c r="C155" s="66">
        <v>6.28</v>
      </c>
      <c r="D155" s="70">
        <f t="shared" si="2"/>
        <v>1.0600000000000005</v>
      </c>
    </row>
    <row r="156" spans="1:4">
      <c r="A156" s="73">
        <v>38838</v>
      </c>
      <c r="B156" s="74">
        <v>5.35</v>
      </c>
      <c r="C156" s="66">
        <v>6.39</v>
      </c>
      <c r="D156" s="70">
        <f t="shared" si="2"/>
        <v>1.04</v>
      </c>
    </row>
    <row r="157" spans="1:4">
      <c r="A157" s="73">
        <v>38869</v>
      </c>
      <c r="B157" s="74">
        <v>5.29</v>
      </c>
      <c r="C157" s="66">
        <v>6.39</v>
      </c>
      <c r="D157" s="70">
        <f t="shared" si="2"/>
        <v>1.0999999999999996</v>
      </c>
    </row>
    <row r="158" spans="1:4">
      <c r="A158" s="73">
        <v>38899</v>
      </c>
      <c r="B158" s="74">
        <v>5.25</v>
      </c>
      <c r="C158" s="66">
        <v>6.37</v>
      </c>
      <c r="D158" s="70">
        <f t="shared" si="2"/>
        <v>1.1200000000000001</v>
      </c>
    </row>
    <row r="159" spans="1:4">
      <c r="A159" s="73">
        <v>38930</v>
      </c>
      <c r="B159" s="74">
        <v>5.08</v>
      </c>
      <c r="C159" s="66">
        <v>6.2</v>
      </c>
      <c r="D159" s="70">
        <f t="shared" si="2"/>
        <v>1.1200000000000001</v>
      </c>
    </row>
    <row r="160" spans="1:4">
      <c r="A160" s="73">
        <v>38961</v>
      </c>
      <c r="B160" s="74">
        <v>4.93</v>
      </c>
      <c r="C160" s="66">
        <v>6.03</v>
      </c>
      <c r="D160" s="70">
        <f t="shared" si="2"/>
        <v>1.1000000000000005</v>
      </c>
    </row>
    <row r="161" spans="1:4">
      <c r="A161" s="73">
        <v>38991</v>
      </c>
      <c r="B161" s="74">
        <v>4.9400000000000004</v>
      </c>
      <c r="C161" s="66">
        <v>6.01</v>
      </c>
      <c r="D161" s="70">
        <f t="shared" si="2"/>
        <v>1.0699999999999994</v>
      </c>
    </row>
    <row r="162" spans="1:4">
      <c r="A162" s="73">
        <v>39022</v>
      </c>
      <c r="B162" s="74">
        <v>4.78</v>
      </c>
      <c r="C162" s="66">
        <v>5.82</v>
      </c>
      <c r="D162" s="70">
        <f t="shared" si="2"/>
        <v>1.04</v>
      </c>
    </row>
    <row r="163" spans="1:4">
      <c r="A163" s="73">
        <v>39052</v>
      </c>
      <c r="B163" s="74">
        <v>4.78</v>
      </c>
      <c r="C163" s="66">
        <v>5.83</v>
      </c>
      <c r="D163" s="70">
        <f t="shared" si="2"/>
        <v>1.0499999999999998</v>
      </c>
    </row>
    <row r="164" spans="1:4">
      <c r="A164" s="73">
        <v>39083</v>
      </c>
      <c r="B164" s="74">
        <v>4.95</v>
      </c>
      <c r="C164" s="66">
        <v>5.96</v>
      </c>
      <c r="D164" s="70">
        <f t="shared" si="2"/>
        <v>1.0099999999999998</v>
      </c>
    </row>
    <row r="165" spans="1:4">
      <c r="A165" s="73">
        <v>39114</v>
      </c>
      <c r="B165" s="74">
        <v>4.93</v>
      </c>
      <c r="C165" s="66">
        <v>5.91</v>
      </c>
      <c r="D165" s="70">
        <f t="shared" si="2"/>
        <v>0.98000000000000043</v>
      </c>
    </row>
    <row r="166" spans="1:4">
      <c r="A166" s="73">
        <v>39142</v>
      </c>
      <c r="B166" s="74">
        <v>4.8099999999999996</v>
      </c>
      <c r="C166" s="66">
        <v>5.87</v>
      </c>
      <c r="D166" s="70">
        <f t="shared" si="2"/>
        <v>1.0600000000000005</v>
      </c>
    </row>
    <row r="167" spans="1:4">
      <c r="A167" s="73">
        <v>39173</v>
      </c>
      <c r="B167" s="74">
        <v>4.95</v>
      </c>
      <c r="C167" s="66">
        <v>6.01</v>
      </c>
      <c r="D167" s="70">
        <f t="shared" si="2"/>
        <v>1.0599999999999996</v>
      </c>
    </row>
    <row r="168" spans="1:4">
      <c r="A168" s="73">
        <v>39203</v>
      </c>
      <c r="B168" s="74">
        <v>4.9800000000000004</v>
      </c>
      <c r="C168" s="66">
        <v>6.03</v>
      </c>
      <c r="D168" s="70">
        <f t="shared" si="2"/>
        <v>1.0499999999999998</v>
      </c>
    </row>
    <row r="169" spans="1:4">
      <c r="A169" s="73">
        <v>39234</v>
      </c>
      <c r="B169" s="74">
        <v>5.29</v>
      </c>
      <c r="C169" s="66">
        <v>6.34</v>
      </c>
      <c r="D169" s="70">
        <f t="shared" si="2"/>
        <v>1.0499999999999998</v>
      </c>
    </row>
    <row r="170" spans="1:4">
      <c r="A170" s="73">
        <v>39264</v>
      </c>
      <c r="B170" s="74">
        <v>5.19</v>
      </c>
      <c r="C170" s="66">
        <v>6.28</v>
      </c>
      <c r="D170" s="70">
        <f t="shared" si="2"/>
        <v>1.0899999999999999</v>
      </c>
    </row>
    <row r="171" spans="1:4">
      <c r="A171" s="73">
        <v>39295</v>
      </c>
      <c r="B171" s="74">
        <v>5</v>
      </c>
      <c r="C171" s="66">
        <v>6.28</v>
      </c>
      <c r="D171" s="70">
        <f t="shared" si="2"/>
        <v>1.2800000000000002</v>
      </c>
    </row>
    <row r="172" spans="1:4">
      <c r="A172" s="73">
        <v>39326</v>
      </c>
      <c r="B172" s="74">
        <v>4.84</v>
      </c>
      <c r="C172" s="66">
        <v>6.24</v>
      </c>
      <c r="D172" s="70">
        <f t="shared" si="2"/>
        <v>1.4000000000000004</v>
      </c>
    </row>
    <row r="173" spans="1:4">
      <c r="A173" s="73">
        <v>39356</v>
      </c>
      <c r="B173" s="74">
        <v>4.83</v>
      </c>
      <c r="C173" s="66">
        <v>6.17</v>
      </c>
      <c r="D173" s="70">
        <f t="shared" si="2"/>
        <v>1.3399999999999999</v>
      </c>
    </row>
    <row r="174" spans="1:4">
      <c r="A174" s="73">
        <v>39387</v>
      </c>
      <c r="B174" s="74">
        <v>4.5599999999999996</v>
      </c>
      <c r="C174" s="66">
        <v>6.04</v>
      </c>
      <c r="D174" s="70">
        <f t="shared" si="2"/>
        <v>1.4800000000000004</v>
      </c>
    </row>
    <row r="175" spans="1:4">
      <c r="A175" s="73">
        <v>39417</v>
      </c>
      <c r="B175" s="74">
        <v>4.57</v>
      </c>
      <c r="C175" s="66">
        <v>6.23</v>
      </c>
      <c r="D175" s="70">
        <f t="shared" si="2"/>
        <v>1.6600000000000001</v>
      </c>
    </row>
    <row r="176" spans="1:4">
      <c r="A176" s="73">
        <v>39448</v>
      </c>
      <c r="B176" s="74">
        <v>4.3499999999999996</v>
      </c>
      <c r="C176" s="66">
        <v>6.08</v>
      </c>
      <c r="D176" s="70">
        <f t="shared" si="2"/>
        <v>1.7300000000000004</v>
      </c>
    </row>
    <row r="177" spans="1:4">
      <c r="A177" s="73">
        <v>39479</v>
      </c>
      <c r="B177" s="74">
        <v>4.49</v>
      </c>
      <c r="C177" s="66">
        <v>6.28</v>
      </c>
      <c r="D177" s="70">
        <f t="shared" si="2"/>
        <v>1.79</v>
      </c>
    </row>
    <row r="178" spans="1:4">
      <c r="A178" s="73">
        <v>39508</v>
      </c>
      <c r="B178" s="74">
        <v>4.3600000000000003</v>
      </c>
      <c r="C178" s="66">
        <v>6.29</v>
      </c>
      <c r="D178" s="70">
        <f t="shared" si="2"/>
        <v>1.9299999999999997</v>
      </c>
    </row>
    <row r="179" spans="1:4">
      <c r="A179" s="73">
        <v>39539</v>
      </c>
      <c r="B179" s="74">
        <v>4.4400000000000004</v>
      </c>
      <c r="C179" s="66">
        <v>6.36</v>
      </c>
      <c r="D179" s="70">
        <f t="shared" si="2"/>
        <v>1.92</v>
      </c>
    </row>
    <row r="180" spans="1:4">
      <c r="A180" s="73">
        <v>39569</v>
      </c>
      <c r="B180" s="74">
        <v>4.5999999999999996</v>
      </c>
      <c r="C180" s="66">
        <v>6.38</v>
      </c>
      <c r="D180" s="70">
        <f t="shared" si="2"/>
        <v>1.7800000000000002</v>
      </c>
    </row>
    <row r="181" spans="1:4">
      <c r="A181" s="73">
        <v>39600</v>
      </c>
      <c r="B181" s="74">
        <v>4.74</v>
      </c>
      <c r="C181" s="66">
        <v>6.5</v>
      </c>
      <c r="D181" s="70">
        <f t="shared" si="2"/>
        <v>1.7599999999999998</v>
      </c>
    </row>
    <row r="182" spans="1:4">
      <c r="A182" s="73">
        <v>39630</v>
      </c>
      <c r="B182" s="74">
        <v>4.62</v>
      </c>
      <c r="C182" s="66">
        <v>6.5</v>
      </c>
      <c r="D182" s="70">
        <f t="shared" si="2"/>
        <v>1.88</v>
      </c>
    </row>
    <row r="183" spans="1:4">
      <c r="A183" s="73">
        <v>39661</v>
      </c>
      <c r="B183" s="74">
        <v>4.53</v>
      </c>
      <c r="C183" s="66">
        <v>6.48</v>
      </c>
      <c r="D183" s="70">
        <f t="shared" si="2"/>
        <v>1.9500000000000002</v>
      </c>
    </row>
    <row r="184" spans="1:4">
      <c r="A184" s="73">
        <v>39692</v>
      </c>
      <c r="B184" s="74">
        <v>4.32</v>
      </c>
      <c r="C184" s="66">
        <v>6.59</v>
      </c>
      <c r="D184" s="70">
        <f t="shared" si="2"/>
        <v>2.2699999999999996</v>
      </c>
    </row>
    <row r="185" spans="1:4">
      <c r="A185" s="73">
        <v>39722</v>
      </c>
      <c r="B185" s="74">
        <v>4.45</v>
      </c>
      <c r="C185" s="66">
        <v>7.7</v>
      </c>
      <c r="D185" s="70">
        <f t="shared" si="2"/>
        <v>3.25</v>
      </c>
    </row>
    <row r="186" spans="1:4">
      <c r="A186" s="73">
        <v>39753</v>
      </c>
      <c r="B186" s="74">
        <v>4.2699999999999996</v>
      </c>
      <c r="C186" s="66">
        <v>7.8</v>
      </c>
      <c r="D186" s="70">
        <f t="shared" si="2"/>
        <v>3.5300000000000002</v>
      </c>
    </row>
    <row r="187" spans="1:4">
      <c r="A187" s="73">
        <v>39783</v>
      </c>
      <c r="B187" s="74">
        <v>3.18</v>
      </c>
      <c r="C187" s="66">
        <v>6.87</v>
      </c>
      <c r="D187" s="70">
        <f t="shared" si="2"/>
        <v>3.69</v>
      </c>
    </row>
    <row r="188" spans="1:4">
      <c r="A188" s="73">
        <v>39814</v>
      </c>
      <c r="B188" s="74">
        <v>3.46</v>
      </c>
      <c r="C188" s="66">
        <v>6.77</v>
      </c>
      <c r="D188" s="70">
        <f t="shared" si="2"/>
        <v>3.3099999999999996</v>
      </c>
    </row>
    <row r="189" spans="1:4">
      <c r="A189" s="73">
        <v>39845</v>
      </c>
      <c r="B189" s="74">
        <v>3.83</v>
      </c>
      <c r="C189" s="66">
        <v>6.72</v>
      </c>
      <c r="D189" s="70">
        <f t="shared" si="2"/>
        <v>2.8899999999999997</v>
      </c>
    </row>
    <row r="190" spans="1:4">
      <c r="A190" s="73">
        <v>39873</v>
      </c>
      <c r="B190" s="74">
        <v>3.78</v>
      </c>
      <c r="C190" s="66">
        <v>6.85</v>
      </c>
      <c r="D190" s="70">
        <f t="shared" si="2"/>
        <v>3.07</v>
      </c>
    </row>
    <row r="191" spans="1:4">
      <c r="A191" s="73">
        <v>39904</v>
      </c>
      <c r="B191" s="74">
        <v>3.84</v>
      </c>
      <c r="C191" s="66">
        <v>6.9</v>
      </c>
      <c r="D191" s="70">
        <f t="shared" si="2"/>
        <v>3.0600000000000005</v>
      </c>
    </row>
    <row r="192" spans="1:4">
      <c r="A192" s="73">
        <v>39934</v>
      </c>
      <c r="B192" s="74">
        <v>4.22</v>
      </c>
      <c r="C192" s="66">
        <v>6.83</v>
      </c>
      <c r="D192" s="70">
        <f t="shared" si="2"/>
        <v>2.6100000000000003</v>
      </c>
    </row>
    <row r="193" spans="1:4">
      <c r="A193" s="73">
        <v>39965</v>
      </c>
      <c r="B193" s="74">
        <v>4.51</v>
      </c>
      <c r="C193" s="66">
        <v>6.54</v>
      </c>
      <c r="D193" s="70">
        <f t="shared" ref="D193:D256" si="3">C193-B193</f>
        <v>2.0300000000000002</v>
      </c>
    </row>
    <row r="194" spans="1:4">
      <c r="A194" s="73">
        <v>39995</v>
      </c>
      <c r="B194" s="74">
        <v>4.38</v>
      </c>
      <c r="C194" s="66">
        <v>6.15</v>
      </c>
      <c r="D194" s="70">
        <f t="shared" si="3"/>
        <v>1.7700000000000005</v>
      </c>
    </row>
    <row r="195" spans="1:4">
      <c r="A195" s="73">
        <v>40026</v>
      </c>
      <c r="B195" s="74">
        <v>4.33</v>
      </c>
      <c r="C195" s="66">
        <v>5.8</v>
      </c>
      <c r="D195" s="70">
        <f t="shared" si="3"/>
        <v>1.4699999999999998</v>
      </c>
    </row>
    <row r="196" spans="1:4">
      <c r="A196" s="73">
        <v>40057</v>
      </c>
      <c r="B196" s="74">
        <v>4.1399999999999997</v>
      </c>
      <c r="C196" s="66">
        <v>5.6</v>
      </c>
      <c r="D196" s="70">
        <f t="shared" si="3"/>
        <v>1.46</v>
      </c>
    </row>
    <row r="197" spans="1:4">
      <c r="A197" s="73">
        <v>40087</v>
      </c>
      <c r="B197" s="74">
        <v>4.16</v>
      </c>
      <c r="C197" s="66">
        <v>5.64</v>
      </c>
      <c r="D197" s="70">
        <f t="shared" si="3"/>
        <v>1.4799999999999995</v>
      </c>
    </row>
    <row r="198" spans="1:4">
      <c r="A198" s="73">
        <v>40118</v>
      </c>
      <c r="B198" s="74">
        <v>4.24</v>
      </c>
      <c r="C198" s="66">
        <v>5.71</v>
      </c>
      <c r="D198" s="70">
        <f t="shared" si="3"/>
        <v>1.4699999999999998</v>
      </c>
    </row>
    <row r="199" spans="1:4">
      <c r="A199" s="73">
        <v>40148</v>
      </c>
      <c r="B199" s="74">
        <v>4.4000000000000004</v>
      </c>
      <c r="C199" s="66">
        <v>5.86</v>
      </c>
      <c r="D199" s="70">
        <f t="shared" si="3"/>
        <v>1.46</v>
      </c>
    </row>
    <row r="200" spans="1:4">
      <c r="A200" s="73">
        <v>40179</v>
      </c>
      <c r="B200" s="66">
        <v>4.5</v>
      </c>
      <c r="C200" s="66">
        <v>5.83</v>
      </c>
      <c r="D200" s="70">
        <f t="shared" si="3"/>
        <v>1.33</v>
      </c>
    </row>
    <row r="201" spans="1:4">
      <c r="A201" s="73">
        <v>40210</v>
      </c>
      <c r="B201" s="66">
        <v>4.4800000000000004</v>
      </c>
      <c r="C201" s="66">
        <v>5.94</v>
      </c>
      <c r="D201" s="70">
        <f t="shared" si="3"/>
        <v>1.46</v>
      </c>
    </row>
    <row r="202" spans="1:4">
      <c r="A202" s="73">
        <v>40238</v>
      </c>
      <c r="B202" s="66">
        <v>4.49</v>
      </c>
      <c r="C202" s="66">
        <v>5.9</v>
      </c>
      <c r="D202" s="70">
        <f t="shared" si="3"/>
        <v>1.4100000000000001</v>
      </c>
    </row>
    <row r="203" spans="1:4">
      <c r="A203" s="73">
        <v>40269</v>
      </c>
      <c r="B203" s="66">
        <v>4.53</v>
      </c>
      <c r="C203" s="66">
        <v>5.87</v>
      </c>
      <c r="D203" s="70">
        <f t="shared" si="3"/>
        <v>1.3399999999999999</v>
      </c>
    </row>
    <row r="204" spans="1:4">
      <c r="A204" s="73">
        <v>40299</v>
      </c>
      <c r="B204" s="66">
        <v>4.1100000000000003</v>
      </c>
      <c r="C204" s="66">
        <v>5.59</v>
      </c>
      <c r="D204" s="70">
        <f t="shared" si="3"/>
        <v>1.4799999999999995</v>
      </c>
    </row>
    <row r="205" spans="1:4">
      <c r="A205" s="73">
        <v>40330</v>
      </c>
      <c r="B205" s="66">
        <v>3.95</v>
      </c>
      <c r="C205" s="66">
        <v>5.62</v>
      </c>
      <c r="D205" s="70">
        <f t="shared" si="3"/>
        <v>1.67</v>
      </c>
    </row>
    <row r="206" spans="1:4">
      <c r="A206" s="73">
        <v>40360</v>
      </c>
      <c r="B206" s="66">
        <v>3.8</v>
      </c>
      <c r="C206" s="66">
        <v>5.41</v>
      </c>
      <c r="D206" s="70">
        <f t="shared" si="3"/>
        <v>1.6100000000000003</v>
      </c>
    </row>
    <row r="207" spans="1:4">
      <c r="A207" s="73">
        <v>40391</v>
      </c>
      <c r="B207" s="66">
        <v>3.52</v>
      </c>
      <c r="C207" s="66">
        <v>5.0999999999999996</v>
      </c>
      <c r="D207" s="70">
        <f t="shared" si="3"/>
        <v>1.5799999999999996</v>
      </c>
    </row>
    <row r="208" spans="1:4">
      <c r="A208" s="73">
        <v>40422</v>
      </c>
      <c r="B208" s="66">
        <v>3.47</v>
      </c>
      <c r="C208" s="66">
        <v>5.0999999999999996</v>
      </c>
      <c r="D208" s="70">
        <f t="shared" si="3"/>
        <v>1.6299999999999994</v>
      </c>
    </row>
    <row r="209" spans="1:4">
      <c r="A209" s="73">
        <v>40452</v>
      </c>
      <c r="B209" s="66">
        <v>3.52</v>
      </c>
      <c r="C209" s="66">
        <v>5.2</v>
      </c>
      <c r="D209" s="70">
        <f t="shared" si="3"/>
        <v>1.6800000000000002</v>
      </c>
    </row>
    <row r="210" spans="1:4">
      <c r="A210" s="73">
        <v>40483</v>
      </c>
      <c r="B210" s="66">
        <v>3.82</v>
      </c>
      <c r="C210" s="66">
        <v>5.45</v>
      </c>
      <c r="D210" s="70">
        <f t="shared" si="3"/>
        <v>1.6300000000000003</v>
      </c>
    </row>
    <row r="211" spans="1:4">
      <c r="A211" s="73">
        <v>40513</v>
      </c>
      <c r="B211" s="66">
        <v>4.17</v>
      </c>
      <c r="C211" s="66">
        <v>5.64</v>
      </c>
      <c r="D211" s="70">
        <f t="shared" si="3"/>
        <v>1.4699999999999998</v>
      </c>
    </row>
    <row r="212" spans="1:4">
      <c r="A212" s="73">
        <v>40544</v>
      </c>
      <c r="B212" s="66">
        <v>4.28</v>
      </c>
      <c r="C212" s="66">
        <v>5.64</v>
      </c>
      <c r="D212" s="70">
        <f t="shared" si="3"/>
        <v>1.3599999999999994</v>
      </c>
    </row>
    <row r="213" spans="1:4">
      <c r="A213" s="73">
        <v>40575</v>
      </c>
      <c r="B213" s="66">
        <v>4.42</v>
      </c>
      <c r="C213" s="66">
        <v>5.73</v>
      </c>
      <c r="D213" s="70">
        <f t="shared" si="3"/>
        <v>1.3100000000000005</v>
      </c>
    </row>
    <row r="214" spans="1:4">
      <c r="A214" s="73">
        <v>40603</v>
      </c>
      <c r="B214" s="66">
        <v>4.2699999999999996</v>
      </c>
      <c r="C214" s="66">
        <v>5.62</v>
      </c>
      <c r="D214" s="70">
        <f t="shared" si="3"/>
        <v>1.3500000000000005</v>
      </c>
    </row>
    <row r="215" spans="1:4">
      <c r="A215" s="73">
        <v>40634</v>
      </c>
      <c r="B215" s="66">
        <v>4.28</v>
      </c>
      <c r="C215" s="66">
        <v>5.62</v>
      </c>
      <c r="D215" s="70">
        <f t="shared" si="3"/>
        <v>1.3399999999999999</v>
      </c>
    </row>
    <row r="216" spans="1:4">
      <c r="A216" s="73">
        <v>40664</v>
      </c>
      <c r="B216" s="66">
        <v>4.01</v>
      </c>
      <c r="C216" s="66">
        <v>5.38</v>
      </c>
      <c r="D216" s="70">
        <f t="shared" si="3"/>
        <v>1.37</v>
      </c>
    </row>
    <row r="217" spans="1:4">
      <c r="A217" s="73">
        <v>40695</v>
      </c>
      <c r="B217" s="66">
        <v>3.91</v>
      </c>
      <c r="C217" s="66">
        <v>5.33</v>
      </c>
      <c r="D217" s="70">
        <f t="shared" si="3"/>
        <v>1.42</v>
      </c>
    </row>
    <row r="218" spans="1:4">
      <c r="A218" s="73">
        <v>40725</v>
      </c>
      <c r="B218" s="66">
        <v>3.95</v>
      </c>
      <c r="C218" s="66">
        <v>5.34</v>
      </c>
      <c r="D218" s="70">
        <f t="shared" si="3"/>
        <v>1.3899999999999997</v>
      </c>
    </row>
    <row r="219" spans="1:4">
      <c r="A219" s="73">
        <v>40756</v>
      </c>
      <c r="B219" s="66">
        <v>3.24</v>
      </c>
      <c r="C219" s="66">
        <v>4.78</v>
      </c>
      <c r="D219" s="70">
        <f t="shared" si="3"/>
        <v>1.54</v>
      </c>
    </row>
    <row r="220" spans="1:4">
      <c r="A220" s="73">
        <v>40787</v>
      </c>
      <c r="B220" s="66">
        <v>2.83</v>
      </c>
      <c r="C220" s="66">
        <v>4.6100000000000003</v>
      </c>
      <c r="D220" s="70">
        <f t="shared" si="3"/>
        <v>1.7800000000000002</v>
      </c>
    </row>
    <row r="221" spans="1:4">
      <c r="A221" s="73">
        <v>40817</v>
      </c>
      <c r="B221" s="66">
        <v>2.87</v>
      </c>
      <c r="C221" s="66">
        <v>4.66</v>
      </c>
      <c r="D221" s="70">
        <f t="shared" si="3"/>
        <v>1.79</v>
      </c>
    </row>
    <row r="222" spans="1:4">
      <c r="A222" s="73">
        <v>40848</v>
      </c>
      <c r="B222" s="66">
        <v>2.72</v>
      </c>
      <c r="C222" s="66">
        <v>4.37</v>
      </c>
      <c r="D222" s="70">
        <f t="shared" si="3"/>
        <v>1.65</v>
      </c>
    </row>
    <row r="223" spans="1:4">
      <c r="A223" s="73">
        <v>40878</v>
      </c>
      <c r="B223" s="66">
        <v>2.67</v>
      </c>
      <c r="C223" s="66">
        <v>4.47</v>
      </c>
      <c r="D223" s="70">
        <f t="shared" si="3"/>
        <v>1.7999999999999998</v>
      </c>
    </row>
    <row r="224" spans="1:4">
      <c r="A224" s="73">
        <v>40909</v>
      </c>
      <c r="B224" s="3">
        <v>2.7</v>
      </c>
      <c r="C224" s="66">
        <v>4.4800000000000004</v>
      </c>
      <c r="D224" s="70">
        <f t="shared" si="3"/>
        <v>1.7800000000000002</v>
      </c>
    </row>
    <row r="225" spans="1:4">
      <c r="A225" s="73">
        <v>40940</v>
      </c>
      <c r="B225" s="3">
        <v>2.75</v>
      </c>
      <c r="C225" s="66">
        <v>4.47</v>
      </c>
      <c r="D225" s="70">
        <f t="shared" si="3"/>
        <v>1.7199999999999998</v>
      </c>
    </row>
    <row r="226" spans="1:4">
      <c r="A226" s="73">
        <v>40969</v>
      </c>
      <c r="B226" s="3">
        <v>2.94</v>
      </c>
      <c r="C226" s="66">
        <v>4.59</v>
      </c>
      <c r="D226" s="70">
        <f t="shared" si="3"/>
        <v>1.65</v>
      </c>
    </row>
    <row r="227" spans="1:4">
      <c r="A227" s="73">
        <v>41000</v>
      </c>
      <c r="B227" s="3">
        <v>2.82</v>
      </c>
      <c r="C227" s="66">
        <v>4.53</v>
      </c>
      <c r="D227" s="70">
        <f t="shared" si="3"/>
        <v>1.7100000000000004</v>
      </c>
    </row>
    <row r="228" spans="1:4">
      <c r="A228" s="73">
        <v>41030</v>
      </c>
      <c r="B228" s="3">
        <v>2.5299999999999998</v>
      </c>
      <c r="C228" s="66">
        <v>4.3600000000000003</v>
      </c>
      <c r="D228" s="70">
        <f t="shared" si="3"/>
        <v>1.8300000000000005</v>
      </c>
    </row>
    <row r="229" spans="1:4">
      <c r="A229" s="73">
        <v>41061</v>
      </c>
      <c r="B229" s="3">
        <v>2.31</v>
      </c>
      <c r="C229" s="66">
        <v>4.26</v>
      </c>
      <c r="D229" s="70">
        <f t="shared" si="3"/>
        <v>1.9499999999999997</v>
      </c>
    </row>
    <row r="230" spans="1:4">
      <c r="A230" s="73">
        <v>41091</v>
      </c>
      <c r="B230" s="3">
        <v>2.2200000000000002</v>
      </c>
      <c r="C230" s="66">
        <v>4.12</v>
      </c>
      <c r="D230" s="70">
        <f t="shared" si="3"/>
        <v>1.9</v>
      </c>
    </row>
    <row r="231" spans="1:4">
      <c r="A231" s="73">
        <v>41122</v>
      </c>
      <c r="B231" s="3">
        <v>2.4</v>
      </c>
      <c r="C231" s="66">
        <v>4.18</v>
      </c>
      <c r="D231" s="70">
        <f t="shared" si="3"/>
        <v>1.7799999999999998</v>
      </c>
    </row>
    <row r="232" spans="1:4">
      <c r="A232" s="73">
        <v>41153</v>
      </c>
      <c r="B232" s="3">
        <v>2.4900000000000002</v>
      </c>
      <c r="C232" s="66">
        <v>4.17</v>
      </c>
      <c r="D232" s="70">
        <f t="shared" si="3"/>
        <v>1.6799999999999997</v>
      </c>
    </row>
    <row r="233" spans="1:4">
      <c r="A233" s="73">
        <v>41183</v>
      </c>
      <c r="B233" s="3">
        <v>2.5099999999999998</v>
      </c>
      <c r="C233" s="66">
        <v>4.05</v>
      </c>
      <c r="D233" s="70">
        <f t="shared" si="3"/>
        <v>1.54</v>
      </c>
    </row>
    <row r="234" spans="1:4">
      <c r="A234" s="73">
        <v>41214</v>
      </c>
      <c r="B234" s="3">
        <v>2.39</v>
      </c>
      <c r="C234" s="66">
        <v>3.95</v>
      </c>
      <c r="D234" s="70">
        <f t="shared" si="3"/>
        <v>1.56</v>
      </c>
    </row>
    <row r="235" spans="1:4">
      <c r="A235" s="73">
        <v>41244</v>
      </c>
      <c r="B235" s="3">
        <v>2.4700000000000002</v>
      </c>
      <c r="C235" s="66">
        <v>4.0999999999999996</v>
      </c>
      <c r="D235" s="70">
        <f t="shared" si="3"/>
        <v>1.6299999999999994</v>
      </c>
    </row>
    <row r="236" spans="1:4">
      <c r="A236" s="73">
        <v>41275</v>
      </c>
      <c r="B236" s="3">
        <v>2.68</v>
      </c>
      <c r="C236" s="66">
        <v>4.24</v>
      </c>
      <c r="D236" s="70">
        <f t="shared" si="3"/>
        <v>1.56</v>
      </c>
    </row>
    <row r="237" spans="1:4">
      <c r="A237" s="73">
        <v>41306</v>
      </c>
      <c r="B237" s="3">
        <v>2.78</v>
      </c>
      <c r="C237" s="66">
        <v>4.29</v>
      </c>
      <c r="D237" s="70">
        <f t="shared" si="3"/>
        <v>1.5100000000000002</v>
      </c>
    </row>
    <row r="238" spans="1:4">
      <c r="A238" s="73">
        <v>41334</v>
      </c>
      <c r="B238" s="3">
        <v>2.78</v>
      </c>
      <c r="C238" s="66">
        <v>4.29</v>
      </c>
      <c r="D238" s="70">
        <f t="shared" si="3"/>
        <v>1.5100000000000002</v>
      </c>
    </row>
    <row r="239" spans="1:4">
      <c r="A239" s="73">
        <v>41365</v>
      </c>
      <c r="B239" s="3">
        <v>2.5499999999999998</v>
      </c>
      <c r="C239" s="66">
        <v>4.08</v>
      </c>
      <c r="D239" s="70">
        <f t="shared" si="3"/>
        <v>1.5300000000000002</v>
      </c>
    </row>
    <row r="240" spans="1:4">
      <c r="A240" s="73">
        <v>41395</v>
      </c>
      <c r="B240" s="3">
        <v>2.73</v>
      </c>
      <c r="C240" s="66">
        <v>4.24</v>
      </c>
      <c r="D240" s="70">
        <f t="shared" si="3"/>
        <v>1.5100000000000002</v>
      </c>
    </row>
    <row r="241" spans="1:4">
      <c r="A241" s="73">
        <v>41426</v>
      </c>
      <c r="B241" s="3">
        <v>3.07</v>
      </c>
      <c r="C241" s="66">
        <v>4.63</v>
      </c>
      <c r="D241" s="70">
        <f t="shared" si="3"/>
        <v>1.56</v>
      </c>
    </row>
    <row r="242" spans="1:4">
      <c r="A242" s="73">
        <v>41456</v>
      </c>
      <c r="B242" s="3">
        <v>3.31</v>
      </c>
      <c r="C242" s="66">
        <v>4.78</v>
      </c>
      <c r="D242" s="70">
        <f t="shared" si="3"/>
        <v>1.4700000000000002</v>
      </c>
    </row>
    <row r="243" spans="1:4">
      <c r="A243" s="73">
        <v>41487</v>
      </c>
      <c r="B243" s="3">
        <v>3.49</v>
      </c>
      <c r="C243" s="66">
        <v>4.8499999999999996</v>
      </c>
      <c r="D243" s="70">
        <f t="shared" si="3"/>
        <v>1.3599999999999994</v>
      </c>
    </row>
    <row r="244" spans="1:4">
      <c r="A244" s="73">
        <v>41518</v>
      </c>
      <c r="B244" s="3">
        <v>3.53</v>
      </c>
      <c r="C244" s="66">
        <v>4.9000000000000004</v>
      </c>
      <c r="D244" s="70">
        <f t="shared" si="3"/>
        <v>1.3700000000000006</v>
      </c>
    </row>
    <row r="245" spans="1:4">
      <c r="A245" s="73">
        <v>41548</v>
      </c>
      <c r="B245" s="3">
        <v>3.38</v>
      </c>
      <c r="C245" s="66">
        <v>4.78</v>
      </c>
      <c r="D245" s="70">
        <f t="shared" si="3"/>
        <v>1.4000000000000004</v>
      </c>
    </row>
    <row r="246" spans="1:4">
      <c r="A246" s="73">
        <v>41579</v>
      </c>
      <c r="B246" s="3">
        <v>3.5</v>
      </c>
      <c r="C246" s="66">
        <v>4.8600000000000003</v>
      </c>
      <c r="D246" s="70">
        <f t="shared" si="3"/>
        <v>1.3600000000000003</v>
      </c>
    </row>
    <row r="247" spans="1:4">
      <c r="A247" s="73">
        <v>41609</v>
      </c>
      <c r="B247" s="3">
        <v>3.63</v>
      </c>
      <c r="C247" s="66">
        <v>4.8899999999999997</v>
      </c>
      <c r="D247" s="70">
        <f t="shared" si="3"/>
        <v>1.2599999999999998</v>
      </c>
    </row>
    <row r="248" spans="1:4">
      <c r="A248" s="73">
        <v>41640</v>
      </c>
      <c r="B248" s="3">
        <v>3.52</v>
      </c>
      <c r="C248" s="66">
        <v>4.72</v>
      </c>
      <c r="D248" s="70">
        <f t="shared" si="3"/>
        <v>1.1999999999999997</v>
      </c>
    </row>
    <row r="249" spans="1:4">
      <c r="A249" s="73">
        <v>41671</v>
      </c>
      <c r="B249" s="3">
        <v>3.38</v>
      </c>
      <c r="C249" s="66">
        <v>4.6399999999999997</v>
      </c>
      <c r="D249" s="70">
        <f t="shared" si="3"/>
        <v>1.2599999999999998</v>
      </c>
    </row>
    <row r="250" spans="1:4">
      <c r="A250" s="73">
        <v>41699</v>
      </c>
      <c r="B250" s="3">
        <v>3.35</v>
      </c>
      <c r="C250" s="66">
        <v>4.63</v>
      </c>
      <c r="D250" s="70">
        <f t="shared" si="3"/>
        <v>1.2799999999999998</v>
      </c>
    </row>
    <row r="251" spans="1:4">
      <c r="A251" s="73">
        <v>41730</v>
      </c>
      <c r="B251" s="3">
        <v>3.27</v>
      </c>
      <c r="C251" s="66">
        <v>4.5199999999999996</v>
      </c>
      <c r="D251" s="70">
        <f t="shared" si="3"/>
        <v>1.2499999999999996</v>
      </c>
    </row>
    <row r="252" spans="1:4">
      <c r="A252" s="73">
        <v>41760</v>
      </c>
      <c r="B252" s="3">
        <v>3.12</v>
      </c>
      <c r="C252" s="66">
        <v>4.37</v>
      </c>
      <c r="D252" s="70">
        <f t="shared" si="3"/>
        <v>1.25</v>
      </c>
    </row>
    <row r="253" spans="1:4">
      <c r="A253" s="73">
        <v>41791</v>
      </c>
      <c r="B253" s="3">
        <v>3.15</v>
      </c>
      <c r="C253" s="66">
        <v>4.42</v>
      </c>
      <c r="D253" s="70">
        <f t="shared" si="3"/>
        <v>1.27</v>
      </c>
    </row>
    <row r="254" spans="1:4">
      <c r="A254" s="73">
        <v>41821</v>
      </c>
      <c r="B254" s="3">
        <v>3.07</v>
      </c>
      <c r="C254" s="66">
        <v>4.3499999999999996</v>
      </c>
      <c r="D254" s="70">
        <f t="shared" si="3"/>
        <v>1.2799999999999998</v>
      </c>
    </row>
    <row r="255" spans="1:4">
      <c r="A255" s="73">
        <v>41852</v>
      </c>
      <c r="B255" s="3">
        <v>2.94</v>
      </c>
      <c r="C255" s="66">
        <v>4.29</v>
      </c>
      <c r="D255" s="70">
        <f t="shared" si="3"/>
        <v>1.35</v>
      </c>
    </row>
    <row r="256" spans="1:4">
      <c r="A256" s="73">
        <v>41883</v>
      </c>
      <c r="B256">
        <v>3.01</v>
      </c>
      <c r="C256" s="66">
        <v>4.4000000000000004</v>
      </c>
      <c r="D256" s="70">
        <f t="shared" si="3"/>
        <v>1.3900000000000006</v>
      </c>
    </row>
    <row r="257" spans="1:4">
      <c r="A257" s="73">
        <v>41913</v>
      </c>
      <c r="B257">
        <v>2.77</v>
      </c>
      <c r="C257" s="66">
        <v>4.24</v>
      </c>
      <c r="D257" s="70">
        <f t="shared" ref="D257:D274" si="4">C257-B257</f>
        <v>1.4700000000000002</v>
      </c>
    </row>
    <row r="258" spans="1:4">
      <c r="A258" s="73">
        <v>41944</v>
      </c>
      <c r="B258">
        <v>2.76</v>
      </c>
      <c r="C258" s="66">
        <v>4.29</v>
      </c>
      <c r="D258" s="70">
        <f t="shared" si="4"/>
        <v>1.5300000000000002</v>
      </c>
    </row>
    <row r="259" spans="1:4">
      <c r="A259" s="73">
        <v>41974</v>
      </c>
      <c r="B259">
        <v>2.5499999999999998</v>
      </c>
      <c r="C259" s="66">
        <v>4.18</v>
      </c>
      <c r="D259" s="70">
        <f t="shared" si="4"/>
        <v>1.63</v>
      </c>
    </row>
    <row r="260" spans="1:4">
      <c r="A260" s="73">
        <v>42005</v>
      </c>
      <c r="B260">
        <v>2.2000000000000002</v>
      </c>
      <c r="C260" s="66">
        <v>3.83</v>
      </c>
      <c r="D260" s="70">
        <f t="shared" si="4"/>
        <v>1.63</v>
      </c>
    </row>
    <row r="261" spans="1:4">
      <c r="A261" s="73">
        <v>42036</v>
      </c>
      <c r="B261">
        <v>2.34</v>
      </c>
      <c r="C261" s="66">
        <v>3.91</v>
      </c>
      <c r="D261" s="70">
        <f t="shared" si="4"/>
        <v>1.5700000000000003</v>
      </c>
    </row>
    <row r="262" spans="1:4">
      <c r="A262" s="73">
        <v>42064</v>
      </c>
      <c r="B262">
        <v>2.41</v>
      </c>
      <c r="C262" s="66">
        <v>3.97</v>
      </c>
      <c r="D262" s="70">
        <f t="shared" si="4"/>
        <v>1.56</v>
      </c>
    </row>
    <row r="263" spans="1:4">
      <c r="A263" s="73">
        <v>42095</v>
      </c>
      <c r="B263">
        <v>2.33</v>
      </c>
      <c r="C263" s="66">
        <v>3.96</v>
      </c>
      <c r="D263" s="70">
        <f t="shared" si="4"/>
        <v>1.63</v>
      </c>
    </row>
    <row r="264" spans="1:4">
      <c r="A264" s="73">
        <v>42125</v>
      </c>
      <c r="B264">
        <v>2.69</v>
      </c>
      <c r="C264" s="66">
        <v>4.38</v>
      </c>
      <c r="D264" s="70">
        <f t="shared" si="4"/>
        <v>1.69</v>
      </c>
    </row>
    <row r="265" spans="1:4">
      <c r="A265" s="73">
        <v>42156</v>
      </c>
      <c r="B265">
        <v>2.85</v>
      </c>
      <c r="C265" s="66">
        <v>4.5999999999999996</v>
      </c>
      <c r="D265" s="70">
        <f t="shared" si="4"/>
        <v>1.7499999999999996</v>
      </c>
    </row>
    <row r="266" spans="1:4">
      <c r="A266" s="73">
        <v>42186</v>
      </c>
      <c r="B266">
        <v>2.77</v>
      </c>
      <c r="C266" s="66">
        <v>4.63</v>
      </c>
      <c r="D266" s="70">
        <f t="shared" si="4"/>
        <v>1.8599999999999999</v>
      </c>
    </row>
    <row r="267" spans="1:4">
      <c r="A267" s="73">
        <v>42217</v>
      </c>
      <c r="B267">
        <v>2.5499999999999998</v>
      </c>
      <c r="C267" s="66">
        <v>4.54</v>
      </c>
      <c r="D267" s="70">
        <f t="shared" si="4"/>
        <v>1.9900000000000002</v>
      </c>
    </row>
    <row r="268" spans="1:4">
      <c r="A268" s="73">
        <v>42248</v>
      </c>
      <c r="B268">
        <v>2.62</v>
      </c>
      <c r="C268" s="66">
        <v>4.68</v>
      </c>
      <c r="D268" s="70">
        <f t="shared" si="4"/>
        <v>2.0599999999999996</v>
      </c>
    </row>
    <row r="269" spans="1:4">
      <c r="A269" s="73">
        <v>42278</v>
      </c>
      <c r="B269">
        <v>2.5</v>
      </c>
      <c r="C269" s="66">
        <v>4.63</v>
      </c>
      <c r="D269" s="70">
        <f t="shared" si="4"/>
        <v>2.13</v>
      </c>
    </row>
    <row r="270" spans="1:4">
      <c r="A270" s="73">
        <v>42309</v>
      </c>
      <c r="B270">
        <v>2.69</v>
      </c>
      <c r="C270" s="66">
        <v>4.7300000000000004</v>
      </c>
      <c r="D270" s="70">
        <f t="shared" si="4"/>
        <v>2.0400000000000005</v>
      </c>
    </row>
    <row r="271" spans="1:4">
      <c r="A271" s="73">
        <v>42339</v>
      </c>
      <c r="B271">
        <v>2.61</v>
      </c>
      <c r="C271" s="66">
        <v>4.6900000000000004</v>
      </c>
      <c r="D271" s="70">
        <f t="shared" si="4"/>
        <v>2.0800000000000005</v>
      </c>
    </row>
    <row r="272" spans="1:4">
      <c r="A272" s="73">
        <v>42370</v>
      </c>
      <c r="B272">
        <v>2.4900000000000002</v>
      </c>
      <c r="C272" s="66">
        <v>4.62</v>
      </c>
      <c r="D272" s="70">
        <f t="shared" si="4"/>
        <v>2.13</v>
      </c>
    </row>
    <row r="273" spans="1:4">
      <c r="A273" s="73">
        <v>42401</v>
      </c>
      <c r="B273">
        <v>2.2000000000000002</v>
      </c>
      <c r="C273" s="66">
        <v>4.4400000000000004</v>
      </c>
      <c r="D273" s="70">
        <f t="shared" si="4"/>
        <v>2.2400000000000002</v>
      </c>
    </row>
    <row r="274" spans="1:4">
      <c r="A274" s="73">
        <v>42430</v>
      </c>
      <c r="B274">
        <v>2.2799999999999998</v>
      </c>
      <c r="C274" s="66">
        <v>4.4000000000000004</v>
      </c>
      <c r="D274" s="70">
        <f t="shared" si="4"/>
        <v>2.1200000000000006</v>
      </c>
    </row>
  </sheetData>
  <pageMargins left="1" right="1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0"/>
  <sheetViews>
    <sheetView topLeftCell="A18" zoomScale="150" zoomScaleNormal="150" zoomScalePageLayoutView="150" workbookViewId="0">
      <selection activeCell="B5" sqref="B5"/>
    </sheetView>
  </sheetViews>
  <sheetFormatPr baseColWidth="10" defaultColWidth="7.5703125" defaultRowHeight="12" x14ac:dyDescent="0"/>
  <cols>
    <col min="1" max="1" width="2.28515625" style="1" customWidth="1"/>
    <col min="2" max="2" width="7.5703125" style="1" customWidth="1"/>
    <col min="3" max="3" width="11.140625" style="1" customWidth="1"/>
    <col min="4" max="4" width="10.7109375" style="1" customWidth="1"/>
    <col min="5" max="10" width="7.5703125" style="1" customWidth="1"/>
    <col min="11" max="11" width="2.28515625" style="1" customWidth="1"/>
    <col min="12" max="16384" width="7.5703125" style="1"/>
  </cols>
  <sheetData>
    <row r="1" spans="2:10">
      <c r="J1" s="5" t="s">
        <v>0</v>
      </c>
    </row>
    <row r="2" spans="2:10">
      <c r="J2" s="5" t="s">
        <v>1</v>
      </c>
    </row>
    <row r="3" spans="2:10" ht="7.5" customHeight="1"/>
    <row r="4" spans="2:10">
      <c r="B4" s="4" t="s">
        <v>2</v>
      </c>
      <c r="C4" s="4"/>
      <c r="D4" s="4"/>
      <c r="E4" s="4"/>
      <c r="F4" s="4"/>
      <c r="G4" s="4"/>
      <c r="H4" s="4"/>
      <c r="I4" s="4"/>
      <c r="J4" s="4"/>
    </row>
    <row r="5" spans="2:10">
      <c r="B5" s="4" t="s">
        <v>165</v>
      </c>
      <c r="C5" s="4"/>
      <c r="D5" s="4"/>
      <c r="E5" s="4"/>
      <c r="F5" s="4"/>
      <c r="G5" s="4"/>
      <c r="H5" s="4"/>
      <c r="I5" s="4"/>
      <c r="J5" s="4"/>
    </row>
    <row r="6" spans="2:10">
      <c r="B6" s="4" t="s">
        <v>3</v>
      </c>
      <c r="C6" s="4"/>
      <c r="D6" s="4"/>
      <c r="E6" s="4"/>
      <c r="F6" s="4"/>
      <c r="G6" s="4"/>
      <c r="H6" s="4"/>
      <c r="I6" s="4"/>
      <c r="J6" s="4"/>
    </row>
    <row r="7" spans="2:10" ht="9.75" customHeight="1"/>
    <row r="8" spans="2:10" ht="13" thickBot="1">
      <c r="E8" s="8">
        <v>42430</v>
      </c>
      <c r="F8" s="8">
        <v>42401</v>
      </c>
      <c r="G8" s="8">
        <v>42370</v>
      </c>
      <c r="H8" s="8">
        <v>42339</v>
      </c>
      <c r="I8" s="8">
        <v>42309</v>
      </c>
      <c r="J8" s="8">
        <v>42278</v>
      </c>
    </row>
    <row r="9" spans="2:10" ht="12.75" customHeight="1" thickTop="1"/>
    <row r="10" spans="2:10" ht="12" customHeight="1">
      <c r="B10" s="6" t="s">
        <v>4</v>
      </c>
      <c r="D10" s="1" t="s">
        <v>5</v>
      </c>
      <c r="E10" s="9">
        <v>74.599999999999994</v>
      </c>
      <c r="F10" s="9">
        <v>71.900002000000001</v>
      </c>
      <c r="G10" s="9">
        <v>69.220000999999996</v>
      </c>
      <c r="H10" s="9">
        <v>64.790001000000004</v>
      </c>
      <c r="I10" s="9">
        <v>63.77</v>
      </c>
      <c r="J10" s="9">
        <v>63.459999000000003</v>
      </c>
    </row>
    <row r="11" spans="2:10" ht="12" customHeight="1">
      <c r="B11" s="6"/>
      <c r="D11" s="1" t="s">
        <v>6</v>
      </c>
      <c r="E11" s="9">
        <v>68.599997999999999</v>
      </c>
      <c r="F11" s="9">
        <v>67.940002000000007</v>
      </c>
      <c r="G11" s="9">
        <v>60</v>
      </c>
      <c r="H11" s="9">
        <v>60.419998</v>
      </c>
      <c r="I11" s="9">
        <v>59.220001000000003</v>
      </c>
      <c r="J11" s="9">
        <v>57.369999</v>
      </c>
    </row>
    <row r="12" spans="2:10" ht="12" customHeight="1">
      <c r="B12" s="6"/>
      <c r="D12" s="1" t="s">
        <v>7</v>
      </c>
      <c r="E12" s="9">
        <f t="shared" ref="E12:J12" si="0">AVERAGE(E10:E11)</f>
        <v>71.599998999999997</v>
      </c>
      <c r="F12" s="9">
        <f t="shared" si="0"/>
        <v>69.920002000000011</v>
      </c>
      <c r="G12" s="9">
        <f t="shared" si="0"/>
        <v>64.610000499999998</v>
      </c>
      <c r="H12" s="9">
        <f t="shared" si="0"/>
        <v>62.604999500000005</v>
      </c>
      <c r="I12" s="9">
        <f t="shared" si="0"/>
        <v>61.495000500000003</v>
      </c>
      <c r="J12" s="9">
        <f t="shared" si="0"/>
        <v>60.414999000000002</v>
      </c>
    </row>
    <row r="13" spans="2:10" ht="12" customHeight="1">
      <c r="B13" s="6"/>
      <c r="D13" s="1" t="s">
        <v>8</v>
      </c>
      <c r="E13" s="9">
        <v>0.42</v>
      </c>
      <c r="F13" s="9">
        <v>0.42</v>
      </c>
      <c r="G13" s="9">
        <v>0.42</v>
      </c>
      <c r="H13" s="9">
        <v>0.42</v>
      </c>
      <c r="I13" s="9">
        <v>0.42</v>
      </c>
      <c r="J13" s="9">
        <v>0.39</v>
      </c>
    </row>
    <row r="14" spans="2:10" ht="12" customHeight="1">
      <c r="B14" s="6"/>
      <c r="D14" s="1" t="s">
        <v>9</v>
      </c>
      <c r="E14" s="2">
        <f t="shared" ref="E14:J14" si="1">(E13*4)/E12</f>
        <v>2.3463687478543122E-2</v>
      </c>
      <c r="F14" s="2">
        <f t="shared" si="1"/>
        <v>2.4027459266949103E-2</v>
      </c>
      <c r="G14" s="2">
        <f t="shared" si="1"/>
        <v>2.600216664601326E-2</v>
      </c>
      <c r="H14" s="2">
        <f t="shared" si="1"/>
        <v>2.683491755318998E-2</v>
      </c>
      <c r="I14" s="2">
        <f t="shared" si="1"/>
        <v>2.7319294029439025E-2</v>
      </c>
      <c r="J14" s="2">
        <f t="shared" si="1"/>
        <v>2.5821402397110029E-2</v>
      </c>
    </row>
    <row r="15" spans="2:10" ht="12" customHeight="1">
      <c r="B15" s="6"/>
      <c r="D15" s="1" t="s">
        <v>10</v>
      </c>
      <c r="E15" s="2">
        <f>AVERAGE(E14:J14)</f>
        <v>2.5578154561874084E-2</v>
      </c>
      <c r="F15" s="2"/>
      <c r="G15" s="2"/>
      <c r="H15" s="2"/>
      <c r="I15" s="2"/>
      <c r="J15" s="2"/>
    </row>
    <row r="16" spans="2:10" ht="12" customHeight="1">
      <c r="B16" s="6"/>
    </row>
    <row r="17" spans="2:10">
      <c r="B17" s="6" t="s">
        <v>11</v>
      </c>
      <c r="D17" s="1" t="s">
        <v>5</v>
      </c>
      <c r="E17" s="9">
        <v>68.790001000000004</v>
      </c>
      <c r="F17" s="9">
        <v>66.430000000000007</v>
      </c>
      <c r="G17" s="9">
        <v>63.939999</v>
      </c>
      <c r="H17" s="9">
        <v>61.040000999999997</v>
      </c>
      <c r="I17" s="9">
        <v>59.099997999999999</v>
      </c>
      <c r="J17" s="9">
        <v>59.380001</v>
      </c>
    </row>
    <row r="18" spans="2:10">
      <c r="B18" s="6"/>
      <c r="D18" s="1" t="s">
        <v>6</v>
      </c>
      <c r="E18" s="9">
        <v>64.389999000000003</v>
      </c>
      <c r="F18" s="9">
        <v>63.310001</v>
      </c>
      <c r="G18" s="9">
        <v>57.099997999999999</v>
      </c>
      <c r="H18" s="9">
        <v>55.240001999999997</v>
      </c>
      <c r="I18" s="9">
        <v>54.330002</v>
      </c>
      <c r="J18" s="9">
        <v>53.860000999999997</v>
      </c>
    </row>
    <row r="19" spans="2:10">
      <c r="B19" s="6"/>
      <c r="D19" s="1" t="s">
        <v>7</v>
      </c>
      <c r="E19" s="9">
        <f t="shared" ref="E19:J19" si="2">AVERAGE(E17:E18)</f>
        <v>66.59</v>
      </c>
      <c r="F19" s="9">
        <f t="shared" si="2"/>
        <v>64.870000500000003</v>
      </c>
      <c r="G19" s="9">
        <f t="shared" si="2"/>
        <v>60.5199985</v>
      </c>
      <c r="H19" s="9">
        <f t="shared" si="2"/>
        <v>58.140001499999997</v>
      </c>
      <c r="I19" s="9">
        <f t="shared" si="2"/>
        <v>56.715000000000003</v>
      </c>
      <c r="J19" s="9">
        <f t="shared" si="2"/>
        <v>56.620001000000002</v>
      </c>
    </row>
    <row r="20" spans="2:10">
      <c r="B20" s="6"/>
      <c r="D20" s="1" t="s">
        <v>8</v>
      </c>
      <c r="E20" s="9">
        <v>0.49</v>
      </c>
      <c r="F20" s="9">
        <v>0.49</v>
      </c>
      <c r="G20" s="9">
        <v>0.49</v>
      </c>
      <c r="H20" s="9">
        <v>0.49</v>
      </c>
      <c r="I20" s="9">
        <v>0.46</v>
      </c>
      <c r="J20" s="9">
        <v>0.46</v>
      </c>
    </row>
    <row r="21" spans="2:10">
      <c r="B21" s="6"/>
      <c r="D21" s="1" t="s">
        <v>9</v>
      </c>
      <c r="E21" s="2">
        <f t="shared" ref="E21:J21" si="3">(E20*4)/E19</f>
        <v>2.9433848926265202E-2</v>
      </c>
      <c r="F21" s="2">
        <f t="shared" si="3"/>
        <v>3.0214274470369396E-2</v>
      </c>
      <c r="G21" s="2">
        <f t="shared" si="3"/>
        <v>3.2385988905799461E-2</v>
      </c>
      <c r="H21" s="2">
        <f t="shared" si="3"/>
        <v>3.371172943640189E-2</v>
      </c>
      <c r="I21" s="2">
        <f t="shared" si="3"/>
        <v>3.2442916336066295E-2</v>
      </c>
      <c r="J21" s="2">
        <f t="shared" si="3"/>
        <v>3.2497350185493636E-2</v>
      </c>
    </row>
    <row r="22" spans="2:10">
      <c r="B22" s="6"/>
      <c r="D22" s="1" t="s">
        <v>10</v>
      </c>
      <c r="E22" s="2">
        <f>AVERAGE(E21:J21)</f>
        <v>3.1781018043399313E-2</v>
      </c>
      <c r="F22" s="2"/>
      <c r="G22" s="2"/>
      <c r="H22" s="2"/>
      <c r="I22" s="2"/>
      <c r="J22" s="2"/>
    </row>
    <row r="23" spans="2:10">
      <c r="B23" s="6"/>
    </row>
    <row r="24" spans="2:10">
      <c r="B24" s="6" t="s">
        <v>12</v>
      </c>
      <c r="D24" s="1" t="s">
        <v>5</v>
      </c>
      <c r="E24" s="9">
        <v>36.849997999999999</v>
      </c>
      <c r="F24" s="9">
        <v>36.57</v>
      </c>
      <c r="G24" s="9">
        <v>35.57</v>
      </c>
      <c r="H24" s="9">
        <v>34.07</v>
      </c>
      <c r="I24" s="9">
        <v>31.969999000000001</v>
      </c>
      <c r="J24" s="9">
        <v>31.85</v>
      </c>
    </row>
    <row r="25" spans="2:10">
      <c r="B25" s="6"/>
      <c r="D25" s="1" t="s">
        <v>6</v>
      </c>
      <c r="E25" s="9">
        <v>33.32</v>
      </c>
      <c r="F25" s="9">
        <v>33.369999</v>
      </c>
      <c r="G25" s="9">
        <v>32.32</v>
      </c>
      <c r="H25" s="9">
        <v>28.02</v>
      </c>
      <c r="I25" s="9">
        <v>29.42</v>
      </c>
      <c r="J25" s="9">
        <v>29.67</v>
      </c>
    </row>
    <row r="26" spans="2:10">
      <c r="B26" s="6"/>
      <c r="D26" s="1" t="s">
        <v>7</v>
      </c>
      <c r="E26" s="9">
        <f t="shared" ref="E26:J26" si="4">AVERAGE(E24:E25)</f>
        <v>35.084998999999996</v>
      </c>
      <c r="F26" s="9">
        <f t="shared" si="4"/>
        <v>34.9699995</v>
      </c>
      <c r="G26" s="9">
        <f t="shared" si="4"/>
        <v>33.945</v>
      </c>
      <c r="H26" s="9">
        <f t="shared" si="4"/>
        <v>31.045000000000002</v>
      </c>
      <c r="I26" s="9">
        <f t="shared" si="4"/>
        <v>30.694999500000002</v>
      </c>
      <c r="J26" s="9">
        <f t="shared" si="4"/>
        <v>30.76</v>
      </c>
    </row>
    <row r="27" spans="2:10">
      <c r="B27" s="6"/>
      <c r="D27" s="1" t="s">
        <v>8</v>
      </c>
      <c r="E27" s="9">
        <v>0.24</v>
      </c>
      <c r="F27" s="9">
        <v>0.24</v>
      </c>
      <c r="G27" s="9">
        <v>0.24</v>
      </c>
      <c r="H27" s="9">
        <v>0.24</v>
      </c>
      <c r="I27" s="9">
        <v>0.24</v>
      </c>
      <c r="J27" s="9">
        <v>0.24</v>
      </c>
    </row>
    <row r="28" spans="2:10">
      <c r="B28" s="6"/>
      <c r="D28" s="1" t="s">
        <v>9</v>
      </c>
      <c r="E28" s="2">
        <f t="shared" ref="E28:J28" si="5">(E27*4)/E26</f>
        <v>2.7362121344224638E-2</v>
      </c>
      <c r="F28" s="2">
        <f t="shared" si="5"/>
        <v>2.7452102194053505E-2</v>
      </c>
      <c r="G28" s="2">
        <f t="shared" si="5"/>
        <v>2.8281042863455588E-2</v>
      </c>
      <c r="H28" s="2">
        <f t="shared" si="5"/>
        <v>3.0922853921726522E-2</v>
      </c>
      <c r="I28" s="2">
        <f t="shared" si="5"/>
        <v>3.1275452537472756E-2</v>
      </c>
      <c r="J28" s="2">
        <f t="shared" si="5"/>
        <v>3.120936280884265E-2</v>
      </c>
    </row>
    <row r="29" spans="2:10">
      <c r="B29" s="6"/>
      <c r="D29" s="1" t="s">
        <v>10</v>
      </c>
      <c r="E29" s="2">
        <f>AVERAGE(E28:J28)</f>
        <v>2.9417155944962612E-2</v>
      </c>
      <c r="F29" s="2"/>
      <c r="G29" s="2"/>
      <c r="H29" s="2"/>
      <c r="I29" s="2"/>
      <c r="J29" s="2"/>
    </row>
    <row r="30" spans="2:10">
      <c r="B30" s="6"/>
    </row>
    <row r="31" spans="2:10">
      <c r="B31" s="6" t="s">
        <v>13</v>
      </c>
      <c r="D31" s="1" t="s">
        <v>5</v>
      </c>
      <c r="E31" s="9">
        <v>54.509998000000003</v>
      </c>
      <c r="F31" s="9">
        <v>53.880001</v>
      </c>
      <c r="G31" s="9">
        <v>52.009998000000003</v>
      </c>
      <c r="H31" s="9">
        <v>51.849997999999999</v>
      </c>
      <c r="I31" s="9">
        <v>48.91</v>
      </c>
      <c r="J31" s="9">
        <v>48.610000999999997</v>
      </c>
    </row>
    <row r="32" spans="2:10">
      <c r="B32" s="6"/>
      <c r="D32" s="1" t="s">
        <v>6</v>
      </c>
      <c r="E32" s="9">
        <v>48.900002000000001</v>
      </c>
      <c r="F32" s="9">
        <v>49.41</v>
      </c>
      <c r="G32" s="9">
        <v>49.299999</v>
      </c>
      <c r="H32" s="9">
        <v>47.779998999999997</v>
      </c>
      <c r="I32" s="9">
        <v>45.380001</v>
      </c>
      <c r="J32" s="9">
        <v>45.029998999999997</v>
      </c>
    </row>
    <row r="33" spans="2:10">
      <c r="B33" s="6"/>
      <c r="D33" s="1" t="s">
        <v>7</v>
      </c>
      <c r="E33" s="9">
        <f t="shared" ref="E33:J33" si="6">AVERAGE(E31:E32)</f>
        <v>51.704999999999998</v>
      </c>
      <c r="F33" s="9">
        <f t="shared" si="6"/>
        <v>51.645000499999995</v>
      </c>
      <c r="G33" s="9">
        <f t="shared" si="6"/>
        <v>50.654998500000005</v>
      </c>
      <c r="H33" s="9">
        <f t="shared" si="6"/>
        <v>49.814998500000002</v>
      </c>
      <c r="I33" s="9">
        <f t="shared" si="6"/>
        <v>47.145000499999995</v>
      </c>
      <c r="J33" s="9">
        <f t="shared" si="6"/>
        <v>46.819999999999993</v>
      </c>
    </row>
    <row r="34" spans="2:10">
      <c r="B34" s="6"/>
      <c r="D34" s="1" t="s">
        <v>8</v>
      </c>
      <c r="E34" s="9">
        <v>0.46800000000000003</v>
      </c>
      <c r="F34" s="9">
        <v>0.46800000000000003</v>
      </c>
      <c r="G34" s="9">
        <v>0.46800000000000003</v>
      </c>
      <c r="H34" s="9">
        <v>0.46800000000000003</v>
      </c>
      <c r="I34" s="9">
        <v>0.46800000000000003</v>
      </c>
      <c r="J34" s="9">
        <v>0.46800000000000003</v>
      </c>
    </row>
    <row r="35" spans="2:10">
      <c r="B35" s="6"/>
      <c r="D35" s="1" t="s">
        <v>9</v>
      </c>
      <c r="E35" s="2">
        <f t="shared" ref="E35:J35" si="7">(E34*4)/E33</f>
        <v>3.6205395996518716E-2</v>
      </c>
      <c r="F35" s="2">
        <f t="shared" si="7"/>
        <v>3.6247458260746851E-2</v>
      </c>
      <c r="G35" s="2">
        <f t="shared" si="7"/>
        <v>3.6955879092563787E-2</v>
      </c>
      <c r="H35" s="2">
        <f t="shared" si="7"/>
        <v>3.7579043588649309E-2</v>
      </c>
      <c r="I35" s="2">
        <f t="shared" si="7"/>
        <v>3.9707285611334339E-2</v>
      </c>
      <c r="J35" s="2">
        <f t="shared" si="7"/>
        <v>3.9982913284920985E-2</v>
      </c>
    </row>
    <row r="36" spans="2:10">
      <c r="B36" s="6"/>
      <c r="D36" s="1" t="s">
        <v>10</v>
      </c>
      <c r="E36" s="2">
        <f>AVERAGE(E35:J35)</f>
        <v>3.777966263912233E-2</v>
      </c>
      <c r="F36" s="2"/>
      <c r="G36" s="2"/>
      <c r="H36" s="2"/>
      <c r="I36" s="2"/>
      <c r="J36" s="2"/>
    </row>
    <row r="37" spans="2:10">
      <c r="B37" s="6"/>
    </row>
    <row r="38" spans="2:10">
      <c r="B38" s="6" t="s">
        <v>14</v>
      </c>
      <c r="D38" s="1" t="s">
        <v>5</v>
      </c>
      <c r="E38" s="9">
        <v>29.139999</v>
      </c>
      <c r="F38" s="9">
        <v>26.940000999999999</v>
      </c>
      <c r="G38" s="9">
        <v>24.860001</v>
      </c>
      <c r="H38" s="9">
        <v>24.4</v>
      </c>
      <c r="I38" s="9">
        <v>27.02</v>
      </c>
      <c r="J38" s="9">
        <v>27.34</v>
      </c>
    </row>
    <row r="39" spans="2:10">
      <c r="B39" s="6"/>
      <c r="D39" s="1" t="s">
        <v>6</v>
      </c>
      <c r="E39" s="9">
        <v>25.27</v>
      </c>
      <c r="F39" s="9">
        <v>24.540001</v>
      </c>
      <c r="G39" s="9">
        <v>22.059999000000001</v>
      </c>
      <c r="H39" s="9">
        <v>21.24</v>
      </c>
      <c r="I39" s="9">
        <v>22.83</v>
      </c>
      <c r="J39" s="9">
        <v>24.65</v>
      </c>
    </row>
    <row r="40" spans="2:10">
      <c r="B40" s="6"/>
      <c r="D40" s="1" t="s">
        <v>7</v>
      </c>
      <c r="E40" s="9">
        <f t="shared" ref="E40:J40" si="8">AVERAGE(E38:E39)</f>
        <v>27.2049995</v>
      </c>
      <c r="F40" s="9">
        <f t="shared" si="8"/>
        <v>25.740000999999999</v>
      </c>
      <c r="G40" s="9">
        <f t="shared" si="8"/>
        <v>23.46</v>
      </c>
      <c r="H40" s="9">
        <f t="shared" si="8"/>
        <v>22.82</v>
      </c>
      <c r="I40" s="9">
        <f t="shared" si="8"/>
        <v>24.924999999999997</v>
      </c>
      <c r="J40" s="9">
        <f t="shared" si="8"/>
        <v>25.994999999999997</v>
      </c>
    </row>
    <row r="41" spans="2:10">
      <c r="B41" s="6"/>
      <c r="D41" s="1" t="s">
        <v>8</v>
      </c>
      <c r="E41" s="9">
        <v>0.26400000000000001</v>
      </c>
      <c r="F41" s="9">
        <v>0.26400000000000001</v>
      </c>
      <c r="G41" s="9">
        <v>0.26400000000000001</v>
      </c>
      <c r="H41" s="9">
        <v>0.26400000000000001</v>
      </c>
      <c r="I41" s="9">
        <v>0.251</v>
      </c>
      <c r="J41" s="9">
        <v>0.251</v>
      </c>
    </row>
    <row r="42" spans="2:10">
      <c r="B42" s="6"/>
      <c r="D42" s="1" t="s">
        <v>9</v>
      </c>
      <c r="E42" s="2">
        <f t="shared" ref="E42:J42" si="9">(E41*4)/E40</f>
        <v>3.8816394758617805E-2</v>
      </c>
      <c r="F42" s="2">
        <f t="shared" si="9"/>
        <v>4.102563943179334E-2</v>
      </c>
      <c r="G42" s="2">
        <f t="shared" si="9"/>
        <v>4.5012787723785169E-2</v>
      </c>
      <c r="H42" s="2">
        <f t="shared" si="9"/>
        <v>4.6275197195442597E-2</v>
      </c>
      <c r="I42" s="2">
        <f t="shared" si="9"/>
        <v>4.0280842527582753E-2</v>
      </c>
      <c r="J42" s="2">
        <f t="shared" si="9"/>
        <v>3.8622812079246012E-2</v>
      </c>
    </row>
    <row r="43" spans="2:10">
      <c r="B43" s="6"/>
      <c r="D43" s="1" t="s">
        <v>10</v>
      </c>
      <c r="E43" s="2">
        <f>AVERAGE(E42:J42)</f>
        <v>4.1672278952744612E-2</v>
      </c>
      <c r="F43" s="2"/>
      <c r="G43" s="2"/>
      <c r="H43" s="2"/>
      <c r="I43" s="2"/>
      <c r="J43" s="2"/>
    </row>
    <row r="44" spans="2:10">
      <c r="B44" s="6"/>
    </row>
    <row r="45" spans="2:10">
      <c r="B45" s="6" t="s">
        <v>15</v>
      </c>
      <c r="D45" s="1" t="s">
        <v>5</v>
      </c>
      <c r="E45" s="9">
        <v>67.290001000000004</v>
      </c>
      <c r="F45" s="9">
        <v>62.43</v>
      </c>
      <c r="G45" s="9">
        <v>58.919998</v>
      </c>
      <c r="H45" s="9">
        <v>56.709999000000003</v>
      </c>
      <c r="I45" s="9">
        <v>62.330002</v>
      </c>
      <c r="J45" s="9">
        <v>62.889999000000003</v>
      </c>
    </row>
    <row r="46" spans="2:10">
      <c r="B46" s="6"/>
      <c r="D46" s="1" t="s">
        <v>6</v>
      </c>
      <c r="E46" s="9">
        <v>59.490001999999997</v>
      </c>
      <c r="F46" s="9">
        <v>58.07</v>
      </c>
      <c r="G46" s="9">
        <v>53.509998000000003</v>
      </c>
      <c r="H46" s="9">
        <v>50.529998999999997</v>
      </c>
      <c r="I46" s="9">
        <v>54.43</v>
      </c>
      <c r="J46" s="9">
        <v>56.43</v>
      </c>
    </row>
    <row r="47" spans="2:10">
      <c r="B47" s="6"/>
      <c r="D47" s="1" t="s">
        <v>7</v>
      </c>
      <c r="E47" s="9">
        <f t="shared" ref="E47:J47" si="10">AVERAGE(E45:E46)</f>
        <v>63.390001499999997</v>
      </c>
      <c r="F47" s="9">
        <f t="shared" si="10"/>
        <v>60.25</v>
      </c>
      <c r="G47" s="9">
        <f t="shared" si="10"/>
        <v>56.214998000000001</v>
      </c>
      <c r="H47" s="9">
        <f t="shared" si="10"/>
        <v>53.619999</v>
      </c>
      <c r="I47" s="9">
        <f t="shared" si="10"/>
        <v>58.380001</v>
      </c>
      <c r="J47" s="9">
        <f t="shared" si="10"/>
        <v>59.659999499999998</v>
      </c>
    </row>
    <row r="48" spans="2:10">
      <c r="B48" s="6"/>
      <c r="D48" s="1" t="s">
        <v>8</v>
      </c>
      <c r="E48" s="9">
        <v>0.40500000000000003</v>
      </c>
      <c r="F48" s="9">
        <v>0.40500000000000003</v>
      </c>
      <c r="G48" s="9">
        <v>0.40500000000000003</v>
      </c>
      <c r="H48" s="9">
        <v>0.40500000000000003</v>
      </c>
      <c r="I48" s="9">
        <v>0.40500000000000003</v>
      </c>
      <c r="J48" s="9">
        <v>0.40500000000000003</v>
      </c>
    </row>
    <row r="49" spans="2:10">
      <c r="B49" s="6"/>
      <c r="D49" s="1" t="s">
        <v>9</v>
      </c>
      <c r="E49" s="2">
        <f t="shared" ref="E49:J49" si="11">(E48*4)/E47</f>
        <v>2.5556080796117354E-2</v>
      </c>
      <c r="F49" s="2">
        <f t="shared" si="11"/>
        <v>2.6887966804979256E-2</v>
      </c>
      <c r="G49" s="2">
        <f t="shared" si="11"/>
        <v>2.8817932182439998E-2</v>
      </c>
      <c r="H49" s="2">
        <f t="shared" si="11"/>
        <v>3.0212607799563744E-2</v>
      </c>
      <c r="I49" s="2">
        <f t="shared" si="11"/>
        <v>2.7749228712757305E-2</v>
      </c>
      <c r="J49" s="2">
        <f t="shared" si="11"/>
        <v>2.715387216857084E-2</v>
      </c>
    </row>
    <row r="50" spans="2:10">
      <c r="B50" s="6"/>
      <c r="D50" s="1" t="s">
        <v>10</v>
      </c>
      <c r="E50" s="2">
        <f>AVERAGE(E49:J49)</f>
        <v>2.7729614744071419E-2</v>
      </c>
      <c r="F50" s="2"/>
      <c r="G50" s="2"/>
      <c r="H50" s="2"/>
      <c r="I50" s="2"/>
      <c r="J50" s="2"/>
    </row>
    <row r="51" spans="2:10">
      <c r="B51" s="6"/>
    </row>
    <row r="52" spans="2:10" ht="6.75" customHeight="1">
      <c r="B52" s="6"/>
    </row>
    <row r="53" spans="2:10">
      <c r="B53" s="6"/>
      <c r="J53" s="5" t="s">
        <v>0</v>
      </c>
    </row>
    <row r="54" spans="2:10">
      <c r="B54" s="6"/>
      <c r="J54" s="5" t="s">
        <v>16</v>
      </c>
    </row>
    <row r="55" spans="2:10">
      <c r="B55" s="6"/>
    </row>
    <row r="56" spans="2:10">
      <c r="B56" s="4" t="s">
        <v>2</v>
      </c>
      <c r="C56" s="4"/>
      <c r="D56" s="4"/>
      <c r="E56" s="4"/>
      <c r="F56" s="4"/>
      <c r="G56" s="4"/>
      <c r="H56" s="4"/>
      <c r="I56" s="4"/>
      <c r="J56" s="4"/>
    </row>
    <row r="57" spans="2:10">
      <c r="B57" s="4" t="s">
        <v>165</v>
      </c>
      <c r="C57" s="4"/>
      <c r="D57" s="4"/>
      <c r="E57" s="4"/>
      <c r="F57" s="4"/>
      <c r="G57" s="4"/>
      <c r="H57" s="4"/>
      <c r="I57" s="4"/>
      <c r="J57" s="4"/>
    </row>
    <row r="58" spans="2:10">
      <c r="B58" s="4" t="s">
        <v>3</v>
      </c>
      <c r="C58" s="4"/>
      <c r="D58" s="4"/>
      <c r="E58" s="4"/>
      <c r="F58" s="4"/>
      <c r="G58" s="4"/>
      <c r="H58" s="4"/>
      <c r="I58" s="4"/>
      <c r="J58" s="4"/>
    </row>
    <row r="59" spans="2:10">
      <c r="B59" s="6"/>
    </row>
    <row r="60" spans="2:10" ht="13" thickBot="1">
      <c r="B60" s="6"/>
      <c r="E60" s="8">
        <v>42430</v>
      </c>
      <c r="F60" s="8">
        <v>42401</v>
      </c>
      <c r="G60" s="8">
        <v>42370</v>
      </c>
      <c r="H60" s="8">
        <v>42339</v>
      </c>
      <c r="I60" s="8">
        <v>42309</v>
      </c>
      <c r="J60" s="8">
        <v>42278</v>
      </c>
    </row>
    <row r="61" spans="2:10" ht="13" thickTop="1">
      <c r="B61" s="6"/>
    </row>
    <row r="62" spans="2:10">
      <c r="B62" s="6" t="s">
        <v>17</v>
      </c>
      <c r="D62" s="1" t="s">
        <v>5</v>
      </c>
      <c r="E62" s="9">
        <v>40.849997999999999</v>
      </c>
      <c r="F62" s="9">
        <v>37.209999000000003</v>
      </c>
      <c r="G62" s="9">
        <v>34.369999</v>
      </c>
      <c r="H62" s="9">
        <v>34.979999999999997</v>
      </c>
      <c r="I62" s="9">
        <v>37.509998000000003</v>
      </c>
      <c r="J62" s="9">
        <v>36.939999</v>
      </c>
    </row>
    <row r="63" spans="2:10">
      <c r="B63" s="6"/>
      <c r="D63" s="1" t="s">
        <v>6</v>
      </c>
      <c r="E63" s="9">
        <v>36.889999000000003</v>
      </c>
      <c r="F63" s="9">
        <v>33.330002</v>
      </c>
      <c r="G63" s="9">
        <v>31.59</v>
      </c>
      <c r="H63" s="9">
        <v>31.51</v>
      </c>
      <c r="I63" s="9">
        <v>33.68</v>
      </c>
      <c r="J63" s="9">
        <v>34.159999999999997</v>
      </c>
    </row>
    <row r="64" spans="2:10">
      <c r="B64" s="6"/>
      <c r="D64" s="1" t="s">
        <v>7</v>
      </c>
      <c r="E64" s="9">
        <f t="shared" ref="E64:J64" si="12">AVERAGE(E62:E63)</f>
        <v>38.869998500000001</v>
      </c>
      <c r="F64" s="9">
        <f t="shared" si="12"/>
        <v>35.270000500000002</v>
      </c>
      <c r="G64" s="9">
        <f t="shared" si="12"/>
        <v>32.979999499999998</v>
      </c>
      <c r="H64" s="9">
        <f t="shared" si="12"/>
        <v>33.244999999999997</v>
      </c>
      <c r="I64" s="9">
        <f t="shared" si="12"/>
        <v>35.594999000000001</v>
      </c>
      <c r="J64" s="9">
        <f t="shared" si="12"/>
        <v>35.549999499999998</v>
      </c>
    </row>
    <row r="65" spans="2:10">
      <c r="B65" s="6"/>
      <c r="D65" s="1" t="s">
        <v>8</v>
      </c>
      <c r="E65" s="9">
        <v>0.22800000000000001</v>
      </c>
      <c r="F65" s="9">
        <v>0.22800000000000001</v>
      </c>
      <c r="G65" s="9">
        <v>0.22800000000000001</v>
      </c>
      <c r="H65" s="9">
        <v>0.22800000000000001</v>
      </c>
      <c r="I65" s="9">
        <v>0.22800000000000001</v>
      </c>
      <c r="J65" s="9">
        <v>0.22800000000000001</v>
      </c>
    </row>
    <row r="66" spans="2:10">
      <c r="B66" s="6"/>
      <c r="D66" s="1" t="s">
        <v>9</v>
      </c>
      <c r="E66" s="2">
        <f t="shared" ref="E66:J66" si="13">(E65*4)/E64</f>
        <v>2.3462825706051932E-2</v>
      </c>
      <c r="F66" s="2">
        <f t="shared" si="13"/>
        <v>2.5857669040860943E-2</v>
      </c>
      <c r="G66" s="2">
        <f t="shared" si="13"/>
        <v>2.7653123524152876E-2</v>
      </c>
      <c r="H66" s="2">
        <f t="shared" si="13"/>
        <v>2.7432696646112201E-2</v>
      </c>
      <c r="I66" s="2">
        <f t="shared" si="13"/>
        <v>2.5621576783862249E-2</v>
      </c>
      <c r="J66" s="2">
        <f t="shared" si="13"/>
        <v>2.5654008799634444E-2</v>
      </c>
    </row>
    <row r="67" spans="2:10">
      <c r="B67" s="6"/>
      <c r="D67" s="1" t="s">
        <v>10</v>
      </c>
      <c r="E67" s="2">
        <f>AVERAGE(E66:J66)</f>
        <v>2.5946983416779108E-2</v>
      </c>
      <c r="F67" s="2"/>
      <c r="G67" s="2"/>
      <c r="H67" s="2"/>
      <c r="I67" s="2"/>
      <c r="J67" s="2"/>
    </row>
    <row r="68" spans="2:10">
      <c r="B68" s="6"/>
    </row>
    <row r="69" spans="2:10">
      <c r="B69" s="6" t="s">
        <v>18</v>
      </c>
      <c r="D69" s="1" t="s">
        <v>5</v>
      </c>
      <c r="E69" s="9">
        <v>74.099997999999999</v>
      </c>
      <c r="F69" s="9">
        <v>69.199996999999996</v>
      </c>
      <c r="G69" s="9">
        <v>66.809997999999993</v>
      </c>
      <c r="H69" s="9">
        <v>65.550003000000004</v>
      </c>
      <c r="I69" s="9">
        <v>62.59</v>
      </c>
      <c r="J69" s="9">
        <v>63.200001</v>
      </c>
    </row>
    <row r="70" spans="2:10">
      <c r="B70" s="6"/>
      <c r="D70" s="1" t="s">
        <v>6</v>
      </c>
      <c r="E70" s="9">
        <v>67.230002999999996</v>
      </c>
      <c r="F70" s="9">
        <v>62.93</v>
      </c>
      <c r="G70" s="9">
        <v>59.990001999999997</v>
      </c>
      <c r="H70" s="9">
        <v>58.619999</v>
      </c>
      <c r="I70" s="9">
        <v>57.040000999999997</v>
      </c>
      <c r="J70" s="9">
        <v>56.900002000000001</v>
      </c>
    </row>
    <row r="71" spans="2:10">
      <c r="B71" s="6"/>
      <c r="D71" s="1" t="s">
        <v>7</v>
      </c>
      <c r="E71" s="9">
        <f t="shared" ref="E71:J71" si="14">AVERAGE(E69:E70)</f>
        <v>70.665000499999991</v>
      </c>
      <c r="F71" s="9">
        <f t="shared" si="14"/>
        <v>66.064998500000002</v>
      </c>
      <c r="G71" s="9">
        <f t="shared" si="14"/>
        <v>63.399999999999991</v>
      </c>
      <c r="H71" s="9">
        <f t="shared" si="14"/>
        <v>62.085001000000005</v>
      </c>
      <c r="I71" s="9">
        <f t="shared" si="14"/>
        <v>59.815000499999996</v>
      </c>
      <c r="J71" s="9">
        <f t="shared" si="14"/>
        <v>60.0500015</v>
      </c>
    </row>
    <row r="72" spans="2:10">
      <c r="B72" s="6"/>
      <c r="D72" s="1" t="s">
        <v>8</v>
      </c>
      <c r="E72" s="9">
        <v>0.46300000000000002</v>
      </c>
      <c r="F72" s="9">
        <v>0.46300000000000002</v>
      </c>
      <c r="G72" s="9">
        <v>0.46300000000000002</v>
      </c>
      <c r="H72" s="9">
        <v>0.46300000000000002</v>
      </c>
      <c r="I72" s="9">
        <v>0.46300000000000002</v>
      </c>
      <c r="J72" s="9">
        <v>0.46300000000000002</v>
      </c>
    </row>
    <row r="73" spans="2:10">
      <c r="B73" s="6"/>
      <c r="D73" s="1" t="s">
        <v>9</v>
      </c>
      <c r="E73" s="2">
        <f t="shared" ref="E73:J73" si="15">(E72*4)/E71</f>
        <v>2.6208165101477644E-2</v>
      </c>
      <c r="F73" s="2">
        <f t="shared" si="15"/>
        <v>2.8032998441678614E-2</v>
      </c>
      <c r="G73" s="2">
        <f t="shared" si="15"/>
        <v>2.9211356466876975E-2</v>
      </c>
      <c r="H73" s="2">
        <f t="shared" si="15"/>
        <v>2.9830071195456692E-2</v>
      </c>
      <c r="I73" s="2">
        <f t="shared" si="15"/>
        <v>3.0962132985353736E-2</v>
      </c>
      <c r="J73" s="2">
        <f t="shared" si="15"/>
        <v>3.0840965091399709E-2</v>
      </c>
    </row>
    <row r="74" spans="2:10">
      <c r="B74" s="6"/>
      <c r="D74" s="1" t="s">
        <v>10</v>
      </c>
      <c r="E74" s="2">
        <f>AVERAGE(E73:J73)</f>
        <v>2.9180948213707231E-2</v>
      </c>
      <c r="F74" s="2"/>
      <c r="G74" s="2"/>
      <c r="H74" s="2"/>
      <c r="I74" s="2"/>
      <c r="J74" s="2"/>
    </row>
    <row r="75" spans="2:10">
      <c r="B75" s="6"/>
      <c r="E75" s="2"/>
      <c r="F75" s="2"/>
      <c r="G75" s="2"/>
      <c r="H75" s="2"/>
      <c r="I75" s="2"/>
      <c r="J75" s="2"/>
    </row>
    <row r="76" spans="2:10">
      <c r="B76" s="6" t="s">
        <v>19</v>
      </c>
      <c r="D76" s="2">
        <f>AVERAGE(E74,E67,E50,E43,E36,E29,E22,E15)</f>
        <v>3.1135727064582588E-2</v>
      </c>
    </row>
    <row r="77" spans="2:10">
      <c r="B77" s="6"/>
    </row>
    <row r="78" spans="2:10">
      <c r="B78" s="6" t="s">
        <v>20</v>
      </c>
    </row>
    <row r="80" spans="2:10">
      <c r="B80" s="1" t="s">
        <v>163</v>
      </c>
      <c r="F80" s="98">
        <f>AVERAGE(E74,E67,E43,E36,E29,E22,E15)</f>
        <v>3.1622314538941328E-2</v>
      </c>
    </row>
  </sheetData>
  <phoneticPr fontId="31" type="noConversion"/>
  <printOptions horizontalCentered="1"/>
  <pageMargins left="0.75" right="0.75" top="0.75" bottom="0.75" header="0.5" footer="0.5"/>
  <pageSetup scale="94" orientation="portrait"/>
  <rowBreaks count="1" manualBreakCount="1">
    <brk id="5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opLeftCell="A3" zoomScale="150" zoomScaleNormal="150" zoomScalePageLayoutView="150" workbookViewId="0">
      <selection activeCell="B1" sqref="B1"/>
    </sheetView>
  </sheetViews>
  <sheetFormatPr baseColWidth="10" defaultColWidth="7.5703125" defaultRowHeight="12" x14ac:dyDescent="0"/>
  <cols>
    <col min="1" max="1" width="2.28515625" style="3" customWidth="1"/>
    <col min="2" max="2" width="7.5703125" style="3"/>
    <col min="3" max="3" width="8.5703125" style="3" customWidth="1"/>
    <col min="4" max="4" width="14.5703125" style="3" customWidth="1"/>
    <col min="5" max="9" width="9.7109375" style="3" customWidth="1"/>
    <col min="10" max="16384" width="7.5703125" style="3"/>
  </cols>
  <sheetData>
    <row r="1" spans="2:9">
      <c r="I1" s="28" t="s">
        <v>121</v>
      </c>
    </row>
    <row r="2" spans="2:9" ht="8" customHeight="1">
      <c r="I2" s="28"/>
    </row>
    <row r="4" spans="2:9">
      <c r="B4" s="12"/>
      <c r="C4" s="13"/>
      <c r="D4" s="13"/>
      <c r="E4" s="13"/>
      <c r="F4" s="13"/>
      <c r="G4" s="13"/>
      <c r="H4" s="13"/>
      <c r="I4" s="14"/>
    </row>
    <row r="5" spans="2:9">
      <c r="B5" s="15" t="s">
        <v>2</v>
      </c>
      <c r="C5" s="16"/>
      <c r="D5" s="16"/>
      <c r="E5" s="16"/>
      <c r="F5" s="16"/>
      <c r="G5" s="16"/>
      <c r="H5" s="16"/>
      <c r="I5" s="17"/>
    </row>
    <row r="6" spans="2:9">
      <c r="B6" s="15" t="s">
        <v>165</v>
      </c>
      <c r="C6" s="16"/>
      <c r="D6" s="16"/>
      <c r="E6" s="16"/>
      <c r="F6" s="16"/>
      <c r="G6" s="16"/>
      <c r="H6" s="16"/>
      <c r="I6" s="17"/>
    </row>
    <row r="7" spans="2:9">
      <c r="B7" s="15" t="s">
        <v>21</v>
      </c>
      <c r="C7" s="16"/>
      <c r="D7" s="16"/>
      <c r="E7" s="16"/>
      <c r="F7" s="16"/>
      <c r="G7" s="16"/>
      <c r="H7" s="16"/>
      <c r="I7" s="17"/>
    </row>
    <row r="8" spans="2:9">
      <c r="B8" s="18"/>
      <c r="C8" s="19"/>
      <c r="D8" s="19"/>
      <c r="E8" s="19"/>
      <c r="F8" s="19"/>
      <c r="G8" s="19"/>
      <c r="H8" s="19"/>
      <c r="I8" s="20"/>
    </row>
    <row r="9" spans="2:9" ht="7.5" customHeight="1">
      <c r="B9" s="18"/>
      <c r="C9" s="19"/>
      <c r="D9" s="19"/>
      <c r="E9" s="19"/>
      <c r="F9" s="19"/>
      <c r="G9" s="19"/>
      <c r="H9" s="19"/>
      <c r="I9" s="20"/>
    </row>
    <row r="10" spans="2:9">
      <c r="B10" s="18"/>
      <c r="C10" s="19"/>
      <c r="D10" s="19"/>
      <c r="E10" s="29" t="s">
        <v>22</v>
      </c>
      <c r="F10" s="29" t="s">
        <v>23</v>
      </c>
      <c r="G10" s="29" t="s">
        <v>24</v>
      </c>
      <c r="H10" s="29" t="s">
        <v>25</v>
      </c>
      <c r="I10" s="30" t="s">
        <v>26</v>
      </c>
    </row>
    <row r="11" spans="2:9">
      <c r="B11" s="18"/>
      <c r="C11" s="19"/>
      <c r="D11" s="19"/>
      <c r="E11" s="29" t="s">
        <v>27</v>
      </c>
      <c r="F11" s="29" t="s">
        <v>27</v>
      </c>
      <c r="G11" s="29" t="s">
        <v>27</v>
      </c>
      <c r="H11" s="29"/>
      <c r="I11" s="30" t="s">
        <v>166</v>
      </c>
    </row>
    <row r="12" spans="2:9">
      <c r="B12" s="18" t="s">
        <v>28</v>
      </c>
      <c r="C12" s="19"/>
      <c r="D12" s="19"/>
      <c r="E12" s="31" t="s">
        <v>29</v>
      </c>
      <c r="F12" s="31" t="s">
        <v>30</v>
      </c>
      <c r="G12" s="31" t="s">
        <v>31</v>
      </c>
      <c r="H12" s="31" t="s">
        <v>32</v>
      </c>
      <c r="I12" s="32" t="s">
        <v>167</v>
      </c>
    </row>
    <row r="13" spans="2:9" ht="6.75" customHeight="1">
      <c r="B13" s="18"/>
      <c r="C13" s="19"/>
      <c r="D13" s="19"/>
      <c r="E13" s="19"/>
      <c r="F13" s="19"/>
      <c r="G13" s="19"/>
      <c r="H13" s="19"/>
      <c r="I13" s="20"/>
    </row>
    <row r="14" spans="2:9" ht="12" customHeight="1">
      <c r="B14" s="18" t="s">
        <v>4</v>
      </c>
      <c r="C14" s="19"/>
      <c r="D14" s="19"/>
      <c r="E14" s="21">
        <v>6.5000000000000002E-2</v>
      </c>
      <c r="F14" s="21">
        <v>0.06</v>
      </c>
      <c r="G14" s="21">
        <v>0.05</v>
      </c>
      <c r="H14" s="21">
        <v>6.6000000000000003E-2</v>
      </c>
      <c r="I14" s="22">
        <v>6.4000000000000001E-2</v>
      </c>
    </row>
    <row r="15" spans="2:9" ht="12" customHeight="1">
      <c r="B15" s="18" t="s">
        <v>33</v>
      </c>
      <c r="C15" s="19"/>
      <c r="D15" s="19"/>
      <c r="E15" s="21">
        <v>3.5000000000000003E-2</v>
      </c>
      <c r="F15" s="21">
        <v>0.09</v>
      </c>
      <c r="G15" s="21">
        <v>4.4999999999999998E-2</v>
      </c>
      <c r="H15" s="21">
        <v>4.8000000000000001E-2</v>
      </c>
      <c r="I15" s="22">
        <v>4.7E-2</v>
      </c>
    </row>
    <row r="16" spans="2:9" ht="12" customHeight="1">
      <c r="B16" s="18" t="s">
        <v>34</v>
      </c>
      <c r="C16" s="19"/>
      <c r="D16" s="19"/>
      <c r="E16" s="21">
        <v>0.03</v>
      </c>
      <c r="F16" s="21">
        <v>1.4999999999999999E-2</v>
      </c>
      <c r="G16" s="21">
        <v>0.05</v>
      </c>
      <c r="H16" s="21">
        <v>6.5000000000000002E-2</v>
      </c>
      <c r="I16" s="22">
        <v>6.5000000000000002E-2</v>
      </c>
    </row>
    <row r="17" spans="2:9" ht="12" customHeight="1">
      <c r="B17" s="18" t="s">
        <v>13</v>
      </c>
      <c r="C17" s="19"/>
      <c r="D17" s="19"/>
      <c r="E17" s="21">
        <v>1.4999999999999999E-2</v>
      </c>
      <c r="F17" s="21">
        <v>0.05</v>
      </c>
      <c r="G17" s="21">
        <v>0.03</v>
      </c>
      <c r="H17" s="21">
        <v>0.04</v>
      </c>
      <c r="I17" s="22">
        <v>0.04</v>
      </c>
    </row>
    <row r="18" spans="2:9">
      <c r="B18" s="18" t="s">
        <v>35</v>
      </c>
      <c r="C18" s="19"/>
      <c r="D18" s="19"/>
      <c r="E18" s="21">
        <v>6.5000000000000002E-2</v>
      </c>
      <c r="F18" s="21">
        <v>5.5E-2</v>
      </c>
      <c r="G18" s="21">
        <v>0.04</v>
      </c>
      <c r="H18" s="21">
        <v>0.06</v>
      </c>
      <c r="I18" s="22">
        <v>0.06</v>
      </c>
    </row>
    <row r="19" spans="2:9">
      <c r="B19" s="18" t="s">
        <v>36</v>
      </c>
      <c r="C19" s="19"/>
      <c r="D19" s="19"/>
      <c r="E19" s="21">
        <v>7.4999999999999997E-2</v>
      </c>
      <c r="F19" s="21">
        <v>7.0000000000000007E-2</v>
      </c>
      <c r="G19" s="21">
        <v>6.5000000000000002E-2</v>
      </c>
      <c r="H19" s="21">
        <v>0.05</v>
      </c>
      <c r="I19" s="22">
        <v>0.04</v>
      </c>
    </row>
    <row r="20" spans="2:9">
      <c r="B20" s="18" t="s">
        <v>17</v>
      </c>
      <c r="C20" s="19"/>
      <c r="D20" s="19"/>
      <c r="E20" s="21">
        <v>0.04</v>
      </c>
      <c r="F20" s="21">
        <v>4.4999999999999998E-2</v>
      </c>
      <c r="G20" s="21">
        <v>0.08</v>
      </c>
      <c r="H20" s="21">
        <v>6.7000000000000004E-2</v>
      </c>
      <c r="I20" s="22">
        <v>0.08</v>
      </c>
    </row>
    <row r="21" spans="2:9">
      <c r="B21" s="18" t="s">
        <v>37</v>
      </c>
      <c r="C21" s="19"/>
      <c r="D21" s="19"/>
      <c r="E21" s="59">
        <v>2.5000000000000001E-2</v>
      </c>
      <c r="F21" s="59">
        <v>0.05</v>
      </c>
      <c r="G21" s="59">
        <v>4.4999999999999998E-2</v>
      </c>
      <c r="H21" s="59">
        <v>7.2999999999999995E-2</v>
      </c>
      <c r="I21" s="61">
        <v>0.08</v>
      </c>
    </row>
    <row r="22" spans="2:9">
      <c r="B22" s="18"/>
      <c r="C22" s="19"/>
      <c r="D22" s="19"/>
      <c r="E22" s="21"/>
      <c r="F22" s="21"/>
      <c r="G22" s="21"/>
      <c r="H22" s="21"/>
      <c r="I22" s="22"/>
    </row>
    <row r="23" spans="2:9" ht="6" customHeight="1">
      <c r="B23" s="18"/>
      <c r="C23" s="19"/>
      <c r="D23" s="19"/>
      <c r="E23" s="21"/>
      <c r="F23" s="21"/>
      <c r="G23" s="21"/>
      <c r="H23" s="21"/>
      <c r="I23" s="22"/>
    </row>
    <row r="24" spans="2:9">
      <c r="B24" s="18" t="s">
        <v>38</v>
      </c>
      <c r="C24" s="19"/>
      <c r="D24" s="19"/>
      <c r="E24" s="21">
        <f>AVERAGE(E14:E21)</f>
        <v>4.3750000000000004E-2</v>
      </c>
      <c r="F24" s="21">
        <f>AVERAGE(F14:F21)</f>
        <v>5.4374999999999993E-2</v>
      </c>
      <c r="G24" s="21">
        <f>AVERAGE(G14:G21)</f>
        <v>5.0625000000000003E-2</v>
      </c>
      <c r="H24" s="21">
        <f>AVERAGE(H14:H21)</f>
        <v>5.8625000000000003E-2</v>
      </c>
      <c r="I24" s="22">
        <f>AVERAGE(I14:I21)</f>
        <v>5.9500000000000004E-2</v>
      </c>
    </row>
    <row r="25" spans="2:9">
      <c r="B25" s="18" t="s">
        <v>39</v>
      </c>
      <c r="C25" s="19"/>
      <c r="D25" s="19"/>
      <c r="E25" s="21">
        <f>MEDIAN(E14:E21)</f>
        <v>3.7500000000000006E-2</v>
      </c>
      <c r="F25" s="21">
        <f>MEDIAN(F14:F21)</f>
        <v>5.2500000000000005E-2</v>
      </c>
      <c r="G25" s="21">
        <f>MEDIAN(G14:G21)</f>
        <v>4.7500000000000001E-2</v>
      </c>
      <c r="H25" s="21">
        <f>MEDIAN(H14:H21)</f>
        <v>6.25E-2</v>
      </c>
      <c r="I25" s="22">
        <f>MEDIAN(I14:I21)</f>
        <v>6.2E-2</v>
      </c>
    </row>
    <row r="26" spans="2:9">
      <c r="B26" s="18"/>
      <c r="C26" s="19"/>
      <c r="D26" s="19"/>
      <c r="E26" s="19"/>
      <c r="F26" s="19"/>
      <c r="G26" s="19"/>
      <c r="H26" s="19"/>
      <c r="I26" s="20"/>
    </row>
    <row r="27" spans="2:9">
      <c r="B27" s="23" t="s">
        <v>40</v>
      </c>
      <c r="C27" s="24" t="s">
        <v>169</v>
      </c>
      <c r="D27" s="19"/>
      <c r="E27" s="19"/>
      <c r="F27" s="19"/>
      <c r="G27" s="19"/>
      <c r="H27" s="19"/>
      <c r="I27" s="20"/>
    </row>
    <row r="28" spans="2:9">
      <c r="B28" s="23"/>
      <c r="C28" s="24" t="s">
        <v>41</v>
      </c>
      <c r="D28" s="19"/>
      <c r="E28" s="19"/>
      <c r="F28" s="19"/>
      <c r="G28" s="19"/>
      <c r="H28" s="19"/>
      <c r="I28" s="20"/>
    </row>
    <row r="29" spans="2:9">
      <c r="B29" s="25"/>
      <c r="C29" s="26"/>
      <c r="D29" s="26"/>
      <c r="E29" s="26"/>
      <c r="F29" s="26"/>
      <c r="G29" s="26"/>
      <c r="H29" s="26"/>
      <c r="I29" s="27"/>
    </row>
    <row r="32" spans="2:9">
      <c r="B32" s="12"/>
      <c r="C32" s="13"/>
      <c r="D32" s="13"/>
      <c r="E32" s="13"/>
      <c r="F32" s="13"/>
      <c r="G32" s="13"/>
      <c r="H32" s="13"/>
      <c r="I32" s="14"/>
    </row>
    <row r="33" spans="2:11">
      <c r="B33" s="15" t="s">
        <v>2</v>
      </c>
      <c r="C33" s="16"/>
      <c r="D33" s="16"/>
      <c r="E33" s="16"/>
      <c r="F33" s="16"/>
      <c r="G33" s="16"/>
      <c r="H33" s="16"/>
      <c r="I33" s="17"/>
    </row>
    <row r="34" spans="2:11">
      <c r="B34" s="15" t="s">
        <v>165</v>
      </c>
      <c r="C34" s="16"/>
      <c r="D34" s="16"/>
      <c r="E34" s="16"/>
      <c r="F34" s="16"/>
      <c r="G34" s="16"/>
      <c r="H34" s="16"/>
      <c r="I34" s="17"/>
    </row>
    <row r="35" spans="2:11">
      <c r="B35" s="15" t="s">
        <v>138</v>
      </c>
      <c r="C35" s="16"/>
      <c r="D35" s="16"/>
      <c r="E35" s="16"/>
      <c r="F35" s="16"/>
      <c r="G35" s="16"/>
      <c r="H35" s="16"/>
      <c r="I35" s="17"/>
    </row>
    <row r="36" spans="2:11">
      <c r="B36" s="18"/>
      <c r="C36" s="19"/>
      <c r="D36" s="19"/>
      <c r="E36" s="19"/>
      <c r="F36" s="19"/>
      <c r="G36" s="19"/>
      <c r="H36" s="19"/>
      <c r="I36" s="20"/>
    </row>
    <row r="37" spans="2:11">
      <c r="B37" s="18"/>
      <c r="C37" s="19"/>
      <c r="D37" s="19"/>
      <c r="E37" s="29" t="s">
        <v>22</v>
      </c>
      <c r="F37" s="29" t="s">
        <v>23</v>
      </c>
      <c r="G37" s="29" t="s">
        <v>24</v>
      </c>
      <c r="H37" s="29" t="s">
        <v>25</v>
      </c>
      <c r="I37" s="30" t="s">
        <v>26</v>
      </c>
    </row>
    <row r="38" spans="2:11">
      <c r="B38" s="18"/>
      <c r="C38" s="19"/>
      <c r="D38" s="19"/>
      <c r="E38" s="29" t="s">
        <v>27</v>
      </c>
      <c r="F38" s="29" t="s">
        <v>27</v>
      </c>
      <c r="G38" s="29" t="s">
        <v>43</v>
      </c>
      <c r="H38" s="29" t="s">
        <v>167</v>
      </c>
      <c r="I38" s="30" t="s">
        <v>45</v>
      </c>
    </row>
    <row r="39" spans="2:11">
      <c r="B39" s="18"/>
      <c r="C39" s="19"/>
      <c r="D39" s="19"/>
      <c r="E39" s="31" t="s">
        <v>46</v>
      </c>
      <c r="F39" s="31" t="s">
        <v>47</v>
      </c>
      <c r="G39" s="31" t="s">
        <v>48</v>
      </c>
      <c r="H39" s="31" t="s">
        <v>48</v>
      </c>
      <c r="I39" s="32" t="s">
        <v>49</v>
      </c>
    </row>
    <row r="40" spans="2:11" ht="6" customHeight="1">
      <c r="B40" s="18"/>
      <c r="C40" s="19"/>
      <c r="D40" s="19"/>
      <c r="E40" s="19"/>
      <c r="F40" s="19"/>
      <c r="G40" s="19"/>
      <c r="H40" s="19"/>
      <c r="I40" s="20"/>
    </row>
    <row r="41" spans="2:11">
      <c r="B41" s="18" t="s">
        <v>50</v>
      </c>
      <c r="C41" s="19"/>
      <c r="D41" s="19"/>
      <c r="E41" s="19"/>
      <c r="F41" s="19"/>
      <c r="G41" s="19"/>
      <c r="H41" s="19"/>
      <c r="I41" s="20"/>
    </row>
    <row r="42" spans="2:11">
      <c r="B42" s="18" t="s">
        <v>51</v>
      </c>
      <c r="C42" s="19"/>
      <c r="D42" s="19"/>
      <c r="E42" s="21">
        <v>3.1135727064582588E-2</v>
      </c>
      <c r="F42" s="21">
        <f>E42</f>
        <v>3.1135727064582588E-2</v>
      </c>
      <c r="G42" s="21">
        <f>+F42</f>
        <v>3.1135727064582588E-2</v>
      </c>
      <c r="H42" s="21">
        <f>G42</f>
        <v>3.1135727064582588E-2</v>
      </c>
      <c r="I42" s="22">
        <f>AVERAGE(E42:H42)</f>
        <v>3.1135727064582588E-2</v>
      </c>
      <c r="J42" s="2"/>
      <c r="K42" s="2"/>
    </row>
    <row r="43" spans="2:11">
      <c r="B43" s="18"/>
      <c r="C43" s="19"/>
      <c r="D43" s="19"/>
      <c r="E43" s="21"/>
      <c r="F43" s="21"/>
      <c r="G43" s="21"/>
      <c r="H43" s="21"/>
      <c r="I43" s="22"/>
      <c r="J43" s="2"/>
      <c r="K43" s="2"/>
    </row>
    <row r="44" spans="2:11">
      <c r="B44" s="18" t="s">
        <v>52</v>
      </c>
      <c r="C44" s="19"/>
      <c r="D44" s="19"/>
      <c r="E44" s="21">
        <f>E24</f>
        <v>4.3750000000000004E-2</v>
      </c>
      <c r="F44" s="21">
        <f>F24</f>
        <v>5.4374999999999993E-2</v>
      </c>
      <c r="G44" s="21">
        <f>H24</f>
        <v>5.8625000000000003E-2</v>
      </c>
      <c r="H44" s="21">
        <f>I24</f>
        <v>5.9500000000000004E-2</v>
      </c>
      <c r="I44" s="22">
        <f>AVERAGE(E44:H44)</f>
        <v>5.4062499999999999E-2</v>
      </c>
      <c r="J44" s="2"/>
      <c r="K44" s="2"/>
    </row>
    <row r="45" spans="2:11">
      <c r="B45" s="18"/>
      <c r="C45" s="19"/>
      <c r="D45" s="19"/>
      <c r="E45" s="21"/>
      <c r="F45" s="21"/>
      <c r="G45" s="21"/>
      <c r="H45" s="21"/>
      <c r="I45" s="22"/>
      <c r="J45" s="2"/>
      <c r="K45" s="2"/>
    </row>
    <row r="46" spans="2:11">
      <c r="B46" s="18" t="s">
        <v>53</v>
      </c>
      <c r="C46" s="19"/>
      <c r="D46" s="19"/>
      <c r="E46" s="59">
        <f>ROUND(E42*(1+(0.5*E44)),4)</f>
        <v>3.1800000000000002E-2</v>
      </c>
      <c r="F46" s="59">
        <f>ROUND(F42*(1+(0.5*F44)),4)</f>
        <v>3.2000000000000001E-2</v>
      </c>
      <c r="G46" s="59">
        <f>ROUND(G42*(1+(0.5*G44)),4)</f>
        <v>3.2000000000000001E-2</v>
      </c>
      <c r="H46" s="59">
        <f>ROUND(H42*(1+(0.5*H44)),4)</f>
        <v>3.2099999999999997E-2</v>
      </c>
      <c r="I46" s="61">
        <f>ROUND(I42*(1+(0.5*I44)),4)</f>
        <v>3.2000000000000001E-2</v>
      </c>
      <c r="J46" s="2"/>
      <c r="K46" s="2"/>
    </row>
    <row r="47" spans="2:11">
      <c r="B47" s="18"/>
      <c r="C47" s="19"/>
      <c r="D47" s="19"/>
      <c r="E47" s="21"/>
      <c r="F47" s="21"/>
      <c r="G47" s="21"/>
      <c r="H47" s="21"/>
      <c r="I47" s="22"/>
      <c r="J47" s="2"/>
      <c r="K47" s="2"/>
    </row>
    <row r="48" spans="2:11">
      <c r="B48" s="18" t="s">
        <v>54</v>
      </c>
      <c r="C48" s="19"/>
      <c r="D48" s="19"/>
      <c r="E48" s="62">
        <f>E46+E44</f>
        <v>7.5550000000000006E-2</v>
      </c>
      <c r="F48" s="62">
        <f>F46+F44</f>
        <v>8.6374999999999993E-2</v>
      </c>
      <c r="G48" s="62">
        <f>G46+G44</f>
        <v>9.0625000000000011E-2</v>
      </c>
      <c r="H48" s="62">
        <f>H46+H44</f>
        <v>9.1600000000000001E-2</v>
      </c>
      <c r="I48" s="63">
        <f>I46+I44</f>
        <v>8.60625E-2</v>
      </c>
      <c r="J48" s="2"/>
      <c r="K48" s="2">
        <f>AVERAGE(E48:H48)</f>
        <v>8.6037500000000003E-2</v>
      </c>
    </row>
    <row r="49" spans="2:11">
      <c r="B49" s="18"/>
      <c r="C49" s="19"/>
      <c r="D49" s="19"/>
      <c r="E49" s="21"/>
      <c r="F49" s="21"/>
      <c r="G49" s="21"/>
      <c r="H49" s="21"/>
      <c r="I49" s="22"/>
      <c r="J49" s="2"/>
      <c r="K49" s="2"/>
    </row>
    <row r="50" spans="2:11">
      <c r="B50" s="18"/>
      <c r="C50" s="19"/>
      <c r="D50" s="19"/>
      <c r="E50" s="21"/>
      <c r="F50" s="21"/>
      <c r="G50" s="21"/>
      <c r="H50" s="21"/>
      <c r="I50" s="22"/>
      <c r="J50" s="2"/>
      <c r="K50" s="2"/>
    </row>
    <row r="51" spans="2:11">
      <c r="B51" s="18" t="s">
        <v>55</v>
      </c>
      <c r="C51" s="19"/>
      <c r="D51" s="19"/>
      <c r="E51" s="21"/>
      <c r="F51" s="21"/>
      <c r="G51" s="21"/>
      <c r="H51" s="21"/>
      <c r="I51" s="22"/>
      <c r="J51" s="2"/>
      <c r="K51" s="2"/>
    </row>
    <row r="52" spans="2:11">
      <c r="B52" s="18" t="s">
        <v>51</v>
      </c>
      <c r="C52" s="19"/>
      <c r="D52" s="19"/>
      <c r="E52" s="21">
        <f>E42</f>
        <v>3.1135727064582588E-2</v>
      </c>
      <c r="F52" s="21">
        <f>F42</f>
        <v>3.1135727064582588E-2</v>
      </c>
      <c r="G52" s="21">
        <f>G42</f>
        <v>3.1135727064582588E-2</v>
      </c>
      <c r="H52" s="21">
        <f>H42</f>
        <v>3.1135727064582588E-2</v>
      </c>
      <c r="I52" s="22">
        <f>I42</f>
        <v>3.1135727064582588E-2</v>
      </c>
      <c r="J52" s="2"/>
      <c r="K52" s="2"/>
    </row>
    <row r="53" spans="2:11">
      <c r="B53" s="18"/>
      <c r="C53" s="19"/>
      <c r="D53" s="19"/>
      <c r="E53" s="21"/>
      <c r="F53" s="21"/>
      <c r="G53" s="21"/>
      <c r="H53" s="21"/>
      <c r="I53" s="22"/>
      <c r="J53" s="2"/>
      <c r="K53" s="2"/>
    </row>
    <row r="54" spans="2:11">
      <c r="B54" s="18" t="s">
        <v>56</v>
      </c>
      <c r="C54" s="19"/>
      <c r="D54" s="19"/>
      <c r="E54" s="21">
        <f>E25</f>
        <v>3.7500000000000006E-2</v>
      </c>
      <c r="F54" s="21">
        <f>F25</f>
        <v>5.2500000000000005E-2</v>
      </c>
      <c r="G54" s="21">
        <f>H25</f>
        <v>6.25E-2</v>
      </c>
      <c r="H54" s="21">
        <f>I25</f>
        <v>6.2E-2</v>
      </c>
      <c r="I54" s="22">
        <f>AVERAGE(E54:H54)</f>
        <v>5.3625000000000006E-2</v>
      </c>
      <c r="J54" s="2"/>
      <c r="K54" s="2"/>
    </row>
    <row r="55" spans="2:11">
      <c r="B55" s="18"/>
      <c r="C55" s="19"/>
      <c r="D55" s="19"/>
      <c r="E55" s="21"/>
      <c r="F55" s="21"/>
      <c r="G55" s="21"/>
      <c r="H55" s="21"/>
      <c r="I55" s="22"/>
      <c r="J55" s="2"/>
      <c r="K55" s="2"/>
    </row>
    <row r="56" spans="2:11">
      <c r="B56" s="18" t="s">
        <v>53</v>
      </c>
      <c r="C56" s="19"/>
      <c r="D56" s="19"/>
      <c r="E56" s="59">
        <f>ROUND(E52*(1+(0.5*E54)),4)</f>
        <v>3.1699999999999999E-2</v>
      </c>
      <c r="F56" s="59">
        <f>ROUND(F52*(1+(0.5*F54)),4)</f>
        <v>3.2000000000000001E-2</v>
      </c>
      <c r="G56" s="59">
        <f>ROUND(G52*(1+(0.5*G54)),4)</f>
        <v>3.2099999999999997E-2</v>
      </c>
      <c r="H56" s="59">
        <f>ROUND(H52*(1+(0.5*H54)),4)</f>
        <v>3.2099999999999997E-2</v>
      </c>
      <c r="I56" s="61">
        <f>ROUND(I52*(1+(0.5*I54)),4)</f>
        <v>3.2000000000000001E-2</v>
      </c>
      <c r="J56" s="2"/>
      <c r="K56" s="2"/>
    </row>
    <row r="57" spans="2:11">
      <c r="B57" s="18"/>
      <c r="C57" s="19"/>
      <c r="D57" s="19"/>
      <c r="E57" s="21"/>
      <c r="F57" s="21"/>
      <c r="G57" s="21"/>
      <c r="H57" s="21"/>
      <c r="I57" s="22"/>
      <c r="J57" s="2"/>
      <c r="K57" s="2"/>
    </row>
    <row r="58" spans="2:11">
      <c r="B58" s="18" t="s">
        <v>54</v>
      </c>
      <c r="C58" s="19"/>
      <c r="D58" s="19"/>
      <c r="E58" s="62">
        <f>E56+E54</f>
        <v>6.9200000000000012E-2</v>
      </c>
      <c r="F58" s="62">
        <f>F56+F54</f>
        <v>8.4500000000000006E-2</v>
      </c>
      <c r="G58" s="62">
        <f>G56+G54</f>
        <v>9.459999999999999E-2</v>
      </c>
      <c r="H58" s="62">
        <f>H56+H54</f>
        <v>9.4099999999999989E-2</v>
      </c>
      <c r="I58" s="63">
        <f>I56+I54</f>
        <v>8.5625000000000007E-2</v>
      </c>
      <c r="J58" s="2"/>
      <c r="K58" s="2">
        <f>AVERAGE(E58:H58)</f>
        <v>8.5599999999999996E-2</v>
      </c>
    </row>
    <row r="59" spans="2:11">
      <c r="B59" s="25"/>
      <c r="C59" s="26"/>
      <c r="D59" s="26"/>
      <c r="E59" s="26"/>
      <c r="F59" s="26"/>
      <c r="G59" s="26"/>
      <c r="H59" s="26"/>
      <c r="I59" s="27"/>
    </row>
  </sheetData>
  <phoneticPr fontId="31" type="noConversion"/>
  <printOptions horizontalCentered="1"/>
  <pageMargins left="0.54" right="0.25" top="0.75" bottom="0.75" header="0.5" footer="0.5"/>
  <pageSetup orientation="portrait"/>
  <colBreaks count="1" manualBreakCount="1">
    <brk id="1" max="1048575" man="1"/>
  </colBreaks>
  <ignoredErrors>
    <ignoredError sqref="E37:I37 E10:I10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0"/>
  <sheetViews>
    <sheetView zoomScale="125" workbookViewId="0">
      <selection activeCell="B66" sqref="B66"/>
    </sheetView>
  </sheetViews>
  <sheetFormatPr baseColWidth="10" defaultColWidth="7.5703125" defaultRowHeight="12" x14ac:dyDescent="0"/>
  <cols>
    <col min="1" max="1" width="2.28515625" style="3" customWidth="1"/>
    <col min="2" max="2" width="7.5703125" style="3" customWidth="1"/>
    <col min="3" max="3" width="11.140625" style="3" customWidth="1"/>
    <col min="4" max="4" width="10.7109375" style="3" customWidth="1"/>
    <col min="5" max="10" width="7.5703125" style="3" customWidth="1"/>
    <col min="11" max="11" width="2.28515625" style="3" customWidth="1"/>
    <col min="12" max="16384" width="7.5703125" style="3"/>
  </cols>
  <sheetData>
    <row r="1" spans="2:10">
      <c r="J1" s="28" t="s">
        <v>122</v>
      </c>
    </row>
    <row r="2" spans="2:10">
      <c r="J2" s="28" t="s">
        <v>57</v>
      </c>
    </row>
    <row r="3" spans="2:10" ht="7.5" customHeight="1"/>
    <row r="4" spans="2:10">
      <c r="B4" s="11" t="s">
        <v>2</v>
      </c>
      <c r="C4" s="11"/>
      <c r="D4" s="11"/>
      <c r="E4" s="11"/>
      <c r="F4" s="11"/>
      <c r="G4" s="11"/>
      <c r="H4" s="11"/>
      <c r="I4" s="11"/>
      <c r="J4" s="11"/>
    </row>
    <row r="5" spans="2:10">
      <c r="B5" s="11" t="s">
        <v>168</v>
      </c>
      <c r="C5" s="11"/>
      <c r="D5" s="11"/>
      <c r="E5" s="11"/>
      <c r="F5" s="11"/>
      <c r="G5" s="11"/>
      <c r="H5" s="11"/>
      <c r="I5" s="11"/>
      <c r="J5" s="11"/>
    </row>
    <row r="6" spans="2:10">
      <c r="B6" s="11" t="s">
        <v>3</v>
      </c>
      <c r="C6" s="11"/>
      <c r="D6" s="11"/>
      <c r="E6" s="11"/>
      <c r="F6" s="11"/>
      <c r="G6" s="11"/>
      <c r="H6" s="11"/>
      <c r="I6" s="11"/>
      <c r="J6" s="11"/>
    </row>
    <row r="7" spans="2:10" ht="9.75" customHeight="1"/>
    <row r="8" spans="2:10" ht="13" thickBot="1">
      <c r="E8" s="8">
        <v>42430</v>
      </c>
      <c r="F8" s="8">
        <v>42401</v>
      </c>
      <c r="G8" s="8">
        <v>42370</v>
      </c>
      <c r="H8" s="8">
        <v>42339</v>
      </c>
      <c r="I8" s="8">
        <v>42309</v>
      </c>
      <c r="J8" s="8">
        <v>42278</v>
      </c>
    </row>
    <row r="9" spans="2:10" ht="12.75" customHeight="1" thickTop="1"/>
    <row r="10" spans="2:10" ht="12.75" customHeight="1">
      <c r="B10" s="7" t="s">
        <v>58</v>
      </c>
      <c r="D10" s="3" t="s">
        <v>5</v>
      </c>
      <c r="E10" s="9">
        <v>43.080002</v>
      </c>
      <c r="F10" s="9">
        <v>47.240001999999997</v>
      </c>
      <c r="G10" s="9">
        <v>45.470001000000003</v>
      </c>
      <c r="H10" s="9">
        <v>44.139999000000003</v>
      </c>
      <c r="I10" s="9">
        <v>42.400002000000001</v>
      </c>
      <c r="J10" s="9">
        <v>42.400002000000001</v>
      </c>
    </row>
    <row r="11" spans="2:10" ht="12.75" customHeight="1">
      <c r="B11" s="7"/>
      <c r="D11" s="3" t="s">
        <v>6</v>
      </c>
      <c r="E11" s="9">
        <v>38.25</v>
      </c>
      <c r="F11" s="9">
        <v>41.830002</v>
      </c>
      <c r="G11" s="9">
        <v>39.159999999999997</v>
      </c>
      <c r="H11" s="9">
        <v>39.689999</v>
      </c>
      <c r="I11" s="9">
        <v>39.669998</v>
      </c>
      <c r="J11" s="9">
        <v>40.310001</v>
      </c>
    </row>
    <row r="12" spans="2:10" ht="12.75" customHeight="1">
      <c r="B12" s="7"/>
      <c r="D12" s="3" t="s">
        <v>7</v>
      </c>
      <c r="E12" s="9">
        <f t="shared" ref="E12:J12" si="0">AVERAGE(E10:E11)</f>
        <v>40.665001000000004</v>
      </c>
      <c r="F12" s="9">
        <f t="shared" si="0"/>
        <v>44.535001999999999</v>
      </c>
      <c r="G12" s="9">
        <f t="shared" si="0"/>
        <v>42.315000499999996</v>
      </c>
      <c r="H12" s="9">
        <f t="shared" si="0"/>
        <v>41.914999000000002</v>
      </c>
      <c r="I12" s="9">
        <f t="shared" si="0"/>
        <v>41.034999999999997</v>
      </c>
      <c r="J12" s="9">
        <f t="shared" si="0"/>
        <v>41.3550015</v>
      </c>
    </row>
    <row r="13" spans="2:10" ht="12.75" customHeight="1">
      <c r="B13" s="7"/>
      <c r="D13" s="3" t="s">
        <v>8</v>
      </c>
      <c r="E13" s="9">
        <v>0.224</v>
      </c>
      <c r="F13" s="9">
        <v>0.224</v>
      </c>
      <c r="G13" s="9">
        <v>0.224</v>
      </c>
      <c r="H13" s="9">
        <v>0.224</v>
      </c>
      <c r="I13" s="9">
        <v>0.224</v>
      </c>
      <c r="J13" s="9">
        <v>0.224</v>
      </c>
    </row>
    <row r="14" spans="2:10" ht="12.75" customHeight="1">
      <c r="B14" s="7"/>
      <c r="D14" s="3" t="s">
        <v>9</v>
      </c>
      <c r="E14" s="2">
        <f t="shared" ref="E14:J14" si="1">(E13*4)/E12</f>
        <v>2.2033689363489747E-2</v>
      </c>
      <c r="F14" s="2">
        <f t="shared" si="1"/>
        <v>2.0119006618659185E-2</v>
      </c>
      <c r="G14" s="2">
        <f t="shared" si="1"/>
        <v>2.1174524150129694E-2</v>
      </c>
      <c r="H14" s="2">
        <f t="shared" si="1"/>
        <v>2.1376596000873101E-2</v>
      </c>
      <c r="I14" s="2">
        <f t="shared" si="1"/>
        <v>2.1835018886316563E-2</v>
      </c>
      <c r="J14" s="2">
        <f t="shared" si="1"/>
        <v>2.1666061358987014E-2</v>
      </c>
    </row>
    <row r="15" spans="2:10" ht="12.75" customHeight="1">
      <c r="B15" s="7"/>
      <c r="D15" s="3" t="s">
        <v>10</v>
      </c>
      <c r="E15" s="2">
        <f>AVERAGE(E14:J14)</f>
        <v>2.1367482729742551E-2</v>
      </c>
      <c r="F15" s="2"/>
      <c r="G15" s="2"/>
      <c r="H15" s="2"/>
      <c r="I15" s="2"/>
      <c r="J15" s="2"/>
    </row>
    <row r="16" spans="2:10" ht="12.75" customHeight="1">
      <c r="B16" s="7"/>
      <c r="E16" s="1"/>
      <c r="F16" s="1"/>
      <c r="G16" s="1"/>
      <c r="H16" s="1"/>
      <c r="I16" s="1"/>
      <c r="J16" s="1"/>
    </row>
    <row r="17" spans="2:10" ht="12" customHeight="1">
      <c r="B17" s="7" t="s">
        <v>59</v>
      </c>
      <c r="D17" s="3" t="s">
        <v>5</v>
      </c>
      <c r="E17" s="9">
        <v>70.099997999999999</v>
      </c>
      <c r="F17" s="9">
        <v>68.489998</v>
      </c>
      <c r="G17" s="9">
        <v>65.040001000000004</v>
      </c>
      <c r="H17" s="9">
        <v>61.200001</v>
      </c>
      <c r="I17" s="9">
        <v>58.400002000000001</v>
      </c>
      <c r="J17" s="9">
        <v>59.200001</v>
      </c>
    </row>
    <row r="18" spans="2:10" ht="12" customHeight="1">
      <c r="B18" s="7"/>
      <c r="D18" s="3" t="s">
        <v>6</v>
      </c>
      <c r="E18" s="9">
        <v>64.930000000000007</v>
      </c>
      <c r="F18" s="9">
        <v>63.16</v>
      </c>
      <c r="G18" s="9">
        <v>58.900002000000001</v>
      </c>
      <c r="H18" s="9">
        <v>56.400002000000001</v>
      </c>
      <c r="I18" s="9">
        <v>55.130001</v>
      </c>
      <c r="J18" s="9">
        <v>54.619999</v>
      </c>
    </row>
    <row r="19" spans="2:10" ht="12" customHeight="1">
      <c r="B19" s="7"/>
      <c r="D19" s="3" t="s">
        <v>7</v>
      </c>
      <c r="E19" s="9">
        <f t="shared" ref="E19:J19" si="2">AVERAGE(E17:E18)</f>
        <v>67.514999000000003</v>
      </c>
      <c r="F19" s="9">
        <f t="shared" si="2"/>
        <v>65.824998999999991</v>
      </c>
      <c r="G19" s="9">
        <f t="shared" si="2"/>
        <v>61.970001500000002</v>
      </c>
      <c r="H19" s="9">
        <f t="shared" si="2"/>
        <v>58.8000015</v>
      </c>
      <c r="I19" s="9">
        <f t="shared" si="2"/>
        <v>56.765001499999997</v>
      </c>
      <c r="J19" s="9">
        <f t="shared" si="2"/>
        <v>56.91</v>
      </c>
    </row>
    <row r="20" spans="2:10" ht="12" customHeight="1">
      <c r="B20" s="7"/>
      <c r="D20" s="3" t="s">
        <v>8</v>
      </c>
      <c r="E20" s="9">
        <v>0.34</v>
      </c>
      <c r="F20" s="9">
        <v>0.34</v>
      </c>
      <c r="G20" s="9">
        <v>0.34</v>
      </c>
      <c r="H20" s="9">
        <v>0.34</v>
      </c>
      <c r="I20" s="9">
        <v>0.34</v>
      </c>
      <c r="J20" s="9">
        <v>0.34</v>
      </c>
    </row>
    <row r="21" spans="2:10" ht="12" customHeight="1">
      <c r="B21" s="7"/>
      <c r="D21" s="3" t="s">
        <v>9</v>
      </c>
      <c r="E21" s="2">
        <f t="shared" ref="E21:J21" si="3">(E20*4)/E19</f>
        <v>2.0143672075000698E-2</v>
      </c>
      <c r="F21" s="2">
        <f t="shared" si="3"/>
        <v>2.0660843458577192E-2</v>
      </c>
      <c r="G21" s="2">
        <f t="shared" si="3"/>
        <v>2.1946102421830666E-2</v>
      </c>
      <c r="H21" s="2">
        <f t="shared" si="3"/>
        <v>2.3129251110648359E-2</v>
      </c>
      <c r="I21" s="2">
        <f t="shared" si="3"/>
        <v>2.3958424452785405E-2</v>
      </c>
      <c r="J21" s="2">
        <f t="shared" si="3"/>
        <v>2.389738183096117E-2</v>
      </c>
    </row>
    <row r="22" spans="2:10" ht="12" customHeight="1">
      <c r="B22" s="7"/>
      <c r="D22" s="3" t="s">
        <v>10</v>
      </c>
      <c r="E22" s="2">
        <f>AVERAGE(E21:J21)</f>
        <v>2.2289279224967245E-2</v>
      </c>
      <c r="F22" s="2"/>
      <c r="G22" s="2"/>
      <c r="H22" s="2"/>
      <c r="I22" s="2"/>
      <c r="J22" s="2"/>
    </row>
    <row r="23" spans="2:10" ht="12" customHeight="1">
      <c r="B23" s="7"/>
      <c r="E23" s="1"/>
      <c r="F23" s="1"/>
      <c r="G23" s="1"/>
      <c r="H23" s="1"/>
      <c r="I23" s="1"/>
      <c r="J23" s="1"/>
    </row>
    <row r="24" spans="2:10">
      <c r="B24" s="7" t="s">
        <v>60</v>
      </c>
      <c r="D24" s="3" t="s">
        <v>5</v>
      </c>
      <c r="E24" s="9">
        <v>32.439999</v>
      </c>
      <c r="F24" s="9">
        <v>32.340000000000003</v>
      </c>
      <c r="G24" s="9">
        <v>31.530000999999999</v>
      </c>
      <c r="H24" s="9">
        <v>31.09</v>
      </c>
      <c r="I24" s="9">
        <v>29.700001</v>
      </c>
      <c r="J24" s="9">
        <v>28.790001</v>
      </c>
    </row>
    <row r="25" spans="2:10">
      <c r="B25" s="7"/>
      <c r="D25" s="3" t="s">
        <v>6</v>
      </c>
      <c r="E25" s="9">
        <v>30.450001</v>
      </c>
      <c r="F25" s="9">
        <v>30.559999000000001</v>
      </c>
      <c r="G25" s="9">
        <v>28.35</v>
      </c>
      <c r="H25" s="9">
        <v>28.83</v>
      </c>
      <c r="I25" s="9">
        <v>28.049999</v>
      </c>
      <c r="J25" s="9">
        <v>26.200001</v>
      </c>
    </row>
    <row r="26" spans="2:10">
      <c r="B26" s="7"/>
      <c r="D26" s="3" t="s">
        <v>7</v>
      </c>
      <c r="E26" s="9">
        <f t="shared" ref="E26:J26" si="4">AVERAGE(E24:E25)</f>
        <v>31.445</v>
      </c>
      <c r="F26" s="9">
        <f t="shared" si="4"/>
        <v>31.449999500000004</v>
      </c>
      <c r="G26" s="9">
        <f t="shared" si="4"/>
        <v>29.9400005</v>
      </c>
      <c r="H26" s="9">
        <f t="shared" si="4"/>
        <v>29.96</v>
      </c>
      <c r="I26" s="9">
        <f t="shared" si="4"/>
        <v>28.875</v>
      </c>
      <c r="J26" s="9">
        <f t="shared" si="4"/>
        <v>27.495001000000002</v>
      </c>
    </row>
    <row r="27" spans="2:10">
      <c r="B27" s="7"/>
      <c r="D27" s="3" t="s">
        <v>8</v>
      </c>
      <c r="E27" s="9">
        <v>0.17799999999999999</v>
      </c>
      <c r="F27" s="9">
        <v>0.17799999999999999</v>
      </c>
      <c r="G27" s="9">
        <v>0.17799999999999999</v>
      </c>
      <c r="H27" s="9">
        <v>0.17799999999999999</v>
      </c>
      <c r="I27" s="9">
        <v>0.17799999999999999</v>
      </c>
      <c r="J27" s="9">
        <v>0.17799999999999999</v>
      </c>
    </row>
    <row r="28" spans="2:10">
      <c r="B28" s="7"/>
      <c r="D28" s="3" t="s">
        <v>9</v>
      </c>
      <c r="E28" s="2">
        <f t="shared" ref="E28:J28" si="5">(E27*4)/E26</f>
        <v>2.2642709492765145E-2</v>
      </c>
      <c r="F28" s="2">
        <f t="shared" si="5"/>
        <v>2.2639110057855481E-2</v>
      </c>
      <c r="G28" s="2">
        <f t="shared" si="5"/>
        <v>2.3780894726437962E-2</v>
      </c>
      <c r="H28" s="2">
        <f t="shared" si="5"/>
        <v>2.3765020026702267E-2</v>
      </c>
      <c r="I28" s="2">
        <f t="shared" si="5"/>
        <v>2.4658008658008657E-2</v>
      </c>
      <c r="J28" s="2">
        <f t="shared" si="5"/>
        <v>2.5895616443149062E-2</v>
      </c>
    </row>
    <row r="29" spans="2:10">
      <c r="B29" s="7"/>
      <c r="D29" s="3" t="s">
        <v>10</v>
      </c>
      <c r="E29" s="2">
        <f>AVERAGE(E28:J28)</f>
        <v>2.3896893234153099E-2</v>
      </c>
      <c r="F29" s="2"/>
      <c r="G29" s="2"/>
      <c r="H29" s="2"/>
      <c r="I29" s="2"/>
      <c r="J29" s="2"/>
    </row>
    <row r="30" spans="2:10">
      <c r="B30" s="7"/>
      <c r="E30" s="1"/>
      <c r="F30" s="1"/>
      <c r="G30" s="1"/>
      <c r="H30" s="1"/>
      <c r="I30" s="1"/>
      <c r="J30" s="1"/>
    </row>
    <row r="31" spans="2:10">
      <c r="B31" s="7" t="s">
        <v>61</v>
      </c>
      <c r="D31" s="3" t="s">
        <v>5</v>
      </c>
      <c r="E31" s="9">
        <v>27.33</v>
      </c>
      <c r="F31" s="9">
        <v>25.860001</v>
      </c>
      <c r="G31" s="9">
        <v>25.139999</v>
      </c>
      <c r="H31" s="9">
        <v>24.200001</v>
      </c>
      <c r="I31" s="9">
        <v>22.83</v>
      </c>
      <c r="J31" s="9">
        <v>24.35</v>
      </c>
    </row>
    <row r="32" spans="2:10">
      <c r="B32" s="7"/>
      <c r="D32" s="3" t="s">
        <v>6</v>
      </c>
      <c r="E32" s="9">
        <v>24.719999000000001</v>
      </c>
      <c r="F32" s="9">
        <v>23.200001</v>
      </c>
      <c r="G32" s="9">
        <v>22.48</v>
      </c>
      <c r="H32" s="9">
        <v>22.09</v>
      </c>
      <c r="I32" s="9">
        <v>21.01</v>
      </c>
      <c r="J32" s="9">
        <v>21.639999</v>
      </c>
    </row>
    <row r="33" spans="2:10">
      <c r="B33" s="7"/>
      <c r="D33" s="3" t="s">
        <v>7</v>
      </c>
      <c r="E33" s="9">
        <f t="shared" ref="E33:J33" si="6">AVERAGE(E31:E32)</f>
        <v>26.0249995</v>
      </c>
      <c r="F33" s="9">
        <f t="shared" si="6"/>
        <v>24.530000999999999</v>
      </c>
      <c r="G33" s="9">
        <f t="shared" si="6"/>
        <v>23.8099995</v>
      </c>
      <c r="H33" s="9">
        <f t="shared" si="6"/>
        <v>23.145000500000002</v>
      </c>
      <c r="I33" s="9">
        <f t="shared" si="6"/>
        <v>21.92</v>
      </c>
      <c r="J33" s="9">
        <f t="shared" si="6"/>
        <v>22.994999499999999</v>
      </c>
    </row>
    <row r="34" spans="2:10">
      <c r="B34" s="7"/>
      <c r="D34" s="3" t="s">
        <v>8</v>
      </c>
      <c r="E34" s="9">
        <v>0.17299999999999999</v>
      </c>
      <c r="F34" s="9">
        <v>0.17299999999999999</v>
      </c>
      <c r="G34" s="9">
        <v>0.16800000000000001</v>
      </c>
      <c r="H34" s="9">
        <v>0.16800000000000001</v>
      </c>
      <c r="I34" s="9">
        <v>0.16800000000000001</v>
      </c>
      <c r="J34" s="9">
        <v>0.16800000000000001</v>
      </c>
    </row>
    <row r="35" spans="2:10">
      <c r="B35" s="7"/>
      <c r="D35" s="3" t="s">
        <v>9</v>
      </c>
      <c r="E35" s="2">
        <f t="shared" ref="E35:J35" si="7">(E34*4)/E33</f>
        <v>2.6589817994040688E-2</v>
      </c>
      <c r="F35" s="2">
        <f t="shared" si="7"/>
        <v>2.8210353517718976E-2</v>
      </c>
      <c r="G35" s="2">
        <f t="shared" si="7"/>
        <v>2.8223436123969679E-2</v>
      </c>
      <c r="H35" s="2">
        <f t="shared" si="7"/>
        <v>2.9034348044192092E-2</v>
      </c>
      <c r="I35" s="2">
        <f t="shared" si="7"/>
        <v>3.0656934306569343E-2</v>
      </c>
      <c r="J35" s="2">
        <f t="shared" si="7"/>
        <v>2.9223744927674388E-2</v>
      </c>
    </row>
    <row r="36" spans="2:10">
      <c r="B36" s="7"/>
      <c r="D36" s="3" t="s">
        <v>10</v>
      </c>
      <c r="E36" s="2">
        <f>AVERAGE(E35:J35)</f>
        <v>2.8656439152360862E-2</v>
      </c>
      <c r="F36" s="2"/>
      <c r="G36" s="2"/>
      <c r="H36" s="2"/>
      <c r="I36" s="2"/>
      <c r="J36" s="2"/>
    </row>
    <row r="37" spans="2:10">
      <c r="B37" s="7"/>
      <c r="E37" s="1"/>
      <c r="F37" s="1"/>
      <c r="G37" s="1"/>
      <c r="H37" s="1"/>
      <c r="I37" s="1"/>
      <c r="J37" s="1"/>
    </row>
    <row r="38" spans="2:10">
      <c r="B38" s="7" t="s">
        <v>62</v>
      </c>
      <c r="D38" s="3" t="s">
        <v>5</v>
      </c>
      <c r="E38" s="9">
        <v>45.66</v>
      </c>
      <c r="F38" s="9">
        <v>43.939999</v>
      </c>
      <c r="G38" s="9">
        <v>43.119999</v>
      </c>
      <c r="H38" s="9">
        <v>39.93</v>
      </c>
      <c r="I38" s="9">
        <v>37.360000999999997</v>
      </c>
      <c r="J38" s="9">
        <v>38.490001999999997</v>
      </c>
    </row>
    <row r="39" spans="2:10">
      <c r="B39" s="7"/>
      <c r="D39" s="3" t="s">
        <v>6</v>
      </c>
      <c r="E39" s="9">
        <v>41.240001999999997</v>
      </c>
      <c r="F39" s="9">
        <v>40.360000999999997</v>
      </c>
      <c r="G39" s="9">
        <v>37.479999999999997</v>
      </c>
      <c r="H39" s="9">
        <v>34.770000000000003</v>
      </c>
      <c r="I39" s="9">
        <v>34.150002000000001</v>
      </c>
      <c r="J39" s="9">
        <v>35.970001000000003</v>
      </c>
    </row>
    <row r="40" spans="2:10">
      <c r="B40" s="7"/>
      <c r="D40" s="3" t="s">
        <v>7</v>
      </c>
      <c r="E40" s="9">
        <f t="shared" ref="E40:J40" si="8">AVERAGE(E38:E39)</f>
        <v>43.450001</v>
      </c>
      <c r="F40" s="9">
        <f t="shared" si="8"/>
        <v>42.15</v>
      </c>
      <c r="G40" s="9">
        <f t="shared" si="8"/>
        <v>40.299999499999998</v>
      </c>
      <c r="H40" s="9">
        <f t="shared" si="8"/>
        <v>37.35</v>
      </c>
      <c r="I40" s="9">
        <f t="shared" si="8"/>
        <v>35.755001499999999</v>
      </c>
      <c r="J40" s="9">
        <f t="shared" si="8"/>
        <v>37.2300015</v>
      </c>
    </row>
    <row r="41" spans="2:10">
      <c r="B41" s="7"/>
      <c r="D41" s="3" t="s">
        <v>8</v>
      </c>
      <c r="E41" s="9">
        <v>0.26800000000000002</v>
      </c>
      <c r="F41" s="9">
        <v>0.26800000000000002</v>
      </c>
      <c r="G41" s="9">
        <v>0.26800000000000002</v>
      </c>
      <c r="H41" s="9">
        <v>0.26800000000000002</v>
      </c>
      <c r="I41" s="9">
        <v>0.26800000000000002</v>
      </c>
      <c r="J41" s="9">
        <v>0.26800000000000002</v>
      </c>
    </row>
    <row r="42" spans="2:10">
      <c r="B42" s="7"/>
      <c r="D42" s="3" t="s">
        <v>9</v>
      </c>
      <c r="E42" s="2">
        <f t="shared" ref="E42:J42" si="9">(E41*4)/E40</f>
        <v>2.4672036256109638E-2</v>
      </c>
      <c r="F42" s="2">
        <f t="shared" si="9"/>
        <v>2.5432977461447216E-2</v>
      </c>
      <c r="G42" s="2">
        <f t="shared" si="9"/>
        <v>2.6600496607946611E-2</v>
      </c>
      <c r="H42" s="2">
        <f t="shared" si="9"/>
        <v>2.8701472556894245E-2</v>
      </c>
      <c r="I42" s="2">
        <f t="shared" si="9"/>
        <v>2.9981819466571694E-2</v>
      </c>
      <c r="J42" s="2">
        <f t="shared" si="9"/>
        <v>2.879398218665127E-2</v>
      </c>
    </row>
    <row r="43" spans="2:10">
      <c r="B43" s="7"/>
      <c r="D43" s="3" t="s">
        <v>10</v>
      </c>
      <c r="E43" s="2">
        <f>AVERAGE(E42:J42)</f>
        <v>2.7363797422603447E-2</v>
      </c>
      <c r="F43" s="2"/>
      <c r="G43" s="2"/>
      <c r="H43" s="2"/>
      <c r="I43" s="2"/>
      <c r="J43" s="2"/>
    </row>
    <row r="44" spans="2:10">
      <c r="B44" s="7"/>
      <c r="E44" s="1"/>
      <c r="F44" s="1"/>
      <c r="G44" s="1"/>
      <c r="H44" s="1"/>
      <c r="I44" s="1"/>
      <c r="J44" s="1"/>
    </row>
    <row r="45" spans="2:10">
      <c r="B45" s="7" t="s">
        <v>63</v>
      </c>
      <c r="D45" s="3" t="s">
        <v>5</v>
      </c>
      <c r="E45" s="9">
        <v>32.099997999999999</v>
      </c>
      <c r="F45" s="9">
        <v>29.77</v>
      </c>
      <c r="G45" s="9">
        <v>29.01</v>
      </c>
      <c r="H45" s="9">
        <v>28.02</v>
      </c>
      <c r="I45" s="9">
        <v>25.969999000000001</v>
      </c>
      <c r="J45" s="9">
        <v>26.65</v>
      </c>
    </row>
    <row r="46" spans="2:10">
      <c r="B46" s="7"/>
      <c r="D46" s="3" t="s">
        <v>6</v>
      </c>
      <c r="E46" s="9">
        <v>26.459999</v>
      </c>
      <c r="F46" s="9">
        <v>27.299999</v>
      </c>
      <c r="G46" s="9">
        <v>25</v>
      </c>
      <c r="H46" s="9">
        <v>24.25</v>
      </c>
      <c r="I46" s="9">
        <v>24.01</v>
      </c>
      <c r="J46" s="9">
        <v>23.4</v>
      </c>
    </row>
    <row r="47" spans="2:10">
      <c r="B47" s="7"/>
      <c r="D47" s="3" t="s">
        <v>7</v>
      </c>
      <c r="E47" s="9">
        <f t="shared" ref="E47:J47" si="10">AVERAGE(E45:E46)</f>
        <v>29.279998499999998</v>
      </c>
      <c r="F47" s="9">
        <f t="shared" si="10"/>
        <v>28.534999499999998</v>
      </c>
      <c r="G47" s="9">
        <f t="shared" si="10"/>
        <v>27.005000000000003</v>
      </c>
      <c r="H47" s="9">
        <f t="shared" si="10"/>
        <v>26.134999999999998</v>
      </c>
      <c r="I47" s="9">
        <f t="shared" si="10"/>
        <v>24.989999500000003</v>
      </c>
      <c r="J47" s="9">
        <f t="shared" si="10"/>
        <v>25.024999999999999</v>
      </c>
    </row>
    <row r="48" spans="2:10">
      <c r="B48" s="7"/>
      <c r="D48" s="3" t="s">
        <v>8</v>
      </c>
      <c r="E48" s="9">
        <v>0.19900000000000001</v>
      </c>
      <c r="F48" s="9">
        <v>0.19900000000000001</v>
      </c>
      <c r="G48" s="9">
        <v>0.19900000000000001</v>
      </c>
      <c r="H48" s="9">
        <v>0.19900000000000001</v>
      </c>
      <c r="I48" s="9">
        <v>0.19900000000000001</v>
      </c>
      <c r="J48" s="9">
        <v>0.19900000000000001</v>
      </c>
    </row>
    <row r="49" spans="2:10">
      <c r="B49" s="7"/>
      <c r="D49" s="3" t="s">
        <v>9</v>
      </c>
      <c r="E49" s="2">
        <f t="shared" ref="E49:J49" si="11">(E48*4)/E47</f>
        <v>2.7185793742441622E-2</v>
      </c>
      <c r="F49" s="2">
        <f t="shared" si="11"/>
        <v>2.7895567336526504E-2</v>
      </c>
      <c r="G49" s="2">
        <f t="shared" si="11"/>
        <v>2.9476022958711347E-2</v>
      </c>
      <c r="H49" s="2">
        <f t="shared" si="11"/>
        <v>3.0457241247369433E-2</v>
      </c>
      <c r="I49" s="2">
        <f t="shared" si="11"/>
        <v>3.185274173374833E-2</v>
      </c>
      <c r="J49" s="2">
        <f t="shared" si="11"/>
        <v>3.1808191808191812E-2</v>
      </c>
    </row>
    <row r="50" spans="2:10">
      <c r="B50" s="7"/>
      <c r="D50" s="3" t="s">
        <v>10</v>
      </c>
      <c r="E50" s="2">
        <f>AVERAGE(E49:J49)</f>
        <v>2.9779259804498175E-2</v>
      </c>
      <c r="F50" s="2"/>
      <c r="G50" s="2"/>
      <c r="H50" s="2"/>
      <c r="I50" s="2"/>
      <c r="J50" s="2"/>
    </row>
    <row r="51" spans="2:10">
      <c r="B51" s="7"/>
    </row>
    <row r="52" spans="2:10">
      <c r="B52" s="7" t="s">
        <v>64</v>
      </c>
      <c r="D52" s="3" t="s">
        <v>5</v>
      </c>
      <c r="E52" s="9">
        <v>37.860000999999997</v>
      </c>
      <c r="F52" s="9">
        <v>37.229999999999997</v>
      </c>
      <c r="G52" s="9">
        <v>32.630001</v>
      </c>
      <c r="H52" s="9">
        <v>30.889999</v>
      </c>
      <c r="I52" s="9">
        <v>31.76</v>
      </c>
      <c r="J52" s="9">
        <v>33.840000000000003</v>
      </c>
    </row>
    <row r="53" spans="2:10">
      <c r="D53" s="3" t="s">
        <v>6</v>
      </c>
      <c r="E53" s="9">
        <v>34.849997999999999</v>
      </c>
      <c r="F53" s="9">
        <v>31.389999</v>
      </c>
      <c r="G53" s="9">
        <v>28.58</v>
      </c>
      <c r="H53" s="9">
        <v>27.6</v>
      </c>
      <c r="I53" s="9">
        <v>28.030000999999999</v>
      </c>
      <c r="J53" s="9">
        <v>30.459999</v>
      </c>
    </row>
    <row r="54" spans="2:10">
      <c r="D54" s="3" t="s">
        <v>7</v>
      </c>
      <c r="E54" s="9">
        <f t="shared" ref="E54:J54" si="12">AVERAGE(E52:E53)</f>
        <v>36.354999499999998</v>
      </c>
      <c r="F54" s="9">
        <f t="shared" si="12"/>
        <v>34.309999499999996</v>
      </c>
      <c r="G54" s="9">
        <f t="shared" si="12"/>
        <v>30.605000499999999</v>
      </c>
      <c r="H54" s="9">
        <f t="shared" si="12"/>
        <v>29.244999499999999</v>
      </c>
      <c r="I54" s="9">
        <f t="shared" si="12"/>
        <v>29.895000500000002</v>
      </c>
      <c r="J54" s="9">
        <f t="shared" si="12"/>
        <v>32.1499995</v>
      </c>
    </row>
    <row r="55" spans="2:10">
      <c r="D55" s="3" t="s">
        <v>8</v>
      </c>
      <c r="E55" s="9">
        <v>0.20300000000000001</v>
      </c>
      <c r="F55" s="9">
        <v>0.20300000000000001</v>
      </c>
      <c r="G55" s="9">
        <v>0.19500000000000001</v>
      </c>
      <c r="H55" s="9">
        <v>0.19500000000000001</v>
      </c>
      <c r="I55" s="9">
        <v>0.19500000000000001</v>
      </c>
      <c r="J55" s="9">
        <v>0.19500000000000001</v>
      </c>
    </row>
    <row r="56" spans="2:10">
      <c r="D56" s="3" t="s">
        <v>9</v>
      </c>
      <c r="E56" s="2">
        <f t="shared" ref="E56:J56" si="13">(E55*4)/E54</f>
        <v>2.233530494203418E-2</v>
      </c>
      <c r="F56" s="2">
        <f t="shared" si="13"/>
        <v>2.3666569858154622E-2</v>
      </c>
      <c r="G56" s="2">
        <f t="shared" si="13"/>
        <v>2.5486031277797236E-2</v>
      </c>
      <c r="H56" s="2">
        <f t="shared" si="13"/>
        <v>2.6671226306569096E-2</v>
      </c>
      <c r="I56" s="2">
        <f t="shared" si="13"/>
        <v>2.609131918228267E-2</v>
      </c>
      <c r="J56" s="2">
        <f t="shared" si="13"/>
        <v>2.4261275649475517E-2</v>
      </c>
    </row>
    <row r="57" spans="2:10">
      <c r="D57" s="3" t="s">
        <v>10</v>
      </c>
      <c r="E57" s="2">
        <f>AVERAGE(E56:J56)</f>
        <v>2.4751954536052223E-2</v>
      </c>
      <c r="F57" s="2"/>
      <c r="G57" s="2"/>
      <c r="H57" s="2"/>
      <c r="I57" s="2"/>
      <c r="J57" s="2"/>
    </row>
    <row r="61" spans="2:10" ht="6.75" customHeight="1"/>
    <row r="62" spans="2:10">
      <c r="J62" s="28" t="s">
        <v>122</v>
      </c>
    </row>
    <row r="63" spans="2:10">
      <c r="J63" s="28" t="s">
        <v>65</v>
      </c>
    </row>
    <row r="65" spans="2:10">
      <c r="B65" s="11" t="s">
        <v>2</v>
      </c>
      <c r="C65" s="11"/>
      <c r="D65" s="11"/>
      <c r="E65" s="11"/>
      <c r="F65" s="11"/>
      <c r="G65" s="11"/>
      <c r="H65" s="11"/>
      <c r="I65" s="11"/>
      <c r="J65" s="11"/>
    </row>
    <row r="66" spans="2:10">
      <c r="B66" s="11" t="s">
        <v>168</v>
      </c>
      <c r="C66" s="11"/>
      <c r="D66" s="11"/>
      <c r="E66" s="11"/>
      <c r="F66" s="11"/>
      <c r="G66" s="11"/>
      <c r="H66" s="11"/>
      <c r="I66" s="11"/>
      <c r="J66" s="11"/>
    </row>
    <row r="67" spans="2:10">
      <c r="B67" s="11" t="s">
        <v>3</v>
      </c>
      <c r="C67" s="11"/>
      <c r="D67" s="11"/>
      <c r="E67" s="11"/>
      <c r="F67" s="11"/>
      <c r="G67" s="11"/>
      <c r="H67" s="11"/>
      <c r="I67" s="11"/>
      <c r="J67" s="11"/>
    </row>
    <row r="69" spans="2:10" ht="13" thickBot="1">
      <c r="E69" s="8">
        <v>42430</v>
      </c>
      <c r="F69" s="8">
        <v>42401</v>
      </c>
      <c r="G69" s="8">
        <v>42370</v>
      </c>
      <c r="H69" s="8">
        <v>42339</v>
      </c>
      <c r="I69" s="8">
        <v>42309</v>
      </c>
      <c r="J69" s="8">
        <v>42278</v>
      </c>
    </row>
    <row r="70" spans="2:10" ht="13" thickTop="1"/>
    <row r="71" spans="2:10">
      <c r="B71" s="7" t="s">
        <v>66</v>
      </c>
      <c r="D71" s="3" t="s">
        <v>5</v>
      </c>
      <c r="E71" s="9">
        <v>30.99</v>
      </c>
      <c r="F71" s="9">
        <v>28.77</v>
      </c>
      <c r="G71" s="9">
        <v>26.67</v>
      </c>
      <c r="H71" s="9">
        <v>26.67</v>
      </c>
      <c r="I71" s="9">
        <v>24</v>
      </c>
      <c r="J71" s="9">
        <v>23.860001</v>
      </c>
    </row>
    <row r="72" spans="2:10">
      <c r="D72" s="3" t="s">
        <v>6</v>
      </c>
      <c r="E72" s="9">
        <v>26.58</v>
      </c>
      <c r="F72" s="9">
        <v>26.27</v>
      </c>
      <c r="G72" s="9">
        <v>23.790001</v>
      </c>
      <c r="H72" s="9">
        <v>22.809999000000001</v>
      </c>
      <c r="I72" s="9">
        <v>22.18</v>
      </c>
      <c r="J72" s="9">
        <v>20.93</v>
      </c>
    </row>
    <row r="73" spans="2:10">
      <c r="D73" s="3" t="s">
        <v>7</v>
      </c>
      <c r="E73" s="9">
        <f t="shared" ref="E73:J73" si="14">AVERAGE(E71:E72)</f>
        <v>28.784999999999997</v>
      </c>
      <c r="F73" s="9">
        <f t="shared" si="14"/>
        <v>27.52</v>
      </c>
      <c r="G73" s="9">
        <f>AVERAGE(G71:G72)</f>
        <v>25.230000500000003</v>
      </c>
      <c r="H73" s="9">
        <f>AVERAGE(H71:H72)</f>
        <v>24.739999500000003</v>
      </c>
      <c r="I73" s="9">
        <f>AVERAGE(I71:I72)</f>
        <v>23.09</v>
      </c>
      <c r="J73" s="9">
        <f t="shared" si="14"/>
        <v>22.395000500000002</v>
      </c>
    </row>
    <row r="74" spans="2:10">
      <c r="D74" s="3" t="s">
        <v>8</v>
      </c>
      <c r="E74" s="9">
        <v>0.156</v>
      </c>
      <c r="F74" s="9">
        <v>0.156</v>
      </c>
      <c r="G74" s="9">
        <v>0.156</v>
      </c>
      <c r="H74" s="9">
        <v>0.156</v>
      </c>
      <c r="I74" s="9">
        <v>0.156</v>
      </c>
      <c r="J74" s="9">
        <v>0.156</v>
      </c>
    </row>
    <row r="75" spans="2:10">
      <c r="D75" s="3" t="s">
        <v>9</v>
      </c>
      <c r="E75" s="2">
        <f t="shared" ref="E75:J75" si="15">(E74*4)/E73</f>
        <v>2.1677957269411154E-2</v>
      </c>
      <c r="F75" s="2">
        <f t="shared" si="15"/>
        <v>2.2674418604651164E-2</v>
      </c>
      <c r="G75" s="2">
        <f t="shared" si="15"/>
        <v>2.4732460865389199E-2</v>
      </c>
      <c r="H75" s="2">
        <f t="shared" si="15"/>
        <v>2.5222312555018441E-2</v>
      </c>
      <c r="I75" s="2">
        <f t="shared" si="15"/>
        <v>2.7024686011260287E-2</v>
      </c>
      <c r="J75" s="2">
        <f t="shared" si="15"/>
        <v>2.7863361735580221E-2</v>
      </c>
    </row>
    <row r="76" spans="2:10">
      <c r="D76" s="3" t="s">
        <v>10</v>
      </c>
      <c r="E76" s="2">
        <f>AVERAGE(E75:J75)</f>
        <v>2.4865866173551746E-2</v>
      </c>
      <c r="F76" s="2"/>
      <c r="G76" s="2"/>
      <c r="H76" s="2"/>
      <c r="I76" s="2"/>
      <c r="J76" s="2"/>
    </row>
    <row r="78" spans="2:10">
      <c r="B78" s="7" t="s">
        <v>19</v>
      </c>
      <c r="E78" s="2">
        <f>AVERAGE(E76,E57,E50,E43,E36,E29,E22,E15)</f>
        <v>2.5371371534741165E-2</v>
      </c>
    </row>
    <row r="79" spans="2:10">
      <c r="B79" s="7"/>
    </row>
    <row r="80" spans="2:10">
      <c r="B80" s="7" t="s">
        <v>20</v>
      </c>
    </row>
  </sheetData>
  <phoneticPr fontId="31" type="noConversion"/>
  <printOptions horizontalCentered="1"/>
  <pageMargins left="0.75" right="0.75" top="0.75" bottom="0.75" header="0.5" footer="0.5"/>
  <pageSetup scale="94" orientation="portrait"/>
  <rowBreaks count="1" manualBreakCount="1">
    <brk id="6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zoomScale="150" zoomScaleNormal="150" zoomScalePageLayoutView="150" workbookViewId="0">
      <selection activeCell="D6" sqref="D6"/>
    </sheetView>
  </sheetViews>
  <sheetFormatPr baseColWidth="10" defaultColWidth="7.5703125" defaultRowHeight="12" x14ac:dyDescent="0"/>
  <cols>
    <col min="1" max="1" width="2.28515625" style="3" customWidth="1"/>
    <col min="2" max="2" width="7.5703125" style="3"/>
    <col min="3" max="3" width="8.5703125" style="3" customWidth="1"/>
    <col min="4" max="4" width="14.5703125" style="3" customWidth="1"/>
    <col min="5" max="9" width="9.7109375" style="3" customWidth="1"/>
    <col min="10" max="16384" width="7.5703125" style="3"/>
  </cols>
  <sheetData>
    <row r="1" spans="2:9">
      <c r="I1" s="28" t="s">
        <v>123</v>
      </c>
    </row>
    <row r="3" spans="2:9">
      <c r="B3" s="12"/>
      <c r="C3" s="13"/>
      <c r="D3" s="13"/>
      <c r="E3" s="13"/>
      <c r="F3" s="13"/>
      <c r="G3" s="13"/>
      <c r="H3" s="13"/>
      <c r="I3" s="14"/>
    </row>
    <row r="4" spans="2:9">
      <c r="B4" s="15" t="s">
        <v>2</v>
      </c>
      <c r="C4" s="16"/>
      <c r="D4" s="16"/>
      <c r="E4" s="16"/>
      <c r="F4" s="16"/>
      <c r="G4" s="16"/>
      <c r="H4" s="16"/>
      <c r="I4" s="17"/>
    </row>
    <row r="5" spans="2:9">
      <c r="B5" s="15" t="s">
        <v>171</v>
      </c>
      <c r="C5" s="16"/>
      <c r="D5" s="16"/>
      <c r="E5" s="16"/>
      <c r="F5" s="16"/>
      <c r="G5" s="16"/>
      <c r="H5" s="16"/>
      <c r="I5" s="17"/>
    </row>
    <row r="6" spans="2:9">
      <c r="B6" s="15" t="s">
        <v>21</v>
      </c>
      <c r="C6" s="16"/>
      <c r="D6" s="16"/>
      <c r="E6" s="16"/>
      <c r="F6" s="16"/>
      <c r="G6" s="16"/>
      <c r="H6" s="16"/>
      <c r="I6" s="17"/>
    </row>
    <row r="7" spans="2:9">
      <c r="B7" s="18"/>
      <c r="C7" s="19"/>
      <c r="D7" s="19"/>
      <c r="E7" s="19"/>
      <c r="F7" s="19"/>
      <c r="G7" s="19"/>
      <c r="H7" s="19"/>
      <c r="I7" s="20"/>
    </row>
    <row r="8" spans="2:9" ht="7.5" customHeight="1">
      <c r="B8" s="18"/>
      <c r="C8" s="19"/>
      <c r="D8" s="19"/>
      <c r="E8" s="19"/>
      <c r="F8" s="19"/>
      <c r="G8" s="19"/>
      <c r="H8" s="19"/>
      <c r="I8" s="20"/>
    </row>
    <row r="9" spans="2:9">
      <c r="B9" s="18"/>
      <c r="C9" s="19"/>
      <c r="D9" s="19"/>
      <c r="E9" s="29" t="s">
        <v>22</v>
      </c>
      <c r="F9" s="29" t="s">
        <v>23</v>
      </c>
      <c r="G9" s="29" t="s">
        <v>24</v>
      </c>
      <c r="H9" s="29" t="s">
        <v>25</v>
      </c>
      <c r="I9" s="30" t="s">
        <v>26</v>
      </c>
    </row>
    <row r="10" spans="2:9">
      <c r="B10" s="18"/>
      <c r="C10" s="19"/>
      <c r="D10" s="19"/>
      <c r="E10" s="29" t="s">
        <v>27</v>
      </c>
      <c r="F10" s="29" t="s">
        <v>27</v>
      </c>
      <c r="G10" s="29" t="s">
        <v>27</v>
      </c>
      <c r="H10" s="29"/>
      <c r="I10" s="30" t="s">
        <v>166</v>
      </c>
    </row>
    <row r="11" spans="2:9">
      <c r="B11" s="18" t="s">
        <v>28</v>
      </c>
      <c r="C11" s="19"/>
      <c r="D11" s="19"/>
      <c r="E11" s="31" t="s">
        <v>29</v>
      </c>
      <c r="F11" s="31" t="s">
        <v>30</v>
      </c>
      <c r="G11" s="31" t="s">
        <v>31</v>
      </c>
      <c r="H11" s="31" t="s">
        <v>32</v>
      </c>
      <c r="I11" s="32" t="s">
        <v>167</v>
      </c>
    </row>
    <row r="12" spans="2:9" ht="6.75" customHeight="1">
      <c r="B12" s="18"/>
      <c r="C12" s="19"/>
      <c r="D12" s="19"/>
      <c r="E12" s="19"/>
      <c r="F12" s="19"/>
      <c r="G12" s="19"/>
      <c r="H12" s="19"/>
      <c r="I12" s="20"/>
    </row>
    <row r="13" spans="2:9" ht="12" customHeight="1">
      <c r="B13" s="18" t="s">
        <v>58</v>
      </c>
      <c r="C13" s="19"/>
      <c r="D13" s="19"/>
      <c r="E13" s="21">
        <v>7.0000000000000007E-2</v>
      </c>
      <c r="F13" s="21">
        <v>0.06</v>
      </c>
      <c r="G13" s="21">
        <v>0.06</v>
      </c>
      <c r="H13" s="21">
        <v>3.7999999999999999E-2</v>
      </c>
      <c r="I13" s="22">
        <v>3.85E-2</v>
      </c>
    </row>
    <row r="14" spans="2:9" ht="12" customHeight="1">
      <c r="B14" s="18" t="s">
        <v>59</v>
      </c>
      <c r="C14" s="19"/>
      <c r="D14" s="19"/>
      <c r="E14" s="21">
        <v>0.105</v>
      </c>
      <c r="F14" s="21">
        <v>0.08</v>
      </c>
      <c r="G14" s="21">
        <v>0.05</v>
      </c>
      <c r="H14" s="21">
        <v>7.3999999999999996E-2</v>
      </c>
      <c r="I14" s="22">
        <v>7.5999999999999998E-2</v>
      </c>
    </row>
    <row r="15" spans="2:9" ht="12" customHeight="1">
      <c r="B15" s="18" t="s">
        <v>60</v>
      </c>
      <c r="C15" s="19"/>
      <c r="D15" s="19"/>
      <c r="E15" s="21">
        <v>0.09</v>
      </c>
      <c r="F15" s="21">
        <v>7.0000000000000007E-2</v>
      </c>
      <c r="G15" s="21">
        <v>4.4999999999999998E-2</v>
      </c>
      <c r="H15" s="21">
        <v>6.2E-2</v>
      </c>
      <c r="I15" s="22">
        <v>5.8500000000000003E-2</v>
      </c>
    </row>
    <row r="16" spans="2:9" ht="12" customHeight="1">
      <c r="B16" s="18" t="s">
        <v>67</v>
      </c>
      <c r="C16" s="19"/>
      <c r="D16" s="19"/>
      <c r="E16" s="21">
        <v>6.5000000000000002E-2</v>
      </c>
      <c r="F16" s="21">
        <v>0.06</v>
      </c>
      <c r="G16" s="21">
        <v>0.04</v>
      </c>
      <c r="H16" s="21">
        <v>0.05</v>
      </c>
      <c r="I16" s="22">
        <v>0.05</v>
      </c>
    </row>
    <row r="17" spans="2:9" ht="12" customHeight="1">
      <c r="B17" s="18" t="s">
        <v>68</v>
      </c>
      <c r="C17" s="19"/>
      <c r="D17" s="19"/>
      <c r="E17" s="21">
        <v>4.4999999999999998E-2</v>
      </c>
      <c r="F17" s="21">
        <v>4.4999999999999998E-2</v>
      </c>
      <c r="G17" s="21">
        <v>4.4999999999999998E-2</v>
      </c>
      <c r="H17" s="21">
        <v>0.05</v>
      </c>
      <c r="I17" s="22">
        <v>0.05</v>
      </c>
    </row>
    <row r="18" spans="2:9">
      <c r="B18" s="18" t="s">
        <v>69</v>
      </c>
      <c r="C18" s="19"/>
      <c r="D18" s="19"/>
      <c r="E18" s="21">
        <v>0.03</v>
      </c>
      <c r="F18" s="21">
        <v>3.5000000000000003E-2</v>
      </c>
      <c r="G18" s="21">
        <v>0.03</v>
      </c>
      <c r="H18" s="33">
        <f>I18</f>
        <v>2.7E-2</v>
      </c>
      <c r="I18" s="22">
        <v>2.7E-2</v>
      </c>
    </row>
    <row r="19" spans="2:9">
      <c r="B19" s="18" t="s">
        <v>64</v>
      </c>
      <c r="C19" s="19"/>
      <c r="D19" s="19"/>
      <c r="E19" s="21">
        <v>0.06</v>
      </c>
      <c r="F19" s="21">
        <v>1.4999999999999999E-2</v>
      </c>
      <c r="G19" s="21">
        <v>0.04</v>
      </c>
      <c r="H19" s="33">
        <f t="shared" ref="H19:H20" si="0">I19</f>
        <v>0.14000000000000001</v>
      </c>
      <c r="I19" s="22">
        <v>0.14000000000000001</v>
      </c>
    </row>
    <row r="20" spans="2:9">
      <c r="B20" s="18" t="s">
        <v>66</v>
      </c>
      <c r="C20" s="19"/>
      <c r="D20" s="19"/>
      <c r="E20" s="59">
        <v>6.5000000000000002E-2</v>
      </c>
      <c r="F20" s="59">
        <v>0.06</v>
      </c>
      <c r="G20" s="59">
        <v>0.04</v>
      </c>
      <c r="H20" s="60">
        <f t="shared" si="0"/>
        <v>4.9000000000000002E-2</v>
      </c>
      <c r="I20" s="61">
        <v>4.9000000000000002E-2</v>
      </c>
    </row>
    <row r="21" spans="2:9">
      <c r="B21" s="18"/>
      <c r="C21" s="19"/>
      <c r="D21" s="19"/>
      <c r="E21" s="21"/>
      <c r="F21" s="21"/>
      <c r="G21" s="21"/>
      <c r="H21" s="21"/>
      <c r="I21" s="22"/>
    </row>
    <row r="22" spans="2:9" ht="6" customHeight="1">
      <c r="B22" s="18"/>
      <c r="C22" s="19"/>
      <c r="D22" s="19"/>
      <c r="E22" s="21"/>
      <c r="F22" s="21"/>
      <c r="G22" s="21"/>
      <c r="H22" s="21"/>
      <c r="I22" s="22"/>
    </row>
    <row r="23" spans="2:9">
      <c r="B23" s="18" t="s">
        <v>70</v>
      </c>
      <c r="C23" s="19"/>
      <c r="D23" s="19"/>
      <c r="E23" s="21">
        <f>AVERAGE(E13:E20)</f>
        <v>6.6250000000000003E-2</v>
      </c>
      <c r="F23" s="21">
        <f>AVERAGE(F13:F20)</f>
        <v>5.3124999999999999E-2</v>
      </c>
      <c r="G23" s="21">
        <f>AVERAGE(G13:G20)</f>
        <v>4.3749999999999997E-2</v>
      </c>
      <c r="H23" s="21">
        <f>AVERAGE(H13:H20)</f>
        <v>6.1249999999999999E-2</v>
      </c>
      <c r="I23" s="22">
        <f>AVERAGE(I13:I20)</f>
        <v>6.1124999999999999E-2</v>
      </c>
    </row>
    <row r="24" spans="2:9">
      <c r="B24" s="18" t="s">
        <v>71</v>
      </c>
      <c r="C24" s="19"/>
      <c r="D24" s="19"/>
      <c r="E24" s="21">
        <f>MEDIAN(E13:E20)</f>
        <v>6.5000000000000002E-2</v>
      </c>
      <c r="F24" s="21">
        <f>MEDIAN(F13:F20)</f>
        <v>0.06</v>
      </c>
      <c r="G24" s="21">
        <f>MEDIAN(G13:G20)</f>
        <v>4.2499999999999996E-2</v>
      </c>
      <c r="H24" s="21">
        <f>MEDIAN(H13:H20)</f>
        <v>0.05</v>
      </c>
      <c r="I24" s="22">
        <f>MEDIAN(I13:I20)</f>
        <v>0.05</v>
      </c>
    </row>
    <row r="25" spans="2:9">
      <c r="B25" s="18"/>
      <c r="C25" s="19"/>
      <c r="D25" s="19"/>
      <c r="E25" s="19"/>
      <c r="F25" s="19"/>
      <c r="G25" s="19"/>
      <c r="H25" s="19"/>
      <c r="I25" s="20"/>
    </row>
    <row r="26" spans="2:9">
      <c r="B26" s="23" t="s">
        <v>40</v>
      </c>
      <c r="C26" s="24" t="s">
        <v>169</v>
      </c>
      <c r="D26" s="19"/>
      <c r="E26" s="19"/>
      <c r="F26" s="19"/>
      <c r="G26" s="19"/>
      <c r="H26" s="19"/>
      <c r="I26" s="20"/>
    </row>
    <row r="27" spans="2:9">
      <c r="B27" s="23"/>
      <c r="C27" s="24" t="s">
        <v>170</v>
      </c>
      <c r="D27" s="19"/>
      <c r="E27" s="19"/>
      <c r="F27" s="19"/>
      <c r="G27" s="19"/>
      <c r="H27" s="19"/>
      <c r="I27" s="20"/>
    </row>
    <row r="28" spans="2:9">
      <c r="B28" s="25"/>
      <c r="C28" s="26"/>
      <c r="D28" s="26"/>
      <c r="E28" s="26"/>
      <c r="F28" s="26"/>
      <c r="G28" s="26"/>
      <c r="H28" s="26"/>
      <c r="I28" s="27"/>
    </row>
    <row r="31" spans="2:9">
      <c r="B31" s="12"/>
      <c r="C31" s="13"/>
      <c r="D31" s="13"/>
      <c r="E31" s="13"/>
      <c r="F31" s="13"/>
      <c r="G31" s="13"/>
      <c r="H31" s="13"/>
      <c r="I31" s="14"/>
    </row>
    <row r="32" spans="2:9">
      <c r="B32" s="15" t="s">
        <v>2</v>
      </c>
      <c r="C32" s="16"/>
      <c r="D32" s="16"/>
      <c r="E32" s="16"/>
      <c r="F32" s="16"/>
      <c r="G32" s="16"/>
      <c r="H32" s="16"/>
      <c r="I32" s="17"/>
    </row>
    <row r="33" spans="2:11">
      <c r="B33" s="15" t="s">
        <v>42</v>
      </c>
      <c r="C33" s="16"/>
      <c r="D33" s="16"/>
      <c r="E33" s="16"/>
      <c r="F33" s="16"/>
      <c r="G33" s="16"/>
      <c r="H33" s="16"/>
      <c r="I33" s="17"/>
    </row>
    <row r="34" spans="2:11">
      <c r="B34" s="15" t="s">
        <v>171</v>
      </c>
      <c r="C34" s="16"/>
      <c r="D34" s="16"/>
      <c r="E34" s="16"/>
      <c r="F34" s="16"/>
      <c r="G34" s="16"/>
      <c r="H34" s="16"/>
      <c r="I34" s="17"/>
    </row>
    <row r="35" spans="2:11">
      <c r="B35" s="18"/>
      <c r="C35" s="19"/>
      <c r="D35" s="19"/>
      <c r="E35" s="19"/>
      <c r="F35" s="19"/>
      <c r="G35" s="19"/>
      <c r="H35" s="19"/>
      <c r="I35" s="20"/>
    </row>
    <row r="36" spans="2:11">
      <c r="B36" s="18"/>
      <c r="C36" s="19"/>
      <c r="D36" s="19"/>
      <c r="E36" s="29" t="s">
        <v>22</v>
      </c>
      <c r="F36" s="29" t="s">
        <v>23</v>
      </c>
      <c r="G36" s="29" t="s">
        <v>24</v>
      </c>
      <c r="H36" s="29" t="s">
        <v>25</v>
      </c>
      <c r="I36" s="30" t="s">
        <v>26</v>
      </c>
    </row>
    <row r="37" spans="2:11">
      <c r="B37" s="18"/>
      <c r="C37" s="19"/>
      <c r="D37" s="19"/>
      <c r="E37" s="29" t="s">
        <v>27</v>
      </c>
      <c r="F37" s="29" t="s">
        <v>27</v>
      </c>
      <c r="G37" s="29" t="s">
        <v>43</v>
      </c>
      <c r="H37" s="29" t="s">
        <v>44</v>
      </c>
      <c r="I37" s="30" t="s">
        <v>45</v>
      </c>
    </row>
    <row r="38" spans="2:11">
      <c r="B38" s="18"/>
      <c r="C38" s="19"/>
      <c r="D38" s="19"/>
      <c r="E38" s="31" t="s">
        <v>46</v>
      </c>
      <c r="F38" s="31" t="s">
        <v>47</v>
      </c>
      <c r="G38" s="31" t="s">
        <v>48</v>
      </c>
      <c r="H38" s="31" t="s">
        <v>48</v>
      </c>
      <c r="I38" s="32" t="s">
        <v>49</v>
      </c>
    </row>
    <row r="39" spans="2:11">
      <c r="B39" s="18"/>
      <c r="C39" s="19"/>
      <c r="D39" s="19"/>
      <c r="E39" s="19"/>
      <c r="F39" s="19"/>
      <c r="G39" s="19"/>
      <c r="H39" s="19"/>
      <c r="I39" s="20"/>
    </row>
    <row r="40" spans="2:11">
      <c r="B40" s="18" t="s">
        <v>50</v>
      </c>
      <c r="C40" s="19"/>
      <c r="D40" s="19"/>
      <c r="E40" s="19"/>
      <c r="F40" s="19"/>
      <c r="G40" s="19"/>
      <c r="H40" s="19"/>
      <c r="I40" s="20"/>
    </row>
    <row r="41" spans="2:11">
      <c r="B41" s="18" t="s">
        <v>51</v>
      </c>
      <c r="C41" s="19"/>
      <c r="D41" s="19"/>
      <c r="E41" s="21">
        <f>'RAB5'!E78</f>
        <v>2.5371371534741165E-2</v>
      </c>
      <c r="F41" s="21">
        <f>+E41</f>
        <v>2.5371371534741165E-2</v>
      </c>
      <c r="G41" s="21">
        <f>+F41</f>
        <v>2.5371371534741165E-2</v>
      </c>
      <c r="H41" s="21">
        <f>G41</f>
        <v>2.5371371534741165E-2</v>
      </c>
      <c r="I41" s="22">
        <f>AVERAGE(E41:H41)</f>
        <v>2.5371371534741165E-2</v>
      </c>
    </row>
    <row r="42" spans="2:11">
      <c r="B42" s="18"/>
      <c r="C42" s="19"/>
      <c r="D42" s="19"/>
      <c r="E42" s="21"/>
      <c r="F42" s="21"/>
      <c r="G42" s="21"/>
      <c r="H42" s="21"/>
      <c r="I42" s="22"/>
    </row>
    <row r="43" spans="2:11">
      <c r="B43" s="18" t="s">
        <v>72</v>
      </c>
      <c r="C43" s="19"/>
      <c r="D43" s="19"/>
      <c r="E43" s="21">
        <f>E23</f>
        <v>6.6250000000000003E-2</v>
      </c>
      <c r="F43" s="21">
        <f>F23</f>
        <v>5.3124999999999999E-2</v>
      </c>
      <c r="G43" s="21">
        <f>H23</f>
        <v>6.1249999999999999E-2</v>
      </c>
      <c r="H43" s="21">
        <f>I23</f>
        <v>6.1124999999999999E-2</v>
      </c>
      <c r="I43" s="22">
        <f>AVERAGE(E43:H43)</f>
        <v>6.0437500000000005E-2</v>
      </c>
    </row>
    <row r="44" spans="2:11">
      <c r="B44" s="18"/>
      <c r="C44" s="19"/>
      <c r="D44" s="19"/>
      <c r="E44" s="21"/>
      <c r="F44" s="21"/>
      <c r="G44" s="21"/>
      <c r="H44" s="21"/>
      <c r="I44" s="22"/>
    </row>
    <row r="45" spans="2:11">
      <c r="B45" s="18" t="s">
        <v>53</v>
      </c>
      <c r="C45" s="19"/>
      <c r="D45" s="19"/>
      <c r="E45" s="59">
        <f>ROUND(E41*(1+(0.5*E43)),4)</f>
        <v>2.6200000000000001E-2</v>
      </c>
      <c r="F45" s="59">
        <f>ROUND(F41*(1+(0.5*F43)),4)</f>
        <v>2.5999999999999999E-2</v>
      </c>
      <c r="G45" s="59">
        <f>ROUND(G41*(1+(0.5*G43)),4)</f>
        <v>2.6100000000000002E-2</v>
      </c>
      <c r="H45" s="59">
        <f>ROUND(H41*(1+(0.5*H43)),4)</f>
        <v>2.6100000000000002E-2</v>
      </c>
      <c r="I45" s="61">
        <f>ROUND(I41*(1+(0.5*I43)),4)</f>
        <v>2.6100000000000002E-2</v>
      </c>
    </row>
    <row r="46" spans="2:11">
      <c r="B46" s="18"/>
      <c r="C46" s="19"/>
      <c r="D46" s="19"/>
      <c r="E46" s="21"/>
      <c r="F46" s="21"/>
      <c r="G46" s="21"/>
      <c r="H46" s="21"/>
      <c r="I46" s="22"/>
    </row>
    <row r="47" spans="2:11">
      <c r="B47" s="18" t="s">
        <v>54</v>
      </c>
      <c r="C47" s="19"/>
      <c r="D47" s="19"/>
      <c r="E47" s="62">
        <f>E45+E43</f>
        <v>9.2450000000000004E-2</v>
      </c>
      <c r="F47" s="62">
        <f>F45+F43</f>
        <v>7.9125000000000001E-2</v>
      </c>
      <c r="G47" s="62">
        <f>G45+G43</f>
        <v>8.7349999999999997E-2</v>
      </c>
      <c r="H47" s="62">
        <f>H45+H43</f>
        <v>8.7224999999999997E-2</v>
      </c>
      <c r="I47" s="63">
        <f>I45+I43</f>
        <v>8.6537500000000003E-2</v>
      </c>
      <c r="K47" s="3">
        <f>AVERAGE(E47:H47)</f>
        <v>8.6537500000000003E-2</v>
      </c>
    </row>
    <row r="48" spans="2:11">
      <c r="B48" s="18"/>
      <c r="C48" s="19"/>
      <c r="D48" s="19"/>
      <c r="E48" s="21"/>
      <c r="F48" s="21"/>
      <c r="G48" s="21"/>
      <c r="H48" s="21"/>
      <c r="I48" s="22"/>
    </row>
    <row r="49" spans="2:11">
      <c r="B49" s="18"/>
      <c r="C49" s="19"/>
      <c r="D49" s="19"/>
      <c r="E49" s="21"/>
      <c r="F49" s="21"/>
      <c r="G49" s="21"/>
      <c r="H49" s="21"/>
      <c r="I49" s="22"/>
    </row>
    <row r="50" spans="2:11">
      <c r="B50" s="18" t="s">
        <v>55</v>
      </c>
      <c r="C50" s="19"/>
      <c r="D50" s="19"/>
      <c r="E50" s="21"/>
      <c r="F50" s="21"/>
      <c r="G50" s="21"/>
      <c r="H50" s="21"/>
      <c r="I50" s="22"/>
    </row>
    <row r="51" spans="2:11">
      <c r="B51" s="18" t="s">
        <v>51</v>
      </c>
      <c r="C51" s="19"/>
      <c r="D51" s="19"/>
      <c r="E51" s="21">
        <f>E41</f>
        <v>2.5371371534741165E-2</v>
      </c>
      <c r="F51" s="21">
        <f>F41</f>
        <v>2.5371371534741165E-2</v>
      </c>
      <c r="G51" s="21">
        <f>G41</f>
        <v>2.5371371534741165E-2</v>
      </c>
      <c r="H51" s="21">
        <f>H41</f>
        <v>2.5371371534741165E-2</v>
      </c>
      <c r="I51" s="22">
        <f>I41</f>
        <v>2.5371371534741165E-2</v>
      </c>
    </row>
    <row r="52" spans="2:11">
      <c r="B52" s="18"/>
      <c r="C52" s="19"/>
      <c r="D52" s="19"/>
      <c r="E52" s="21"/>
      <c r="F52" s="21"/>
      <c r="G52" s="21"/>
      <c r="H52" s="21"/>
      <c r="I52" s="22"/>
    </row>
    <row r="53" spans="2:11">
      <c r="B53" s="18" t="s">
        <v>56</v>
      </c>
      <c r="C53" s="19"/>
      <c r="D53" s="19"/>
      <c r="E53" s="21">
        <f>E24</f>
        <v>6.5000000000000002E-2</v>
      </c>
      <c r="F53" s="21">
        <f>F24</f>
        <v>0.06</v>
      </c>
      <c r="G53" s="21">
        <f>H24</f>
        <v>0.05</v>
      </c>
      <c r="H53" s="21">
        <f>I24</f>
        <v>0.05</v>
      </c>
      <c r="I53" s="22">
        <f>AVERAGE(E53:H53)</f>
        <v>5.6249999999999994E-2</v>
      </c>
    </row>
    <row r="54" spans="2:11">
      <c r="B54" s="18"/>
      <c r="C54" s="19"/>
      <c r="D54" s="19"/>
      <c r="E54" s="21"/>
      <c r="F54" s="21"/>
      <c r="G54" s="21"/>
      <c r="H54" s="21"/>
      <c r="I54" s="22"/>
    </row>
    <row r="55" spans="2:11">
      <c r="B55" s="18" t="s">
        <v>53</v>
      </c>
      <c r="C55" s="19"/>
      <c r="D55" s="19"/>
      <c r="E55" s="59">
        <f>ROUND(E51*(1+(0.5*E53)),4)</f>
        <v>2.6200000000000001E-2</v>
      </c>
      <c r="F55" s="59">
        <f>ROUND(F51*(1+(0.5*F53)),4)</f>
        <v>2.6100000000000002E-2</v>
      </c>
      <c r="G55" s="59">
        <f>ROUND(G51*(1+(0.5*G53)),4)</f>
        <v>2.5999999999999999E-2</v>
      </c>
      <c r="H55" s="59">
        <f>ROUND(H51*(1+(0.5*H53)),4)</f>
        <v>2.5999999999999999E-2</v>
      </c>
      <c r="I55" s="61">
        <f>ROUND(I51*(1+(0.5*I53)),4)</f>
        <v>2.6100000000000002E-2</v>
      </c>
    </row>
    <row r="56" spans="2:11">
      <c r="B56" s="18"/>
      <c r="C56" s="19"/>
      <c r="D56" s="19"/>
      <c r="E56" s="21"/>
      <c r="F56" s="21"/>
      <c r="G56" s="21"/>
      <c r="H56" s="21"/>
      <c r="I56" s="22"/>
    </row>
    <row r="57" spans="2:11">
      <c r="B57" s="18" t="s">
        <v>54</v>
      </c>
      <c r="C57" s="19"/>
      <c r="D57" s="19"/>
      <c r="E57" s="62">
        <f>E55+E53</f>
        <v>9.1200000000000003E-2</v>
      </c>
      <c r="F57" s="62">
        <f>F55+F53</f>
        <v>8.6099999999999996E-2</v>
      </c>
      <c r="G57" s="62">
        <f>G55+G53</f>
        <v>7.5999999999999998E-2</v>
      </c>
      <c r="H57" s="62">
        <f>H55+H53</f>
        <v>7.5999999999999998E-2</v>
      </c>
      <c r="I57" s="63">
        <f>I55+I53</f>
        <v>8.2349999999999993E-2</v>
      </c>
      <c r="K57" s="3">
        <f>AVERAGE(E57:H57)</f>
        <v>8.2325000000000009E-2</v>
      </c>
    </row>
    <row r="58" spans="2:11">
      <c r="B58" s="25"/>
      <c r="C58" s="26"/>
      <c r="D58" s="26"/>
      <c r="E58" s="26"/>
      <c r="F58" s="26"/>
      <c r="G58" s="26"/>
      <c r="H58" s="26"/>
      <c r="I58" s="27"/>
    </row>
  </sheetData>
  <phoneticPr fontId="31" type="noConversion"/>
  <printOptions horizontalCentered="1"/>
  <pageMargins left="0.54" right="0.25" top="0.75" bottom="0.75" header="0.5" footer="0.5"/>
  <pageSetup orientation="portrait"/>
  <colBreaks count="1" manualBreakCount="1">
    <brk id="1" max="1048575" man="1"/>
  </colBreaks>
  <ignoredErrors>
    <ignoredError sqref="E9:I9 E36:I36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5"/>
  <sheetViews>
    <sheetView tabSelected="1" topLeftCell="A13" zoomScale="150" zoomScaleNormal="150" zoomScalePageLayoutView="150" workbookViewId="0">
      <selection activeCell="C53" sqref="C53"/>
    </sheetView>
  </sheetViews>
  <sheetFormatPr baseColWidth="10" defaultColWidth="7.5703125" defaultRowHeight="12" x14ac:dyDescent="0"/>
  <cols>
    <col min="1" max="1" width="3.85546875" style="3" customWidth="1"/>
    <col min="2" max="2" width="3.140625" style="3" customWidth="1"/>
    <col min="3" max="3" width="8.85546875" style="3" customWidth="1"/>
    <col min="4" max="4" width="10.42578125" style="3" customWidth="1"/>
    <col min="5" max="5" width="7.5703125" style="3" customWidth="1"/>
    <col min="6" max="6" width="3.28515625" style="3" customWidth="1"/>
    <col min="7" max="7" width="12.140625" style="3" customWidth="1"/>
    <col min="8" max="8" width="7.5703125" style="3" customWidth="1"/>
    <col min="9" max="9" width="1.7109375" style="3" customWidth="1"/>
    <col min="10" max="10" width="10.28515625" style="3" customWidth="1"/>
    <col min="11" max="16384" width="7.5703125" style="3"/>
  </cols>
  <sheetData>
    <row r="3" spans="1:11" ht="13">
      <c r="A3" s="34" t="s">
        <v>165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3">
      <c r="A4" s="34" t="s">
        <v>73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13">
      <c r="A6" s="34" t="s">
        <v>74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8" spans="1:11">
      <c r="A8" s="3" t="s">
        <v>75</v>
      </c>
    </row>
    <row r="9" spans="1:11">
      <c r="A9" s="3" t="s">
        <v>76</v>
      </c>
      <c r="K9" s="3" t="s">
        <v>27</v>
      </c>
    </row>
    <row r="11" spans="1:11">
      <c r="A11" s="3">
        <v>1</v>
      </c>
      <c r="C11" s="3" t="s">
        <v>77</v>
      </c>
      <c r="K11" s="2">
        <f>E82</f>
        <v>0.10965025</v>
      </c>
    </row>
    <row r="12" spans="1:11">
      <c r="K12" s="2"/>
    </row>
    <row r="13" spans="1:11">
      <c r="A13" s="3">
        <v>2</v>
      </c>
      <c r="C13" s="3" t="s">
        <v>78</v>
      </c>
      <c r="K13" s="2"/>
    </row>
    <row r="14" spans="1:11">
      <c r="A14" s="3">
        <f>A13+1</f>
        <v>3</v>
      </c>
      <c r="D14" s="3" t="s">
        <v>79</v>
      </c>
      <c r="K14" s="2">
        <f>E63</f>
        <v>2.4616666666666665E-2</v>
      </c>
    </row>
    <row r="15" spans="1:11">
      <c r="K15" s="2"/>
    </row>
    <row r="16" spans="1:11">
      <c r="A16" s="3">
        <v>4</v>
      </c>
      <c r="C16" s="3" t="s">
        <v>80</v>
      </c>
      <c r="K16" s="2"/>
    </row>
    <row r="17" spans="1:11">
      <c r="A17" s="3">
        <f>A16+1</f>
        <v>5</v>
      </c>
      <c r="D17" s="3" t="s">
        <v>81</v>
      </c>
      <c r="K17" s="2">
        <f>K11-K14</f>
        <v>8.5033583333333343E-2</v>
      </c>
    </row>
    <row r="18" spans="1:11">
      <c r="K18" s="2"/>
    </row>
    <row r="19" spans="1:11">
      <c r="A19" s="3">
        <f>A17+1</f>
        <v>6</v>
      </c>
      <c r="C19" s="3" t="s">
        <v>82</v>
      </c>
      <c r="K19" s="36">
        <f>J78</f>
        <v>0.79374999999999996</v>
      </c>
    </row>
    <row r="20" spans="1:11">
      <c r="K20" s="2"/>
    </row>
    <row r="21" spans="1:11">
      <c r="A21" s="3">
        <f>A19+1</f>
        <v>7</v>
      </c>
      <c r="C21" s="3" t="s">
        <v>83</v>
      </c>
      <c r="K21" s="2"/>
    </row>
    <row r="22" spans="1:11">
      <c r="A22" s="3">
        <f>A21+1</f>
        <v>8</v>
      </c>
      <c r="D22" s="3" t="s">
        <v>84</v>
      </c>
      <c r="K22" s="2">
        <f>K17*K19</f>
        <v>6.7495406770833336E-2</v>
      </c>
    </row>
    <row r="23" spans="1:11">
      <c r="K23" s="2"/>
    </row>
    <row r="24" spans="1:11">
      <c r="A24" s="3">
        <f>A22+1</f>
        <v>9</v>
      </c>
      <c r="C24" s="3" t="s">
        <v>85</v>
      </c>
      <c r="K24" s="2"/>
    </row>
    <row r="25" spans="1:11">
      <c r="A25" s="3">
        <f>A24+1</f>
        <v>10</v>
      </c>
      <c r="D25" s="3" t="s">
        <v>86</v>
      </c>
      <c r="K25" s="2">
        <f>K22+K14</f>
        <v>9.2112073437499997E-2</v>
      </c>
    </row>
    <row r="26" spans="1:11">
      <c r="K26" s="2"/>
    </row>
    <row r="27" spans="1:11" ht="13">
      <c r="A27" s="34" t="s">
        <v>87</v>
      </c>
      <c r="B27" s="34"/>
      <c r="C27" s="34"/>
      <c r="D27" s="34"/>
      <c r="E27" s="34"/>
      <c r="F27" s="34"/>
      <c r="G27" s="34"/>
      <c r="H27" s="34"/>
      <c r="I27" s="34"/>
      <c r="J27" s="34"/>
      <c r="K27" s="35"/>
    </row>
    <row r="28" spans="1:11">
      <c r="K28" s="2"/>
    </row>
    <row r="29" spans="1:11">
      <c r="A29" s="3">
        <v>1</v>
      </c>
      <c r="C29" s="3" t="s">
        <v>77</v>
      </c>
      <c r="K29" s="2">
        <f>K11</f>
        <v>0.10965025</v>
      </c>
    </row>
    <row r="30" spans="1:11">
      <c r="K30" s="2"/>
    </row>
    <row r="31" spans="1:11">
      <c r="A31" s="3">
        <v>2</v>
      </c>
      <c r="C31" s="3" t="s">
        <v>88</v>
      </c>
      <c r="K31" s="2"/>
    </row>
    <row r="32" spans="1:11">
      <c r="A32" s="3">
        <f>A31+1</f>
        <v>3</v>
      </c>
      <c r="D32" s="3" t="s">
        <v>79</v>
      </c>
      <c r="K32" s="2">
        <f>J63</f>
        <v>1.4800000000000002E-2</v>
      </c>
    </row>
    <row r="33" spans="1:11">
      <c r="K33" s="2"/>
    </row>
    <row r="34" spans="1:11">
      <c r="A34" s="3">
        <v>4</v>
      </c>
      <c r="C34" s="3" t="s">
        <v>80</v>
      </c>
      <c r="K34" s="2"/>
    </row>
    <row r="35" spans="1:11">
      <c r="A35" s="3">
        <f>A34+1</f>
        <v>5</v>
      </c>
      <c r="D35" s="3" t="s">
        <v>81</v>
      </c>
      <c r="K35" s="2">
        <f>K29-K32</f>
        <v>9.4850249999999997E-2</v>
      </c>
    </row>
    <row r="36" spans="1:11">
      <c r="K36" s="2"/>
    </row>
    <row r="37" spans="1:11">
      <c r="A37" s="3">
        <f>A35+1</f>
        <v>6</v>
      </c>
      <c r="C37" s="3" t="str">
        <f>C19</f>
        <v>Comparison Group Beta</v>
      </c>
      <c r="K37" s="36">
        <f>K19</f>
        <v>0.79374999999999996</v>
      </c>
    </row>
    <row r="38" spans="1:11">
      <c r="K38" s="2"/>
    </row>
    <row r="39" spans="1:11">
      <c r="A39" s="3">
        <f>A37+1</f>
        <v>7</v>
      </c>
      <c r="C39" s="3" t="str">
        <f>C21</f>
        <v>Comparison Group Beta * Risk Premium</v>
      </c>
      <c r="K39" s="2"/>
    </row>
    <row r="40" spans="1:11">
      <c r="A40" s="3">
        <f>A39+1</f>
        <v>8</v>
      </c>
      <c r="D40" s="3" t="s">
        <v>84</v>
      </c>
      <c r="K40" s="2">
        <f>K35*K37</f>
        <v>7.5287385937499993E-2</v>
      </c>
    </row>
    <row r="41" spans="1:11">
      <c r="K41" s="2"/>
    </row>
    <row r="42" spans="1:11">
      <c r="A42" s="3">
        <f>A40+1</f>
        <v>9</v>
      </c>
      <c r="C42" s="3" t="s">
        <v>85</v>
      </c>
      <c r="K42" s="2"/>
    </row>
    <row r="43" spans="1:11">
      <c r="A43" s="3">
        <f>A42+1</f>
        <v>10</v>
      </c>
      <c r="D43" s="3" t="s">
        <v>86</v>
      </c>
      <c r="K43" s="2">
        <f>K40+K32</f>
        <v>9.00873859375E-2</v>
      </c>
    </row>
    <row r="47" spans="1:11" ht="13">
      <c r="A47" s="34" t="s">
        <v>165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>
      <c r="A48" s="11" t="s">
        <v>73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>
      <c r="A50" s="11" t="s">
        <v>89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3" spans="1:11">
      <c r="C53" s="41" t="s">
        <v>174</v>
      </c>
      <c r="D53" s="10"/>
      <c r="E53" s="10"/>
      <c r="G53" s="41" t="s">
        <v>90</v>
      </c>
      <c r="H53" s="10"/>
      <c r="I53" s="10"/>
      <c r="J53" s="10"/>
    </row>
    <row r="55" spans="1:11">
      <c r="E55" s="40" t="s">
        <v>91</v>
      </c>
      <c r="F55" s="40"/>
      <c r="G55" s="40"/>
      <c r="H55" s="40"/>
      <c r="I55" s="40"/>
      <c r="J55" s="40" t="s">
        <v>91</v>
      </c>
    </row>
    <row r="56" spans="1:11">
      <c r="C56" s="44">
        <v>42278</v>
      </c>
      <c r="E56" s="2">
        <v>2.5000000000000001E-2</v>
      </c>
      <c r="G56" s="44">
        <v>42278</v>
      </c>
      <c r="J56" s="2">
        <v>1.3899999999999999E-2</v>
      </c>
    </row>
    <row r="57" spans="1:11">
      <c r="C57" s="44">
        <v>42309</v>
      </c>
      <c r="E57" s="2">
        <v>2.69E-2</v>
      </c>
      <c r="G57" s="44">
        <v>42309</v>
      </c>
      <c r="J57" s="2">
        <v>1.67E-2</v>
      </c>
    </row>
    <row r="58" spans="1:11">
      <c r="C58" s="44">
        <v>42339</v>
      </c>
      <c r="E58" s="2">
        <v>2.6100000000000002E-2</v>
      </c>
      <c r="G58" s="44">
        <v>42339</v>
      </c>
      <c r="J58" s="2">
        <v>1.7000000000000001E-2</v>
      </c>
    </row>
    <row r="59" spans="1:11">
      <c r="C59" s="44">
        <v>42370</v>
      </c>
      <c r="E59" s="2">
        <v>2.4899999999999999E-2</v>
      </c>
      <c r="G59" s="44">
        <v>42370</v>
      </c>
      <c r="J59" s="2">
        <v>1.52E-2</v>
      </c>
    </row>
    <row r="60" spans="1:11">
      <c r="C60" s="44">
        <v>42401</v>
      </c>
      <c r="E60" s="2">
        <v>2.1999999999999999E-2</v>
      </c>
      <c r="G60" s="44">
        <v>42401</v>
      </c>
      <c r="J60" s="2">
        <v>1.2200000000000001E-2</v>
      </c>
    </row>
    <row r="61" spans="1:11">
      <c r="C61" s="44">
        <v>42430</v>
      </c>
      <c r="E61" s="38">
        <v>2.2800000000000001E-2</v>
      </c>
      <c r="G61" s="44">
        <v>42430</v>
      </c>
      <c r="J61" s="38">
        <v>1.38E-2</v>
      </c>
    </row>
    <row r="62" spans="1:11" ht="7.5" customHeight="1">
      <c r="E62" s="2"/>
      <c r="J62" s="2"/>
    </row>
    <row r="63" spans="1:11">
      <c r="C63" s="3" t="s">
        <v>92</v>
      </c>
      <c r="E63" s="2">
        <f>AVERAGE(E56:E61)</f>
        <v>2.4616666666666665E-2</v>
      </c>
      <c r="G63" s="3" t="s">
        <v>92</v>
      </c>
      <c r="J63" s="2">
        <f>AVERAGE(J56:J61)</f>
        <v>1.4800000000000002E-2</v>
      </c>
    </row>
    <row r="64" spans="1:11">
      <c r="E64" s="2"/>
      <c r="J64" s="2"/>
    </row>
    <row r="65" spans="3:10">
      <c r="C65" s="3" t="s">
        <v>124</v>
      </c>
    </row>
    <row r="67" spans="3:10">
      <c r="C67" s="42" t="s">
        <v>93</v>
      </c>
      <c r="G67" s="42" t="s">
        <v>94</v>
      </c>
      <c r="J67" s="40"/>
    </row>
    <row r="69" spans="3:10">
      <c r="C69" s="3" t="s">
        <v>95</v>
      </c>
      <c r="G69" s="3" t="s">
        <v>4</v>
      </c>
      <c r="J69" s="36">
        <v>0.8</v>
      </c>
    </row>
    <row r="70" spans="3:10">
      <c r="G70" s="3" t="s">
        <v>33</v>
      </c>
      <c r="J70" s="36">
        <v>0.7</v>
      </c>
    </row>
    <row r="71" spans="3:10">
      <c r="C71" s="3" t="s">
        <v>96</v>
      </c>
      <c r="G71" s="3" t="s">
        <v>34</v>
      </c>
      <c r="J71" s="36">
        <v>0.8</v>
      </c>
    </row>
    <row r="72" spans="3:10">
      <c r="C72" s="3" t="s">
        <v>97</v>
      </c>
      <c r="E72" s="2">
        <v>0.11</v>
      </c>
      <c r="G72" s="3" t="s">
        <v>13</v>
      </c>
      <c r="J72" s="36">
        <v>0.65</v>
      </c>
    </row>
    <row r="73" spans="3:10">
      <c r="C73" s="3" t="s">
        <v>98</v>
      </c>
      <c r="E73" s="38">
        <v>7.0000000000000007E-2</v>
      </c>
      <c r="G73" s="3" t="s">
        <v>35</v>
      </c>
      <c r="J73" s="36">
        <v>0.85</v>
      </c>
    </row>
    <row r="74" spans="3:10">
      <c r="C74" s="3" t="s">
        <v>99</v>
      </c>
      <c r="E74" s="2">
        <f>AVERAGE(E72:E73)</f>
        <v>0.09</v>
      </c>
      <c r="G74" s="3" t="s">
        <v>36</v>
      </c>
      <c r="J74" s="36">
        <v>0.8</v>
      </c>
    </row>
    <row r="75" spans="3:10">
      <c r="C75" s="3" t="s">
        <v>19</v>
      </c>
      <c r="E75" s="38">
        <v>8.8999999999999999E-3</v>
      </c>
      <c r="G75" s="3" t="s">
        <v>17</v>
      </c>
      <c r="J75" s="36">
        <v>0.95</v>
      </c>
    </row>
    <row r="76" spans="3:10" ht="15">
      <c r="C76" s="3" t="s">
        <v>100</v>
      </c>
      <c r="E76" s="2">
        <f>(E75*(1+(0.5*E74))+E74)</f>
        <v>9.93005E-2</v>
      </c>
      <c r="G76" s="3" t="s">
        <v>37</v>
      </c>
      <c r="J76" s="37">
        <v>0.8</v>
      </c>
    </row>
    <row r="77" spans="3:10">
      <c r="E77" s="2"/>
      <c r="J77" s="36"/>
    </row>
    <row r="78" spans="3:10">
      <c r="C78" s="3" t="s">
        <v>101</v>
      </c>
      <c r="E78" s="2"/>
      <c r="G78" s="3" t="s">
        <v>99</v>
      </c>
      <c r="J78" s="36">
        <f>AVERAGE(J69:J76)</f>
        <v>0.79374999999999996</v>
      </c>
    </row>
    <row r="79" spans="3:10">
      <c r="C79" s="3" t="s">
        <v>102</v>
      </c>
      <c r="E79" s="2">
        <v>0.12</v>
      </c>
    </row>
    <row r="80" spans="3:10">
      <c r="E80" s="2"/>
      <c r="G80" s="3" t="s">
        <v>125</v>
      </c>
    </row>
    <row r="81" spans="3:7">
      <c r="C81" s="3" t="s">
        <v>103</v>
      </c>
      <c r="E81" s="2"/>
      <c r="G81" s="43" t="s">
        <v>126</v>
      </c>
    </row>
    <row r="82" spans="3:7">
      <c r="C82" s="3" t="s">
        <v>104</v>
      </c>
      <c r="E82" s="2">
        <f>AVERAGE(E79,E76)</f>
        <v>0.10965025</v>
      </c>
    </row>
    <row r="84" spans="3:7">
      <c r="C84" s="3" t="s">
        <v>105</v>
      </c>
    </row>
    <row r="85" spans="3:7">
      <c r="C85" s="3" t="s">
        <v>106</v>
      </c>
    </row>
  </sheetData>
  <phoneticPr fontId="31" type="noConversion"/>
  <printOptions horizontalCentered="1"/>
  <pageMargins left="0.47" right="0.36" top="1.25" bottom="0.75" header="0.5" footer="0.5"/>
  <pageSetup orientation="portrait"/>
  <headerFooter>
    <oddHeader>&amp;R&amp;K000000Exhibit ___(RAB-7)_x000D_Page &amp;P of &amp;N</oddHeader>
  </headerFooter>
  <rowBreaks count="1" manualBreakCount="1">
    <brk id="45" max="10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="125" workbookViewId="0">
      <selection activeCell="C17" sqref="C17"/>
    </sheetView>
  </sheetViews>
  <sheetFormatPr baseColWidth="10" defaultColWidth="7.5703125" defaultRowHeight="12" x14ac:dyDescent="0"/>
  <cols>
    <col min="1" max="5" width="7.5703125" style="3" customWidth="1"/>
    <col min="6" max="6" width="3.7109375" style="3" customWidth="1"/>
    <col min="7" max="7" width="7.5703125" style="3" customWidth="1"/>
    <col min="8" max="8" width="1.5703125" style="3" customWidth="1"/>
    <col min="9" max="9" width="7.5703125" style="3"/>
    <col min="10" max="10" width="2.140625" style="3" customWidth="1"/>
    <col min="11" max="16384" width="7.5703125" style="3"/>
  </cols>
  <sheetData>
    <row r="1" spans="1:11">
      <c r="A1" s="45"/>
      <c r="B1" s="45"/>
      <c r="C1" s="45"/>
      <c r="D1" s="45"/>
      <c r="E1" s="45"/>
      <c r="F1" s="45"/>
      <c r="G1" s="45"/>
      <c r="H1" s="45"/>
      <c r="I1" s="45"/>
    </row>
    <row r="2" spans="1:11">
      <c r="A2" s="45"/>
      <c r="B2" s="45"/>
      <c r="C2" s="45"/>
      <c r="D2" s="45"/>
      <c r="E2" s="45"/>
      <c r="F2" s="45"/>
      <c r="G2" s="45"/>
      <c r="H2" s="45"/>
      <c r="I2" s="45"/>
    </row>
    <row r="3" spans="1:11">
      <c r="A3" s="11" t="s">
        <v>139</v>
      </c>
      <c r="B3" s="46"/>
      <c r="C3" s="46"/>
      <c r="D3" s="46"/>
      <c r="E3" s="46"/>
      <c r="F3" s="46"/>
      <c r="G3" s="46"/>
      <c r="H3" s="46"/>
      <c r="I3" s="46"/>
      <c r="J3" s="10"/>
      <c r="K3" s="10"/>
    </row>
    <row r="4" spans="1:11">
      <c r="A4" s="11" t="s">
        <v>107</v>
      </c>
      <c r="B4" s="46"/>
      <c r="C4" s="46"/>
      <c r="D4" s="46"/>
      <c r="E4" s="46"/>
      <c r="F4" s="46"/>
      <c r="G4" s="46"/>
      <c r="H4" s="46"/>
      <c r="I4" s="46"/>
      <c r="J4" s="10"/>
      <c r="K4" s="10"/>
    </row>
    <row r="5" spans="1:11">
      <c r="A5" s="45"/>
      <c r="B5" s="45"/>
      <c r="C5" s="45"/>
      <c r="D5" s="45"/>
      <c r="E5" s="45"/>
      <c r="F5" s="45"/>
      <c r="G5" s="45"/>
      <c r="H5" s="45"/>
      <c r="I5" s="45"/>
    </row>
    <row r="6" spans="1:11">
      <c r="A6" s="45"/>
      <c r="B6" s="45"/>
      <c r="C6" s="45"/>
      <c r="D6" s="45"/>
      <c r="E6" s="45"/>
      <c r="F6" s="45"/>
      <c r="G6" s="45"/>
      <c r="H6" s="45"/>
      <c r="I6" s="45"/>
      <c r="K6" s="39" t="s">
        <v>127</v>
      </c>
    </row>
    <row r="7" spans="1:11">
      <c r="A7" s="45"/>
      <c r="B7" s="45"/>
      <c r="C7" s="45"/>
      <c r="D7" s="45"/>
      <c r="E7" s="45"/>
      <c r="F7" s="45"/>
      <c r="G7" s="47" t="s">
        <v>108</v>
      </c>
      <c r="H7" s="47"/>
      <c r="I7" s="47" t="s">
        <v>109</v>
      </c>
      <c r="K7" s="47" t="s">
        <v>109</v>
      </c>
    </row>
    <row r="8" spans="1:11">
      <c r="A8" s="45"/>
      <c r="B8" s="45"/>
      <c r="C8" s="45"/>
      <c r="D8" s="45"/>
      <c r="E8" s="45"/>
      <c r="F8" s="45"/>
      <c r="G8" s="48" t="s">
        <v>110</v>
      </c>
      <c r="H8" s="47"/>
      <c r="I8" s="48" t="s">
        <v>110</v>
      </c>
      <c r="K8" s="48" t="s">
        <v>110</v>
      </c>
    </row>
    <row r="9" spans="1:11">
      <c r="A9" s="45"/>
      <c r="B9" s="45"/>
      <c r="C9" s="45"/>
      <c r="D9" s="45"/>
      <c r="E9" s="45"/>
      <c r="F9" s="45"/>
      <c r="G9" s="45"/>
      <c r="H9" s="45"/>
      <c r="I9" s="45"/>
    </row>
    <row r="10" spans="1:11">
      <c r="A10" s="45" t="s">
        <v>111</v>
      </c>
      <c r="B10" s="45"/>
      <c r="C10" s="45"/>
      <c r="D10" s="45"/>
      <c r="E10" s="45"/>
      <c r="F10" s="45"/>
      <c r="G10" s="49">
        <v>0.10100000000000001</v>
      </c>
      <c r="H10" s="49"/>
      <c r="I10" s="49">
        <v>0.121</v>
      </c>
    </row>
    <row r="11" spans="1:11">
      <c r="A11" s="45"/>
      <c r="B11" s="45"/>
      <c r="C11" s="45"/>
      <c r="D11" s="45"/>
      <c r="E11" s="45"/>
      <c r="F11" s="45"/>
      <c r="G11" s="49"/>
      <c r="H11" s="49"/>
      <c r="I11" s="49"/>
    </row>
    <row r="12" spans="1:11">
      <c r="A12" s="45" t="s">
        <v>128</v>
      </c>
      <c r="B12" s="45"/>
      <c r="C12" s="45"/>
      <c r="D12" s="45"/>
      <c r="E12" s="45"/>
      <c r="F12" s="45"/>
      <c r="G12" s="50">
        <v>5.0900000000000001E-2</v>
      </c>
      <c r="H12" s="49"/>
      <c r="I12" s="50">
        <f>G12</f>
        <v>5.0900000000000001E-2</v>
      </c>
    </row>
    <row r="13" spans="1:11">
      <c r="A13" s="45"/>
      <c r="B13" s="45"/>
      <c r="C13" s="45"/>
      <c r="D13" s="45"/>
      <c r="E13" s="45"/>
      <c r="F13" s="45"/>
      <c r="G13" s="49"/>
      <c r="H13" s="49"/>
      <c r="I13" s="49"/>
    </row>
    <row r="14" spans="1:11" ht="13">
      <c r="A14" s="45" t="s">
        <v>112</v>
      </c>
      <c r="B14" s="45"/>
      <c r="C14" s="45"/>
      <c r="D14" s="45"/>
      <c r="E14" s="45"/>
      <c r="F14" s="45"/>
      <c r="G14" s="49">
        <f>G10-G12</f>
        <v>5.0100000000000006E-2</v>
      </c>
      <c r="H14" s="49"/>
      <c r="I14" s="49">
        <f>I10-I12</f>
        <v>7.0099999999999996E-2</v>
      </c>
      <c r="K14" s="51">
        <v>6.1899999999999997E-2</v>
      </c>
    </row>
    <row r="15" spans="1:11">
      <c r="A15" s="45"/>
      <c r="B15" s="45"/>
      <c r="C15" s="45"/>
      <c r="D15" s="45"/>
      <c r="E15" s="45"/>
      <c r="F15" s="45"/>
      <c r="G15" s="45"/>
      <c r="H15" s="45"/>
      <c r="I15" s="45"/>
    </row>
    <row r="16" spans="1:11">
      <c r="A16" s="45" t="s">
        <v>173</v>
      </c>
      <c r="B16" s="45"/>
      <c r="C16" s="45"/>
      <c r="D16" s="45"/>
      <c r="E16" s="45"/>
      <c r="F16" s="45"/>
      <c r="G16" s="52">
        <f>'RAB7'!J78</f>
        <v>0.79374999999999996</v>
      </c>
      <c r="H16" s="53"/>
      <c r="I16" s="52">
        <f>G16</f>
        <v>0.79374999999999996</v>
      </c>
      <c r="K16" s="52">
        <f>I16</f>
        <v>0.79374999999999996</v>
      </c>
    </row>
    <row r="17" spans="1:11">
      <c r="A17" s="45"/>
      <c r="B17" s="45"/>
      <c r="C17" s="45"/>
      <c r="D17" s="45"/>
      <c r="E17" s="45"/>
      <c r="F17" s="45"/>
      <c r="G17" s="45"/>
      <c r="H17" s="45"/>
      <c r="I17" s="45"/>
    </row>
    <row r="18" spans="1:11">
      <c r="A18" s="45" t="s">
        <v>113</v>
      </c>
      <c r="B18" s="45"/>
      <c r="C18" s="45"/>
      <c r="D18" s="45"/>
      <c r="E18" s="45"/>
      <c r="F18" s="45"/>
      <c r="G18" s="49">
        <f>G16*G14</f>
        <v>3.9766875E-2</v>
      </c>
      <c r="H18" s="49"/>
      <c r="I18" s="49">
        <f>I16*I14</f>
        <v>5.5641874999999993E-2</v>
      </c>
      <c r="K18" s="54">
        <f>K16*K14</f>
        <v>4.9133124999999993E-2</v>
      </c>
    </row>
    <row r="19" spans="1:11">
      <c r="A19" s="45"/>
      <c r="B19" s="45"/>
      <c r="C19" s="45"/>
      <c r="D19" s="45"/>
      <c r="E19" s="45"/>
      <c r="F19" s="45"/>
      <c r="G19" s="45"/>
      <c r="H19" s="45"/>
      <c r="I19" s="45"/>
    </row>
    <row r="20" spans="1:11">
      <c r="A20" s="45" t="s">
        <v>129</v>
      </c>
      <c r="B20" s="45"/>
      <c r="C20" s="45"/>
      <c r="D20" s="45"/>
      <c r="E20" s="45"/>
      <c r="F20" s="45"/>
      <c r="G20" s="55">
        <f>'RAB7'!E63</f>
        <v>2.4616666666666665E-2</v>
      </c>
      <c r="H20" s="42"/>
      <c r="I20" s="55">
        <f>G20</f>
        <v>2.4616666666666665E-2</v>
      </c>
      <c r="K20" s="55">
        <f>I20</f>
        <v>2.4616666666666665E-2</v>
      </c>
    </row>
    <row r="21" spans="1:11">
      <c r="A21" s="45"/>
      <c r="B21" s="45"/>
      <c r="C21" s="45"/>
      <c r="D21" s="45"/>
      <c r="E21" s="45"/>
      <c r="F21" s="45"/>
      <c r="G21" s="45"/>
      <c r="H21" s="45"/>
      <c r="I21" s="45"/>
    </row>
    <row r="22" spans="1:11" ht="15">
      <c r="A22" s="7" t="s">
        <v>130</v>
      </c>
      <c r="B22" s="7"/>
      <c r="C22" s="7"/>
      <c r="D22" s="7"/>
      <c r="E22" s="7"/>
      <c r="F22" s="7"/>
      <c r="G22" s="56">
        <f>G20+G18</f>
        <v>6.4383541666666669E-2</v>
      </c>
      <c r="H22" s="57"/>
      <c r="I22" s="58">
        <f>I20+I18</f>
        <v>8.0258541666666655E-2</v>
      </c>
      <c r="K22" s="58">
        <f>K20+K18</f>
        <v>7.3749791666666661E-2</v>
      </c>
    </row>
    <row r="23" spans="1:11">
      <c r="A23" s="45"/>
      <c r="B23" s="45"/>
      <c r="C23" s="45"/>
      <c r="D23" s="45"/>
      <c r="E23" s="45"/>
      <c r="F23" s="45"/>
      <c r="G23" s="49"/>
      <c r="H23" s="49"/>
      <c r="I23" s="49"/>
    </row>
    <row r="24" spans="1:11">
      <c r="A24" s="45"/>
      <c r="B24" s="45"/>
      <c r="C24" s="45"/>
      <c r="D24" s="45"/>
      <c r="E24" s="45"/>
      <c r="F24" s="45"/>
      <c r="G24" s="45"/>
      <c r="H24" s="45"/>
      <c r="I24" s="45"/>
    </row>
    <row r="25" spans="1:11" ht="13">
      <c r="A25" s="99" t="s">
        <v>164</v>
      </c>
      <c r="B25" s="45"/>
      <c r="C25" s="45"/>
      <c r="D25" s="45"/>
      <c r="E25" s="45"/>
      <c r="F25" s="45"/>
      <c r="G25" s="45"/>
      <c r="H25" s="45"/>
      <c r="I25" s="45"/>
    </row>
    <row r="26" spans="1:11">
      <c r="A26" s="45"/>
      <c r="B26" s="45"/>
      <c r="C26" s="45"/>
      <c r="D26" s="45"/>
      <c r="E26" s="45"/>
      <c r="F26" s="45"/>
      <c r="G26" s="45"/>
      <c r="H26" s="45"/>
      <c r="I26" s="45"/>
    </row>
    <row r="47" spans="1:1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73" spans="1:1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</sheetData>
  <phoneticPr fontId="31" type="noConversion"/>
  <printOptions horizontalCentered="1"/>
  <pageMargins left="0.75" right="0.75" top="1.25" bottom="0.75" header="0.5" footer="0.5"/>
  <pageSetup orientation="portrait"/>
  <headerFooter>
    <oddHeader>&amp;R&amp;K000000Exhibit  ___(RAB-8)_x000D_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41"/>
  <sheetViews>
    <sheetView topLeftCell="A6" zoomScale="125" zoomScaleNormal="125" zoomScalePageLayoutView="125" workbookViewId="0">
      <selection activeCell="D71" sqref="D71"/>
    </sheetView>
  </sheetViews>
  <sheetFormatPr baseColWidth="10" defaultRowHeight="13" x14ac:dyDescent="0"/>
  <cols>
    <col min="4" max="4" width="13.28515625" customWidth="1"/>
  </cols>
  <sheetData>
    <row r="8" spans="2:4">
      <c r="B8" s="77"/>
      <c r="C8" s="78"/>
      <c r="D8" s="79"/>
    </row>
    <row r="9" spans="2:4">
      <c r="B9" s="80" t="s">
        <v>154</v>
      </c>
      <c r="C9" s="81"/>
      <c r="D9" s="82"/>
    </row>
    <row r="10" spans="2:4">
      <c r="B10" s="80"/>
      <c r="C10" s="81"/>
      <c r="D10" s="82"/>
    </row>
    <row r="11" spans="2:4">
      <c r="B11" s="80" t="s">
        <v>2</v>
      </c>
      <c r="C11" s="81"/>
      <c r="D11" s="82"/>
    </row>
    <row r="12" spans="2:4">
      <c r="B12" s="80" t="s">
        <v>148</v>
      </c>
      <c r="C12" s="81"/>
      <c r="D12" s="82"/>
    </row>
    <row r="13" spans="2:4">
      <c r="B13" s="75"/>
      <c r="C13" s="83"/>
      <c r="D13" s="84"/>
    </row>
    <row r="14" spans="2:4">
      <c r="B14" s="75"/>
      <c r="C14" s="83"/>
      <c r="D14" s="84"/>
    </row>
    <row r="15" spans="2:4">
      <c r="B15" s="85" t="s">
        <v>149</v>
      </c>
      <c r="C15" s="83"/>
      <c r="D15" s="84"/>
    </row>
    <row r="16" spans="2:4" ht="7" customHeight="1">
      <c r="B16" s="75"/>
      <c r="C16" s="83"/>
      <c r="D16" s="84"/>
    </row>
    <row r="17" spans="2:4">
      <c r="B17" s="75" t="s">
        <v>150</v>
      </c>
      <c r="C17" s="83"/>
      <c r="D17" s="84"/>
    </row>
    <row r="18" spans="2:4">
      <c r="B18" s="76" t="s">
        <v>141</v>
      </c>
      <c r="C18" s="83"/>
      <c r="D18" s="86">
        <f>MAX('RAB4'!$E$48:$I$48)</f>
        <v>9.1600000000000001E-2</v>
      </c>
    </row>
    <row r="19" spans="2:4">
      <c r="B19" s="76" t="s">
        <v>142</v>
      </c>
      <c r="C19" s="83"/>
      <c r="D19" s="86">
        <f>MIN('RAB4'!$E$48:$I$48)</f>
        <v>7.5550000000000006E-2</v>
      </c>
    </row>
    <row r="20" spans="2:4">
      <c r="B20" s="76" t="s">
        <v>143</v>
      </c>
      <c r="C20" s="83"/>
      <c r="D20" s="86">
        <f>'RAB4'!I48</f>
        <v>8.60625E-2</v>
      </c>
    </row>
    <row r="21" spans="2:4">
      <c r="B21" s="75"/>
      <c r="C21" s="83"/>
      <c r="D21" s="84"/>
    </row>
    <row r="22" spans="2:4">
      <c r="B22" s="75" t="s">
        <v>151</v>
      </c>
      <c r="C22" s="83"/>
      <c r="D22" s="84"/>
    </row>
    <row r="23" spans="2:4">
      <c r="B23" s="76" t="s">
        <v>141</v>
      </c>
      <c r="C23" s="83"/>
      <c r="D23" s="86">
        <f>MAX('RAB4'!$E$58:$H$58)</f>
        <v>9.459999999999999E-2</v>
      </c>
    </row>
    <row r="24" spans="2:4">
      <c r="B24" s="76" t="s">
        <v>142</v>
      </c>
      <c r="C24" s="83"/>
      <c r="D24" s="86">
        <f>MIN('RAB4'!$E$58:$H$58)</f>
        <v>6.9200000000000012E-2</v>
      </c>
    </row>
    <row r="25" spans="2:4">
      <c r="B25" s="76" t="s">
        <v>143</v>
      </c>
      <c r="C25" s="83"/>
      <c r="D25" s="86">
        <f>'RAB4'!I58</f>
        <v>8.5625000000000007E-2</v>
      </c>
    </row>
    <row r="26" spans="2:4">
      <c r="B26" s="75"/>
      <c r="C26" s="83"/>
      <c r="D26" s="84"/>
    </row>
    <row r="27" spans="2:4">
      <c r="B27" s="75" t="s">
        <v>152</v>
      </c>
      <c r="C27" s="83"/>
      <c r="D27" s="84"/>
    </row>
    <row r="28" spans="2:4">
      <c r="B28" s="76" t="s">
        <v>141</v>
      </c>
      <c r="C28" s="83"/>
      <c r="D28" s="86">
        <f>MAX('RAB6'!$E$47:$H$47)</f>
        <v>9.2450000000000004E-2</v>
      </c>
    </row>
    <row r="29" spans="2:4">
      <c r="B29" s="76" t="s">
        <v>142</v>
      </c>
      <c r="C29" s="83"/>
      <c r="D29" s="86">
        <f>MIN('RAB6'!$E$47:$H$47)</f>
        <v>7.9125000000000001E-2</v>
      </c>
    </row>
    <row r="30" spans="2:4">
      <c r="B30" s="76" t="s">
        <v>143</v>
      </c>
      <c r="C30" s="83"/>
      <c r="D30" s="86">
        <f>'RAB6'!I47</f>
        <v>8.6537500000000003E-2</v>
      </c>
    </row>
    <row r="31" spans="2:4">
      <c r="B31" s="75"/>
      <c r="C31" s="83"/>
      <c r="D31" s="84"/>
    </row>
    <row r="32" spans="2:4">
      <c r="B32" s="75" t="s">
        <v>153</v>
      </c>
      <c r="C32" s="83"/>
      <c r="D32" s="84"/>
    </row>
    <row r="33" spans="2:4">
      <c r="B33" s="76" t="s">
        <v>141</v>
      </c>
      <c r="C33" s="83"/>
      <c r="D33" s="86">
        <f>MAX('RAB6'!$E$57:$H$57)</f>
        <v>9.1200000000000003E-2</v>
      </c>
    </row>
    <row r="34" spans="2:4">
      <c r="B34" s="76" t="s">
        <v>142</v>
      </c>
      <c r="C34" s="83"/>
      <c r="D34" s="86">
        <f>MIN('RAB6'!$E$57:$H$57)</f>
        <v>7.5999999999999998E-2</v>
      </c>
    </row>
    <row r="35" spans="2:4">
      <c r="B35" s="76" t="s">
        <v>143</v>
      </c>
      <c r="C35" s="83"/>
      <c r="D35" s="86">
        <f>'RAB6'!I57</f>
        <v>8.2349999999999993E-2</v>
      </c>
    </row>
    <row r="36" spans="2:4">
      <c r="B36" s="75"/>
      <c r="C36" s="83"/>
      <c r="D36" s="84"/>
    </row>
    <row r="37" spans="2:4">
      <c r="B37" s="75" t="s">
        <v>144</v>
      </c>
      <c r="C37" s="83"/>
      <c r="D37" s="84"/>
    </row>
    <row r="38" spans="2:4">
      <c r="B38" s="76" t="s">
        <v>145</v>
      </c>
      <c r="C38" s="83"/>
      <c r="D38" s="86">
        <f>'RAB7'!K43</f>
        <v>9.00873859375E-2</v>
      </c>
    </row>
    <row r="39" spans="2:4">
      <c r="B39" s="76" t="s">
        <v>146</v>
      </c>
      <c r="C39" s="83"/>
      <c r="D39" s="86">
        <f>'RAB7'!K25</f>
        <v>9.2112073437499997E-2</v>
      </c>
    </row>
    <row r="40" spans="2:4">
      <c r="B40" s="76" t="s">
        <v>147</v>
      </c>
      <c r="C40" s="83"/>
      <c r="D40" s="87" t="s">
        <v>172</v>
      </c>
    </row>
    <row r="41" spans="2:4">
      <c r="B41" s="88"/>
      <c r="C41" s="89"/>
      <c r="D41" s="9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9"/>
  <sheetViews>
    <sheetView showGridLines="0" topLeftCell="A8" zoomScale="125" zoomScaleNormal="125" zoomScalePageLayoutView="125" workbookViewId="0">
      <selection activeCell="C6" sqref="C6:G19"/>
    </sheetView>
  </sheetViews>
  <sheetFormatPr baseColWidth="10" defaultColWidth="7.5703125" defaultRowHeight="12" x14ac:dyDescent="0"/>
  <cols>
    <col min="1" max="4" width="7.5703125" style="3"/>
    <col min="5" max="5" width="11.5703125" style="3" customWidth="1"/>
    <col min="6" max="6" width="9.5703125" style="3" customWidth="1"/>
    <col min="7" max="7" width="9.85546875" style="3" customWidth="1"/>
    <col min="8" max="8" width="7.5703125" style="3"/>
    <col min="9" max="9" width="10.5703125" style="3" customWidth="1"/>
    <col min="10" max="13" width="7.5703125" style="3"/>
    <col min="14" max="14" width="11.42578125" style="3" customWidth="1"/>
    <col min="15" max="16384" width="7.5703125" style="3"/>
  </cols>
  <sheetData>
    <row r="6" spans="3:7">
      <c r="C6" s="12"/>
      <c r="D6" s="13"/>
      <c r="E6" s="13"/>
      <c r="F6" s="13"/>
      <c r="G6" s="14"/>
    </row>
    <row r="7" spans="3:7">
      <c r="C7" s="15" t="s">
        <v>140</v>
      </c>
      <c r="D7" s="16"/>
      <c r="E7" s="16"/>
      <c r="F7" s="16"/>
      <c r="G7" s="17"/>
    </row>
    <row r="8" spans="3:7">
      <c r="C8" s="15"/>
      <c r="D8" s="16"/>
      <c r="E8" s="16"/>
      <c r="F8" s="16"/>
      <c r="G8" s="17"/>
    </row>
    <row r="9" spans="3:7">
      <c r="C9" s="15" t="s">
        <v>2</v>
      </c>
      <c r="D9" s="16"/>
      <c r="E9" s="16"/>
      <c r="F9" s="16"/>
      <c r="G9" s="17"/>
    </row>
    <row r="10" spans="3:7">
      <c r="C10" s="15" t="s">
        <v>114</v>
      </c>
      <c r="D10" s="16"/>
      <c r="E10" s="16"/>
      <c r="F10" s="16"/>
      <c r="G10" s="17"/>
    </row>
    <row r="11" spans="3:7">
      <c r="C11" s="18"/>
      <c r="D11" s="19"/>
      <c r="E11" s="19"/>
      <c r="F11" s="19"/>
      <c r="G11" s="20"/>
    </row>
    <row r="12" spans="3:7">
      <c r="C12" s="18"/>
      <c r="D12" s="19"/>
      <c r="E12" s="19" t="s">
        <v>115</v>
      </c>
      <c r="F12" s="19" t="s">
        <v>116</v>
      </c>
      <c r="G12" s="20" t="s">
        <v>117</v>
      </c>
    </row>
    <row r="13" spans="3:7">
      <c r="C13" s="18"/>
      <c r="D13" s="19"/>
      <c r="E13" s="19"/>
      <c r="F13" s="19"/>
      <c r="G13" s="20"/>
    </row>
    <row r="14" spans="3:7">
      <c r="C14" s="18" t="s">
        <v>131</v>
      </c>
      <c r="D14" s="19"/>
      <c r="E14" s="64">
        <v>8.7999999999999995E-2</v>
      </c>
      <c r="F14" s="64">
        <v>3.9639999999999996E-3</v>
      </c>
      <c r="G14" s="22">
        <f>ROUND(F14*E14,4)</f>
        <v>2.9999999999999997E-4</v>
      </c>
    </row>
    <row r="15" spans="3:7">
      <c r="C15" s="18" t="s">
        <v>118</v>
      </c>
      <c r="D15" s="19"/>
      <c r="E15" s="64">
        <v>0.3821</v>
      </c>
      <c r="F15" s="64">
        <v>5.8999999999999997E-2</v>
      </c>
      <c r="G15" s="22">
        <f t="shared" ref="G15:G16" si="0">ROUND(F15*E15,4)</f>
        <v>2.2499999999999999E-2</v>
      </c>
    </row>
    <row r="16" spans="3:7">
      <c r="C16" s="18" t="s">
        <v>119</v>
      </c>
      <c r="D16" s="19"/>
      <c r="E16" s="64">
        <v>0.52988000000000002</v>
      </c>
      <c r="F16" s="64">
        <v>0.09</v>
      </c>
      <c r="G16" s="22">
        <f t="shared" si="0"/>
        <v>4.7699999999999999E-2</v>
      </c>
    </row>
    <row r="17" spans="3:7">
      <c r="C17" s="18"/>
      <c r="D17" s="19"/>
      <c r="E17" s="19"/>
      <c r="F17" s="19"/>
      <c r="G17" s="22"/>
    </row>
    <row r="18" spans="3:7">
      <c r="C18" s="18" t="s">
        <v>120</v>
      </c>
      <c r="D18" s="19"/>
      <c r="E18" s="21">
        <f>ROUND(SUM(E14:E16),1)</f>
        <v>1</v>
      </c>
      <c r="F18" s="19"/>
      <c r="G18" s="22">
        <f>SUM(G14:G16)</f>
        <v>7.0500000000000007E-2</v>
      </c>
    </row>
    <row r="19" spans="3:7">
      <c r="C19" s="25"/>
      <c r="D19" s="26"/>
      <c r="E19" s="26"/>
      <c r="F19" s="26"/>
      <c r="G19" s="27"/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27"/>
  <sheetViews>
    <sheetView zoomScale="125" zoomScaleNormal="125" zoomScalePageLayoutView="125" workbookViewId="0">
      <selection activeCell="A5" sqref="A5"/>
    </sheetView>
  </sheetViews>
  <sheetFormatPr baseColWidth="10" defaultRowHeight="13" x14ac:dyDescent="0"/>
  <sheetData>
    <row r="8" spans="2:3">
      <c r="B8" s="77"/>
      <c r="C8" s="79"/>
    </row>
    <row r="9" spans="2:3">
      <c r="B9" s="80" t="s">
        <v>155</v>
      </c>
      <c r="C9" s="82"/>
    </row>
    <row r="10" spans="2:3">
      <c r="B10" s="80"/>
      <c r="C10" s="82"/>
    </row>
    <row r="11" spans="2:3">
      <c r="B11" s="80" t="s">
        <v>156</v>
      </c>
      <c r="C11" s="82"/>
    </row>
    <row r="12" spans="2:3">
      <c r="B12" s="80" t="s">
        <v>157</v>
      </c>
      <c r="C12" s="82"/>
    </row>
    <row r="13" spans="2:3">
      <c r="B13" s="75"/>
      <c r="C13" s="84"/>
    </row>
    <row r="14" spans="2:3">
      <c r="B14" s="75"/>
      <c r="C14" s="84"/>
    </row>
    <row r="15" spans="2:3">
      <c r="B15" s="91">
        <v>2006</v>
      </c>
      <c r="C15" s="92">
        <v>0.441</v>
      </c>
    </row>
    <row r="16" spans="2:3">
      <c r="B16" s="91">
        <v>2007</v>
      </c>
      <c r="C16" s="92">
        <v>0.48099999999999998</v>
      </c>
    </row>
    <row r="17" spans="2:3">
      <c r="B17" s="91">
        <v>2008</v>
      </c>
      <c r="C17" s="92">
        <v>0.47699999999999998</v>
      </c>
    </row>
    <row r="18" spans="2:3">
      <c r="B18" s="91">
        <v>2009</v>
      </c>
      <c r="C18" s="92">
        <v>0.502</v>
      </c>
    </row>
    <row r="19" spans="2:3">
      <c r="B19" s="91">
        <v>2010</v>
      </c>
      <c r="C19" s="92">
        <v>0.504</v>
      </c>
    </row>
    <row r="20" spans="2:3">
      <c r="B20" s="91">
        <v>2011</v>
      </c>
      <c r="C20" s="92">
        <v>0.49099999999999999</v>
      </c>
    </row>
    <row r="21" spans="2:3">
      <c r="B21" s="91">
        <v>2012</v>
      </c>
      <c r="C21" s="92">
        <v>0.51300000000000001</v>
      </c>
    </row>
    <row r="22" spans="2:3">
      <c r="B22" s="91">
        <v>2013</v>
      </c>
      <c r="C22" s="92">
        <v>0.48799999999999999</v>
      </c>
    </row>
    <row r="23" spans="2:3">
      <c r="B23" s="91">
        <v>2014</v>
      </c>
      <c r="C23" s="92">
        <v>0.53300000000000003</v>
      </c>
    </row>
    <row r="24" spans="2:3">
      <c r="B24" s="91" t="s">
        <v>158</v>
      </c>
      <c r="C24" s="92">
        <v>0.52990000000000004</v>
      </c>
    </row>
    <row r="25" spans="2:3" ht="7" customHeight="1">
      <c r="B25" s="91"/>
      <c r="C25" s="92"/>
    </row>
    <row r="26" spans="2:3">
      <c r="B26" s="93" t="s">
        <v>159</v>
      </c>
      <c r="C26" s="94">
        <v>0.55320000000000003</v>
      </c>
    </row>
    <row r="27" spans="2:3">
      <c r="B27" s="88"/>
      <c r="C27" s="9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3"/>
  <sheetViews>
    <sheetView zoomScale="125" zoomScaleNormal="125" zoomScalePageLayoutView="125" workbookViewId="0">
      <selection activeCell="E6" sqref="E6"/>
    </sheetView>
  </sheetViews>
  <sheetFormatPr baseColWidth="10" defaultRowHeight="13" x14ac:dyDescent="0"/>
  <sheetData>
    <row r="4" spans="2:4">
      <c r="B4" s="77"/>
      <c r="C4" s="78"/>
      <c r="D4" s="79"/>
    </row>
    <row r="5" spans="2:4">
      <c r="B5" s="80" t="s">
        <v>160</v>
      </c>
      <c r="C5" s="81"/>
      <c r="D5" s="82"/>
    </row>
    <row r="6" spans="2:4">
      <c r="B6" s="95"/>
      <c r="C6" s="81"/>
      <c r="D6" s="82"/>
    </row>
    <row r="7" spans="2:4">
      <c r="B7" s="80" t="s">
        <v>161</v>
      </c>
      <c r="C7" s="81"/>
      <c r="D7" s="82"/>
    </row>
    <row r="8" spans="2:4">
      <c r="B8" s="80" t="s">
        <v>162</v>
      </c>
      <c r="C8" s="81"/>
      <c r="D8" s="82"/>
    </row>
    <row r="9" spans="2:4">
      <c r="B9" s="75"/>
      <c r="C9" s="83"/>
      <c r="D9" s="84"/>
    </row>
    <row r="10" spans="2:4">
      <c r="B10" s="75"/>
      <c r="C10" s="83"/>
      <c r="D10" s="84"/>
    </row>
    <row r="11" spans="2:4">
      <c r="B11" s="18" t="s">
        <v>4</v>
      </c>
      <c r="C11" s="83"/>
      <c r="D11" s="97">
        <v>0.56499999999999995</v>
      </c>
    </row>
    <row r="12" spans="2:4">
      <c r="B12" s="18" t="s">
        <v>33</v>
      </c>
      <c r="C12" s="83"/>
      <c r="D12" s="97">
        <v>0.47</v>
      </c>
    </row>
    <row r="13" spans="2:4">
      <c r="B13" s="18" t="s">
        <v>34</v>
      </c>
      <c r="C13" s="83"/>
      <c r="D13" s="97">
        <v>0.56799999999999995</v>
      </c>
    </row>
    <row r="14" spans="2:4">
      <c r="B14" s="18" t="s">
        <v>13</v>
      </c>
      <c r="C14" s="83"/>
      <c r="D14" s="97">
        <v>0.57599999999999996</v>
      </c>
    </row>
    <row r="15" spans="2:4">
      <c r="B15" s="18" t="s">
        <v>35</v>
      </c>
      <c r="C15" s="83"/>
      <c r="D15" s="97">
        <v>0.51500000000000001</v>
      </c>
    </row>
    <row r="16" spans="2:4">
      <c r="B16" s="18" t="s">
        <v>36</v>
      </c>
      <c r="C16" s="83"/>
      <c r="D16" s="97">
        <v>0.50700000000000001</v>
      </c>
    </row>
    <row r="17" spans="2:4">
      <c r="B17" s="18" t="s">
        <v>17</v>
      </c>
      <c r="C17" s="83"/>
      <c r="D17" s="97">
        <v>0.44</v>
      </c>
    </row>
    <row r="18" spans="2:4">
      <c r="B18" s="18" t="s">
        <v>37</v>
      </c>
      <c r="C18" s="83"/>
      <c r="D18" s="97">
        <v>0.56100000000000005</v>
      </c>
    </row>
    <row r="19" spans="2:4">
      <c r="B19" s="75"/>
      <c r="C19" s="83"/>
      <c r="D19" s="97"/>
    </row>
    <row r="20" spans="2:4">
      <c r="B20" s="96" t="s">
        <v>99</v>
      </c>
      <c r="C20" s="83"/>
      <c r="D20" s="97">
        <f>AVERAGE(D11:D18)</f>
        <v>0.52524999999999999</v>
      </c>
    </row>
    <row r="21" spans="2:4">
      <c r="B21" s="75"/>
      <c r="C21" s="83"/>
      <c r="D21" s="84"/>
    </row>
    <row r="22" spans="2:4">
      <c r="B22" s="96" t="s">
        <v>105</v>
      </c>
      <c r="C22" s="83"/>
      <c r="D22" s="84"/>
    </row>
    <row r="23" spans="2:4">
      <c r="B23" s="88"/>
      <c r="C23" s="89"/>
      <c r="D23" s="9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</vt:vector>
  </HeadingPairs>
  <TitlesOfParts>
    <vt:vector size="12" baseType="lpstr">
      <vt:lpstr>Historical Bond Yields</vt:lpstr>
      <vt:lpstr>RAB3</vt:lpstr>
      <vt:lpstr>RAB4</vt:lpstr>
      <vt:lpstr>RAB5</vt:lpstr>
      <vt:lpstr>RAB6</vt:lpstr>
      <vt:lpstr>RAB7</vt:lpstr>
      <vt:lpstr>RAB8</vt:lpstr>
      <vt:lpstr>Tabe 1</vt:lpstr>
      <vt:lpstr>Table 2</vt:lpstr>
      <vt:lpstr>Table 3</vt:lpstr>
      <vt:lpstr>Table 4</vt:lpstr>
      <vt:lpstr>RAB2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Baudino</dc:creator>
  <cp:lastModifiedBy>Richard Baudino</cp:lastModifiedBy>
  <cp:lastPrinted>2016-04-12T13:39:00Z</cp:lastPrinted>
  <dcterms:created xsi:type="dcterms:W3CDTF">2016-04-07T18:59:43Z</dcterms:created>
  <dcterms:modified xsi:type="dcterms:W3CDTF">2016-04-13T20:57:35Z</dcterms:modified>
</cp:coreProperties>
</file>