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6390" windowWidth="28830" windowHeight="6450"/>
  </bookViews>
  <sheets>
    <sheet name="F.9 Schedule" sheetId="1" r:id="rId1"/>
    <sheet name="Rent Adjustmen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I5" i="2" s="1"/>
  <c r="K5" i="2" s="1"/>
  <c r="M5" i="2" s="1"/>
  <c r="G3" i="2"/>
  <c r="I3" i="2" s="1"/>
  <c r="K3" i="2" s="1"/>
  <c r="K7" i="2" l="1"/>
  <c r="K9" i="2" s="1"/>
  <c r="M3" i="2"/>
  <c r="G7" i="2"/>
  <c r="G9" i="2" s="1"/>
  <c r="N12" i="1" l="1"/>
  <c r="O11" i="1"/>
  <c r="O12" i="1" s="1"/>
  <c r="O5" i="1"/>
  <c r="O6" i="1" s="1"/>
  <c r="N6" i="1"/>
  <c r="S5" i="1" l="1"/>
  <c r="S6" i="1" s="1"/>
  <c r="P5" i="1"/>
  <c r="P6" i="1" s="1"/>
  <c r="T5" i="1"/>
  <c r="T6" i="1" s="1"/>
  <c r="Q5" i="1"/>
  <c r="Q6" i="1" s="1"/>
  <c r="U5" i="1"/>
  <c r="U6" i="1" s="1"/>
  <c r="R5" i="1"/>
  <c r="R6" i="1" s="1"/>
  <c r="P11" i="1"/>
  <c r="P12" i="1" s="1"/>
  <c r="Q11" i="1"/>
  <c r="Q12" i="1" s="1"/>
  <c r="U11" i="1"/>
  <c r="U12" i="1" s="1"/>
  <c r="R11" i="1"/>
  <c r="R12" i="1" s="1"/>
  <c r="T11" i="1"/>
  <c r="T12" i="1" s="1"/>
  <c r="S11" i="1"/>
  <c r="S12" i="1" s="1"/>
</calcChain>
</file>

<file path=xl/sharedStrings.xml><?xml version="1.0" encoding="utf-8"?>
<sst xmlns="http://schemas.openxmlformats.org/spreadsheetml/2006/main" count="25" uniqueCount="20">
  <si>
    <t>Danville Monthly Rent</t>
  </si>
  <si>
    <t>Glasgow Monthly Rent</t>
  </si>
  <si>
    <t xml:space="preserve">  O&amp;M Factor</t>
  </si>
  <si>
    <t xml:space="preserve">  O&amp;M Savings</t>
  </si>
  <si>
    <t>Division 009 - Direct Kentucky</t>
  </si>
  <si>
    <t>Whse (acct 1630)</t>
  </si>
  <si>
    <t>Total O&amp;M</t>
  </si>
  <si>
    <t>(1)</t>
  </si>
  <si>
    <t>Total impact of adj</t>
  </si>
  <si>
    <t>combined factor</t>
  </si>
  <si>
    <t xml:space="preserve"> </t>
  </si>
  <si>
    <t>(g - h)</t>
  </si>
  <si>
    <t>O&amp;M %</t>
  </si>
  <si>
    <t>(I * j)</t>
  </si>
  <si>
    <t>Danville</t>
  </si>
  <si>
    <t>Oct 16 - May 17</t>
  </si>
  <si>
    <t>Glasgow</t>
  </si>
  <si>
    <t>Total lease expense to be avoided</t>
  </si>
  <si>
    <t>Adjustment to O &amp; M</t>
  </si>
  <si>
    <t>(1) Budgeted labor O&amp;M precentage for FY2016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</si>
</sst>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_);_(&quot;$&quot;* \(#,##0\);_(&quot;$&quot;* &quot;-&quot;??_);_(@_)"/>
    <numFmt numFmtId="166" formatCode="#,##0.00000_);\(#,##0.00000\)"/>
    <numFmt numFmtId="167" formatCode="#,##0.0000_);\(#,##0.0000\)"/>
    <numFmt numFmtId="168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Helvetica-Narrow"/>
      <family val="2"/>
    </font>
    <font>
      <b/>
      <sz val="12"/>
      <name val="Helvetica-Narrow"/>
      <family val="2"/>
    </font>
    <font>
      <sz val="12"/>
      <color rgb="FF0000FF"/>
      <name val="Helvetica-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17" fontId="0" fillId="0" borderId="0" xfId="0" applyNumberFormat="1"/>
    <xf numFmtId="44" fontId="0" fillId="0" borderId="0" xfId="2" applyFont="1"/>
    <xf numFmtId="0" fontId="4" fillId="0" borderId="0" xfId="0" applyFont="1"/>
    <xf numFmtId="164" fontId="2" fillId="0" borderId="3" xfId="1" applyNumberFormat="1" applyFont="1" applyBorder="1"/>
    <xf numFmtId="0" fontId="3" fillId="0" borderId="0" xfId="0" applyFont="1"/>
    <xf numFmtId="44" fontId="3" fillId="0" borderId="0" xfId="2" applyFont="1"/>
    <xf numFmtId="164" fontId="2" fillId="2" borderId="3" xfId="1" applyNumberFormat="1" applyFont="1" applyFill="1" applyBorder="1"/>
    <xf numFmtId="44" fontId="0" fillId="0" borderId="1" xfId="2" applyFont="1" applyFill="1" applyBorder="1"/>
    <xf numFmtId="44" fontId="0" fillId="0" borderId="2" xfId="2" applyFont="1" applyFill="1" applyBorder="1"/>
    <xf numFmtId="0" fontId="5" fillId="0" borderId="0" xfId="0" applyFont="1" applyAlignment="1" applyProtection="1">
      <alignment horizontal="left" indent="1"/>
    </xf>
    <xf numFmtId="0" fontId="6" fillId="0" borderId="0" xfId="0" applyFont="1" applyAlignment="1"/>
    <xf numFmtId="3" fontId="0" fillId="0" borderId="0" xfId="0" applyNumberFormat="1"/>
    <xf numFmtId="0" fontId="7" fillId="0" borderId="0" xfId="0" quotePrefix="1" applyFont="1"/>
    <xf numFmtId="3" fontId="0" fillId="3" borderId="0" xfId="0" applyNumberFormat="1" applyFill="1"/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Font="1"/>
    <xf numFmtId="3" fontId="0" fillId="0" borderId="0" xfId="0" applyNumberFormat="1" applyAlignment="1">
      <alignment horizontal="center"/>
    </xf>
    <xf numFmtId="3" fontId="0" fillId="3" borderId="0" xfId="0" applyNumberFormat="1" applyFont="1" applyFill="1" applyAlignment="1" applyProtection="1">
      <alignment horizontal="center"/>
    </xf>
    <xf numFmtId="0" fontId="0" fillId="0" borderId="0" xfId="0" applyFont="1" applyAlignment="1">
      <alignment horizontal="center"/>
    </xf>
    <xf numFmtId="44" fontId="0" fillId="0" borderId="0" xfId="2" applyNumberFormat="1" applyFont="1" applyFill="1"/>
    <xf numFmtId="0" fontId="5" fillId="0" borderId="0" xfId="0" applyFont="1" applyAlignment="1"/>
    <xf numFmtId="37" fontId="5" fillId="0" borderId="0" xfId="1" applyNumberFormat="1" applyFont="1" applyFill="1" applyBorder="1" applyAlignment="1" applyProtection="1">
      <alignment horizontal="center"/>
    </xf>
    <xf numFmtId="165" fontId="0" fillId="0" borderId="0" xfId="2" applyNumberFormat="1" applyFont="1" applyFill="1"/>
    <xf numFmtId="166" fontId="7" fillId="0" borderId="0" xfId="0" applyNumberFormat="1" applyFont="1"/>
    <xf numFmtId="0" fontId="5" fillId="0" borderId="0" xfId="0" applyFont="1" applyAlignment="1">
      <alignment horizontal="left" indent="1"/>
    </xf>
    <xf numFmtId="37" fontId="5" fillId="0" borderId="0" xfId="1" applyNumberFormat="1" applyFont="1" applyFill="1" applyBorder="1" applyAlignment="1">
      <alignment horizontal="center"/>
    </xf>
    <xf numFmtId="9" fontId="5" fillId="0" borderId="0" xfId="3" applyFont="1" applyBorder="1" applyAlignment="1">
      <alignment horizontal="center"/>
    </xf>
    <xf numFmtId="0" fontId="7" fillId="0" borderId="0" xfId="0" applyFont="1"/>
    <xf numFmtId="167" fontId="7" fillId="0" borderId="0" xfId="0" applyNumberFormat="1" applyFont="1"/>
    <xf numFmtId="168" fontId="5" fillId="0" borderId="0" xfId="1" applyNumberFormat="1" applyFont="1" applyFill="1" applyBorder="1" applyAlignment="1">
      <alignment horizontal="center"/>
    </xf>
    <xf numFmtId="10" fontId="5" fillId="0" borderId="0" xfId="3" applyNumberFormat="1" applyFont="1" applyBorder="1" applyAlignment="1">
      <alignment horizontal="center"/>
    </xf>
    <xf numFmtId="3" fontId="0" fillId="3" borderId="3" xfId="0" applyNumberFormat="1" applyFill="1" applyBorder="1"/>
    <xf numFmtId="165" fontId="0" fillId="0" borderId="4" xfId="3" applyNumberFormat="1" applyFont="1" applyBorder="1" applyAlignment="1" applyProtection="1">
      <alignment horizontal="center"/>
    </xf>
    <xf numFmtId="165" fontId="0" fillId="3" borderId="4" xfId="3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65" fontId="0" fillId="0" borderId="0" xfId="3" applyNumberFormat="1" applyFont="1" applyBorder="1" applyAlignment="1" applyProtection="1">
      <alignment horizontal="center"/>
    </xf>
    <xf numFmtId="165" fontId="0" fillId="3" borderId="0" xfId="3" applyNumberFormat="1" applyFont="1" applyFill="1" applyBorder="1" applyAlignment="1" applyProtection="1">
      <alignment horizontal="center"/>
    </xf>
    <xf numFmtId="168" fontId="5" fillId="0" borderId="0" xfId="1" applyNumberFormat="1" applyFont="1" applyBorder="1" applyAlignment="1">
      <alignment horizontal="center"/>
    </xf>
    <xf numFmtId="10" fontId="0" fillId="0" borderId="0" xfId="3" applyNumberFormat="1" applyFont="1" applyBorder="1" applyAlignment="1" applyProtection="1">
      <alignment horizontal="center"/>
    </xf>
    <xf numFmtId="0" fontId="0" fillId="0" borderId="0" xfId="0" quotePrefix="1"/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4"/>
  <sheetViews>
    <sheetView tabSelected="1" workbookViewId="0">
      <selection activeCell="G5" sqref="G5"/>
    </sheetView>
  </sheetViews>
  <sheetFormatPr defaultRowHeight="15"/>
  <cols>
    <col min="1" max="1" width="21" bestFit="1" customWidth="1"/>
    <col min="2" max="21" width="10.5703125" bestFit="1" customWidth="1"/>
  </cols>
  <sheetData>
    <row r="3" spans="1:21">
      <c r="B3" s="1">
        <v>42278</v>
      </c>
      <c r="C3" s="1">
        <v>42309</v>
      </c>
      <c r="D3" s="1">
        <v>42339</v>
      </c>
      <c r="E3" s="1">
        <v>42370</v>
      </c>
      <c r="F3" s="1">
        <v>42401</v>
      </c>
      <c r="G3" s="1">
        <v>42430</v>
      </c>
      <c r="H3" s="1">
        <v>42461</v>
      </c>
      <c r="I3" s="1">
        <v>42491</v>
      </c>
      <c r="J3" s="1">
        <v>42522</v>
      </c>
      <c r="K3" s="1">
        <v>42552</v>
      </c>
      <c r="L3" s="1">
        <v>42583</v>
      </c>
      <c r="M3" s="1">
        <v>42614</v>
      </c>
      <c r="N3" s="1">
        <v>42644</v>
      </c>
      <c r="O3" s="1">
        <v>42675</v>
      </c>
      <c r="P3" s="1">
        <v>42705</v>
      </c>
      <c r="Q3" s="1">
        <v>42736</v>
      </c>
      <c r="R3" s="1">
        <v>42767</v>
      </c>
      <c r="S3" s="1">
        <v>42795</v>
      </c>
      <c r="T3" s="1">
        <v>42826</v>
      </c>
      <c r="U3" s="1">
        <v>42856</v>
      </c>
    </row>
    <row r="4" spans="1:21">
      <c r="A4" t="s">
        <v>1</v>
      </c>
      <c r="B4" s="2">
        <v>1166.5</v>
      </c>
      <c r="C4" s="2">
        <v>1166.5</v>
      </c>
      <c r="D4" s="2">
        <v>1166.5</v>
      </c>
      <c r="E4" s="2">
        <v>1166.5</v>
      </c>
      <c r="F4" s="2">
        <v>1166.5</v>
      </c>
      <c r="G4" s="2">
        <v>1166.5</v>
      </c>
      <c r="H4" s="2">
        <v>1166.5</v>
      </c>
      <c r="I4" s="2">
        <v>1166.5</v>
      </c>
      <c r="J4" s="2">
        <v>1166.5</v>
      </c>
      <c r="K4" s="2">
        <v>1166.5</v>
      </c>
      <c r="L4" s="2">
        <v>1166.5</v>
      </c>
      <c r="M4" s="2">
        <v>1166.5</v>
      </c>
      <c r="N4" s="2">
        <v>1166.5</v>
      </c>
      <c r="O4" s="2">
        <v>1166.5</v>
      </c>
      <c r="P4" s="2">
        <v>1166.5</v>
      </c>
      <c r="Q4" s="2">
        <v>1166.5</v>
      </c>
      <c r="R4" s="2">
        <v>1166.5</v>
      </c>
      <c r="S4" s="2">
        <v>1166.5</v>
      </c>
      <c r="T4" s="2">
        <v>1166.5</v>
      </c>
      <c r="U4" s="2">
        <v>1166.5</v>
      </c>
    </row>
    <row r="5" spans="1:21" ht="15.7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>
        <v>0.39090000000000003</v>
      </c>
      <c r="O5" s="4">
        <f>N5</f>
        <v>0.39090000000000003</v>
      </c>
      <c r="P5" s="4">
        <f>O5</f>
        <v>0.39090000000000003</v>
      </c>
      <c r="Q5" s="4">
        <f>O5</f>
        <v>0.39090000000000003</v>
      </c>
      <c r="R5" s="4">
        <f>O5</f>
        <v>0.39090000000000003</v>
      </c>
      <c r="S5" s="4">
        <f>O5</f>
        <v>0.39090000000000003</v>
      </c>
      <c r="T5" s="4">
        <f>O5</f>
        <v>0.39090000000000003</v>
      </c>
      <c r="U5" s="4">
        <f>O5</f>
        <v>0.39090000000000003</v>
      </c>
    </row>
    <row r="6" spans="1:21" s="5" customFormat="1">
      <c r="A6" s="5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>
        <f>ROUND(N4*N5, 2)</f>
        <v>455.98</v>
      </c>
      <c r="O6" s="6">
        <f>ROUND(O4*O5, 2)</f>
        <v>455.98</v>
      </c>
      <c r="P6" s="6">
        <f t="shared" ref="P6:U6" si="0">ROUND(P4*P5, 2)</f>
        <v>455.98</v>
      </c>
      <c r="Q6" s="6">
        <f t="shared" si="0"/>
        <v>455.98</v>
      </c>
      <c r="R6" s="6">
        <f t="shared" si="0"/>
        <v>455.98</v>
      </c>
      <c r="S6" s="6">
        <f t="shared" si="0"/>
        <v>455.98</v>
      </c>
      <c r="T6" s="6">
        <f t="shared" si="0"/>
        <v>455.98</v>
      </c>
      <c r="U6" s="6">
        <f t="shared" si="0"/>
        <v>455.98</v>
      </c>
    </row>
    <row r="7" spans="1:2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9" spans="1:21" ht="15.75" thickBot="1"/>
    <row r="10" spans="1:21" ht="15.75" thickBot="1">
      <c r="A10" t="s">
        <v>0</v>
      </c>
      <c r="B10" s="2">
        <v>8593.33</v>
      </c>
      <c r="C10" s="2">
        <v>8593.33</v>
      </c>
      <c r="D10" s="2">
        <v>8593.33</v>
      </c>
      <c r="E10" s="2">
        <v>8593.33</v>
      </c>
      <c r="F10" s="2">
        <v>8593.33</v>
      </c>
      <c r="G10" s="2">
        <v>8593.33</v>
      </c>
      <c r="H10" s="2">
        <v>8593.33</v>
      </c>
      <c r="I10" s="2">
        <v>8593.33</v>
      </c>
      <c r="J10" s="2">
        <v>8593.33</v>
      </c>
      <c r="K10" s="2">
        <v>8593.33</v>
      </c>
      <c r="L10" s="2">
        <v>8593.33</v>
      </c>
      <c r="M10" s="2">
        <v>8593.33</v>
      </c>
      <c r="N10" s="8">
        <v>8593.33</v>
      </c>
      <c r="O10" s="9">
        <v>8593.33</v>
      </c>
      <c r="P10" s="2">
        <v>8593.33</v>
      </c>
      <c r="Q10" s="2">
        <v>8593.33</v>
      </c>
      <c r="R10" s="2">
        <v>8593.33</v>
      </c>
      <c r="S10" s="2">
        <v>8593.33</v>
      </c>
      <c r="T10" s="2">
        <v>8593.33</v>
      </c>
      <c r="U10" s="2">
        <v>8593.33</v>
      </c>
    </row>
    <row r="11" spans="1:21" ht="15.75">
      <c r="A11" s="3" t="s">
        <v>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>
        <v>0.27786</v>
      </c>
      <c r="O11" s="4">
        <f>N11</f>
        <v>0.27786</v>
      </c>
      <c r="P11" s="4">
        <f>O11</f>
        <v>0.27786</v>
      </c>
      <c r="Q11" s="4">
        <f>O11</f>
        <v>0.27786</v>
      </c>
      <c r="R11" s="4">
        <f>O11</f>
        <v>0.27786</v>
      </c>
      <c r="S11" s="4">
        <f>O11</f>
        <v>0.27786</v>
      </c>
      <c r="T11" s="4">
        <f>O11</f>
        <v>0.27786</v>
      </c>
      <c r="U11" s="4">
        <f>O11</f>
        <v>0.27786</v>
      </c>
    </row>
    <row r="12" spans="1:21" s="5" customFormat="1">
      <c r="A12" s="5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>ROUND(N10*N11, 2)</f>
        <v>2387.7399999999998</v>
      </c>
      <c r="O12" s="6">
        <f>ROUND(O10*O11, 2)</f>
        <v>2387.7399999999998</v>
      </c>
      <c r="P12" s="6">
        <f t="shared" ref="P12" si="1">ROUND(P10*P11, 2)</f>
        <v>2387.7399999999998</v>
      </c>
      <c r="Q12" s="6">
        <f t="shared" ref="Q12" si="2">ROUND(Q10*Q11, 2)</f>
        <v>2387.7399999999998</v>
      </c>
      <c r="R12" s="6">
        <f t="shared" ref="R12" si="3">ROUND(R10*R11, 2)</f>
        <v>2387.7399999999998</v>
      </c>
      <c r="S12" s="6">
        <f t="shared" ref="S12" si="4">ROUND(S10*S11, 2)</f>
        <v>2387.7399999999998</v>
      </c>
      <c r="T12" s="6">
        <f t="shared" ref="T12" si="5">ROUND(T10*T11, 2)</f>
        <v>2387.7399999999998</v>
      </c>
      <c r="U12" s="6">
        <f t="shared" ref="U12" si="6">ROUND(U10*U11, 2)</f>
        <v>2387.7399999999998</v>
      </c>
    </row>
    <row r="14" spans="1:21">
      <c r="N14" s="43"/>
      <c r="O14" s="43"/>
    </row>
  </sheetData>
  <mergeCells count="1">
    <mergeCell ref="N14:O14"/>
  </mergeCells>
  <pageMargins left="0.7" right="0.7" top="0.75" bottom="0.75" header="0.3" footer="0.3"/>
  <pageSetup scale="52" orientation="landscape" r:id="rId1"/>
  <headerFooter>
    <oddHeader>&amp;RCASE NO. 2015-00343
ATTACHMENT 12
TO STAFF DR NO. 1-59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G5" sqref="G5"/>
    </sheetView>
  </sheetViews>
  <sheetFormatPr defaultRowHeight="15"/>
  <cols>
    <col min="2" max="2" width="37.7109375" bestFit="1" customWidth="1"/>
    <col min="3" max="3" width="18.85546875" customWidth="1"/>
    <col min="4" max="4" width="25.28515625" customWidth="1"/>
    <col min="7" max="7" width="9.140625" bestFit="1" customWidth="1"/>
    <col min="8" max="8" width="13.5703125" bestFit="1" customWidth="1"/>
    <col min="9" max="9" width="8.42578125" style="12" bestFit="1" customWidth="1"/>
    <col min="10" max="10" width="10.28515625" bestFit="1" customWidth="1"/>
    <col min="11" max="11" width="13.5703125" style="12" bestFit="1" customWidth="1"/>
    <col min="13" max="13" width="10.28515625" bestFit="1" customWidth="1"/>
  </cols>
  <sheetData>
    <row r="1" spans="1:13" ht="15.75">
      <c r="A1" s="10" t="s">
        <v>4</v>
      </c>
      <c r="C1" s="10"/>
      <c r="D1" s="10"/>
      <c r="E1" s="11"/>
      <c r="F1" s="11"/>
      <c r="G1" s="11"/>
      <c r="H1" t="s">
        <v>5</v>
      </c>
      <c r="I1" s="12" t="s">
        <v>6</v>
      </c>
      <c r="J1" s="13" t="s">
        <v>7</v>
      </c>
      <c r="K1" s="14" t="s">
        <v>8</v>
      </c>
      <c r="M1" t="s">
        <v>9</v>
      </c>
    </row>
    <row r="2" spans="1:13">
      <c r="A2" s="15"/>
      <c r="B2" s="16"/>
      <c r="C2" s="16"/>
      <c r="D2" s="16"/>
      <c r="E2" s="17" t="s">
        <v>10</v>
      </c>
      <c r="F2" s="16" t="s">
        <v>10</v>
      </c>
      <c r="G2" s="16" t="s">
        <v>10</v>
      </c>
      <c r="H2" s="18"/>
      <c r="I2" s="19" t="s">
        <v>11</v>
      </c>
      <c r="J2" s="16" t="s">
        <v>12</v>
      </c>
      <c r="K2" s="20" t="s">
        <v>13</v>
      </c>
    </row>
    <row r="3" spans="1:13" ht="15.75">
      <c r="A3" s="21">
        <v>1</v>
      </c>
      <c r="B3" s="10" t="s">
        <v>14</v>
      </c>
      <c r="C3" s="22">
        <v>8593.33</v>
      </c>
      <c r="D3" s="23" t="s">
        <v>15</v>
      </c>
      <c r="E3" s="24">
        <v>8</v>
      </c>
      <c r="G3" s="25">
        <f>C3*E3</f>
        <v>68746.64</v>
      </c>
      <c r="H3">
        <v>23374</v>
      </c>
      <c r="I3" s="12">
        <f>G3-H3</f>
        <v>45372.639999999999</v>
      </c>
      <c r="J3" s="26">
        <v>0.42099999999999999</v>
      </c>
      <c r="K3" s="14">
        <f>I3*J3</f>
        <v>19101.881439999997</v>
      </c>
      <c r="M3" s="26">
        <f>K3/G3</f>
        <v>0.27785912795156242</v>
      </c>
    </row>
    <row r="4" spans="1:13" ht="15.75">
      <c r="A4" s="15">
        <v>2</v>
      </c>
      <c r="B4" s="27"/>
      <c r="C4" s="25"/>
      <c r="D4" s="25"/>
      <c r="E4" s="28"/>
      <c r="G4" s="29"/>
      <c r="H4" s="18"/>
      <c r="J4" s="30"/>
      <c r="K4" s="14"/>
    </row>
    <row r="5" spans="1:13" ht="15.75">
      <c r="A5" s="21">
        <v>3</v>
      </c>
      <c r="B5" s="10" t="s">
        <v>16</v>
      </c>
      <c r="C5" s="22">
        <v>1166.5</v>
      </c>
      <c r="D5" s="23" t="s">
        <v>15</v>
      </c>
      <c r="E5" s="24">
        <v>8</v>
      </c>
      <c r="G5" s="25">
        <f>C5*E5</f>
        <v>9332</v>
      </c>
      <c r="H5" s="18">
        <v>0</v>
      </c>
      <c r="I5" s="12">
        <f>G5-H5</f>
        <v>9332</v>
      </c>
      <c r="J5" s="31">
        <v>0.39090000000000003</v>
      </c>
      <c r="K5" s="14">
        <f>I5*J5</f>
        <v>3647.8788000000004</v>
      </c>
      <c r="M5" s="26">
        <f>K5/G5</f>
        <v>0.39090000000000003</v>
      </c>
    </row>
    <row r="6" spans="1:13" ht="15.75">
      <c r="A6" s="15">
        <v>4</v>
      </c>
      <c r="E6" s="32"/>
      <c r="G6" s="33"/>
      <c r="H6" s="18"/>
      <c r="K6" s="34"/>
    </row>
    <row r="7" spans="1:13" ht="15.75">
      <c r="A7" s="21">
        <v>5</v>
      </c>
      <c r="B7" s="27" t="s">
        <v>17</v>
      </c>
      <c r="C7" s="27"/>
      <c r="D7" s="27"/>
      <c r="E7" s="32"/>
      <c r="G7" s="35">
        <f>SUM(G3:G5)</f>
        <v>78078.64</v>
      </c>
      <c r="J7" s="30"/>
      <c r="K7" s="36">
        <f>SUM(K3:K5)</f>
        <v>22749.760239999996</v>
      </c>
    </row>
    <row r="8" spans="1:13" ht="15.75">
      <c r="A8" s="15">
        <v>6</v>
      </c>
      <c r="B8" s="27"/>
      <c r="C8" s="27"/>
      <c r="D8" s="37"/>
      <c r="E8" s="32"/>
      <c r="G8" s="33"/>
      <c r="H8" s="18"/>
      <c r="K8" s="14"/>
    </row>
    <row r="9" spans="1:13" ht="15.75">
      <c r="A9" s="15">
        <v>7</v>
      </c>
      <c r="B9" s="27" t="s">
        <v>18</v>
      </c>
      <c r="C9" s="27"/>
      <c r="D9" s="37"/>
      <c r="E9" s="32"/>
      <c r="G9" s="38">
        <f>-G7</f>
        <v>-78078.64</v>
      </c>
      <c r="J9" s="30"/>
      <c r="K9" s="39">
        <f>-K7</f>
        <v>-22749.760239999996</v>
      </c>
    </row>
    <row r="10" spans="1:13" ht="15.75">
      <c r="A10" s="21"/>
      <c r="E10" s="32"/>
      <c r="F10" s="33"/>
      <c r="G10" s="40"/>
    </row>
    <row r="11" spans="1:13" ht="15.75">
      <c r="A11" s="21"/>
      <c r="E11" s="32"/>
      <c r="F11" s="41"/>
      <c r="G11" s="40"/>
    </row>
    <row r="13" spans="1:13">
      <c r="B13" s="42" t="s">
        <v>19</v>
      </c>
    </row>
  </sheetData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F.9 Schedule</vt:lpstr>
      <vt:lpstr>Rent Adjustment</vt:lpstr>
    </vt:vector>
  </TitlesOfParts>
  <Company>Atmos Energy Corportion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 Densman</dc:creator>
  <cp:lastModifiedBy>Eric  Wilen</cp:lastModifiedBy>
  <cp:lastPrinted>2015-12-02T21:57:50Z</cp:lastPrinted>
  <dcterms:created xsi:type="dcterms:W3CDTF">2015-09-28T18:57:01Z</dcterms:created>
  <dcterms:modified xsi:type="dcterms:W3CDTF">2015-12-02T21:57:52Z</dcterms:modified>
</cp:coreProperties>
</file>