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1600" windowHeight="10425"/>
  </bookViews>
  <sheets>
    <sheet name="1-51a Summary" sheetId="6" r:id="rId1"/>
    <sheet name="1-51 Detail" sheetId="4" r:id="rId2"/>
  </sheets>
  <definedNames>
    <definedName name="_xlnm._FilterDatabase" localSheetId="1" hidden="1">'1-51 Detail'!$A$7:$V$52</definedName>
    <definedName name="_xlnm.Print_Area" localSheetId="1">'1-51 Detail'!$A$1:$V$54</definedName>
    <definedName name="_xlnm.Print_Area" localSheetId="0">'1-51a Summary'!$A$1:$H$32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4" l="1"/>
  <c r="U10" i="4"/>
  <c r="U9" i="4"/>
  <c r="U8" i="4"/>
  <c r="V11" i="4"/>
  <c r="V10" i="4"/>
  <c r="V9" i="4"/>
  <c r="V8" i="4"/>
  <c r="G53" i="4"/>
  <c r="H53" i="4"/>
  <c r="I53" i="4"/>
  <c r="J53" i="4"/>
  <c r="K53" i="4"/>
  <c r="L53" i="4"/>
  <c r="M53" i="4"/>
  <c r="N53" i="4"/>
  <c r="O53" i="4"/>
  <c r="P53" i="4"/>
  <c r="Q53" i="4"/>
  <c r="F53" i="4"/>
  <c r="D24" i="6" l="1"/>
  <c r="C21" i="6"/>
  <c r="D21" i="6"/>
  <c r="D18" i="6"/>
  <c r="C24" i="6"/>
  <c r="C18" i="6"/>
  <c r="C15" i="6"/>
  <c r="R34" i="4"/>
  <c r="R42" i="4"/>
  <c r="R12" i="4"/>
  <c r="R16" i="4"/>
  <c r="R22" i="4"/>
  <c r="R35" i="4"/>
  <c r="R43" i="4"/>
  <c r="R23" i="4"/>
  <c r="R8" i="4"/>
  <c r="R17" i="4"/>
  <c r="R24" i="4"/>
  <c r="R44" i="4"/>
  <c r="R13" i="4"/>
  <c r="R9" i="4"/>
  <c r="R14" i="4"/>
  <c r="R18" i="4"/>
  <c r="R45" i="4"/>
  <c r="R36" i="4"/>
  <c r="R19" i="4"/>
  <c r="R25" i="4"/>
  <c r="R37" i="4"/>
  <c r="R46" i="4"/>
  <c r="R20" i="4"/>
  <c r="R26" i="4"/>
  <c r="R38" i="4"/>
  <c r="R47" i="4"/>
  <c r="R27" i="4"/>
  <c r="R39" i="4"/>
  <c r="R48" i="4"/>
  <c r="R15" i="4"/>
  <c r="R28" i="4"/>
  <c r="R29" i="4"/>
  <c r="R30" i="4"/>
  <c r="R10" i="4"/>
  <c r="R31" i="4"/>
  <c r="R11" i="4"/>
  <c r="R40" i="4"/>
  <c r="R49" i="4"/>
  <c r="R50" i="4"/>
  <c r="R32" i="4"/>
  <c r="R51" i="4"/>
  <c r="R21" i="4"/>
  <c r="R41" i="4"/>
  <c r="R52" i="4"/>
  <c r="R33" i="4"/>
  <c r="D15" i="6" l="1"/>
  <c r="E15" i="6" s="1"/>
  <c r="G15" i="6" s="1"/>
  <c r="R53" i="4"/>
  <c r="E24" i="6"/>
  <c r="G24" i="6" s="1"/>
  <c r="E18" i="6"/>
  <c r="G18" i="6" s="1"/>
  <c r="C26" i="6"/>
  <c r="E21" i="6"/>
  <c r="G21" i="6" s="1"/>
  <c r="U12" i="4"/>
  <c r="G26" i="6" l="1"/>
  <c r="V12" i="4"/>
  <c r="D26" i="6"/>
  <c r="E26" i="6"/>
</calcChain>
</file>

<file path=xl/sharedStrings.xml><?xml version="1.0" encoding="utf-8"?>
<sst xmlns="http://schemas.openxmlformats.org/spreadsheetml/2006/main" count="229" uniqueCount="73">
  <si>
    <t>Account Description</t>
  </si>
  <si>
    <t>8700</t>
  </si>
  <si>
    <t>Distribution-Operation supervision and engineering</t>
  </si>
  <si>
    <t>04046</t>
  </si>
  <si>
    <t>Customer Relations &amp; Assist</t>
  </si>
  <si>
    <t>9210</t>
  </si>
  <si>
    <t>A&amp;G-Office supplies &amp; expense</t>
  </si>
  <si>
    <t>04021</t>
  </si>
  <si>
    <t>Promo Other, Misc</t>
  </si>
  <si>
    <t>8740</t>
  </si>
  <si>
    <t>Mains and Services Expenses</t>
  </si>
  <si>
    <t>04018</t>
  </si>
  <si>
    <t>Safety</t>
  </si>
  <si>
    <t>9120</t>
  </si>
  <si>
    <t>Sales-Demonstrating and selling expenses</t>
  </si>
  <si>
    <t>9110</t>
  </si>
  <si>
    <t>Sales-Supervision</t>
  </si>
  <si>
    <t>9130</t>
  </si>
  <si>
    <t>Sales-Advertising expenses</t>
  </si>
  <si>
    <t>04044</t>
  </si>
  <si>
    <t>Advertising</t>
  </si>
  <si>
    <t>04040</t>
  </si>
  <si>
    <t>Community Rel&amp;Trade Shows</t>
  </si>
  <si>
    <t>04002</t>
  </si>
  <si>
    <t>Required By Law, Safety</t>
  </si>
  <si>
    <t>9100</t>
  </si>
  <si>
    <t>Customer service-Miscellaneous customer service</t>
  </si>
  <si>
    <t>9090</t>
  </si>
  <si>
    <t>Customer service-Operating informational and instructional advertising expense</t>
  </si>
  <si>
    <t>8780</t>
  </si>
  <si>
    <t>Meter and house regulator expenses</t>
  </si>
  <si>
    <t>9010</t>
  </si>
  <si>
    <t>Customer accounts-Operation supervision</t>
  </si>
  <si>
    <t>9302</t>
  </si>
  <si>
    <t>Miscellaneous general expenses</t>
  </si>
  <si>
    <t>9260</t>
  </si>
  <si>
    <t>A&amp;G-Employee pensions and benefits</t>
  </si>
  <si>
    <t>8210</t>
  </si>
  <si>
    <t>Storage-Purification expenses</t>
  </si>
  <si>
    <t>Div</t>
  </si>
  <si>
    <t>Grand Total</t>
  </si>
  <si>
    <t>Total</t>
  </si>
  <si>
    <t>Sales or</t>
  </si>
  <si>
    <t>Safety or</t>
  </si>
  <si>
    <t>Acct</t>
  </si>
  <si>
    <t>Sub Acct</t>
  </si>
  <si>
    <t>Sub Acct Descrption</t>
  </si>
  <si>
    <t>Promotional</t>
  </si>
  <si>
    <t>Req by Law</t>
  </si>
  <si>
    <t>Amount</t>
  </si>
  <si>
    <t>Atmos Energy Corporation, Kentucky/Mid-States Division</t>
  </si>
  <si>
    <t>Advertising Expense</t>
  </si>
  <si>
    <t>Line</t>
  </si>
  <si>
    <t>Item</t>
  </si>
  <si>
    <t xml:space="preserve">Kentucky </t>
  </si>
  <si>
    <t>Allocated</t>
  </si>
  <si>
    <t>No.</t>
  </si>
  <si>
    <t>(A)</t>
  </si>
  <si>
    <t>Advertising (1)</t>
  </si>
  <si>
    <t>Utility</t>
  </si>
  <si>
    <t>Jurisdictional</t>
  </si>
  <si>
    <t>12 Months Ended September 2015</t>
  </si>
  <si>
    <t>Div 009</t>
  </si>
  <si>
    <t>Newspaper, Magazine,bill stuffer &amp; Other</t>
  </si>
  <si>
    <t>Div 091</t>
  </si>
  <si>
    <t>Div 002</t>
  </si>
  <si>
    <t>Div 012</t>
  </si>
  <si>
    <t xml:space="preserve">Note: </t>
  </si>
  <si>
    <t>The Company does not record Avertising expense in the detail listed on Data Request Schedule 51a.</t>
  </si>
  <si>
    <t>1. Sales and Promotional Advertising is excluded from the Company's Revenue Requirement.</t>
  </si>
  <si>
    <t>Below-the-line accounts are not included in the analysis above.</t>
  </si>
  <si>
    <t>Kentucky Jurisdiction Case No. 2015-00343</t>
  </si>
  <si>
    <t>For the 12 month period Oct-14 through Sep-15  (most recent 12 month period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</si>
</sst>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Helvetica-Narrow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4" fillId="0" borderId="0" applyProtection="0"/>
    <xf numFmtId="44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0" borderId="2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166" fontId="3" fillId="0" borderId="0" xfId="4" applyNumberFormat="1" applyFont="1"/>
    <xf numFmtId="9" fontId="3" fillId="0" borderId="0" xfId="2" applyFont="1" applyAlignment="1">
      <alignment horizontal="center"/>
    </xf>
    <xf numFmtId="41" fontId="3" fillId="0" borderId="0" xfId="4" applyNumberFormat="1" applyFont="1"/>
    <xf numFmtId="41" fontId="3" fillId="0" borderId="0" xfId="0" applyNumberFormat="1" applyFont="1"/>
    <xf numFmtId="10" fontId="3" fillId="0" borderId="0" xfId="0" applyNumberFormat="1" applyFont="1" applyAlignment="1">
      <alignment horizontal="center"/>
    </xf>
    <xf numFmtId="166" fontId="3" fillId="0" borderId="3" xfId="4" applyNumberFormat="1" applyFont="1" applyBorder="1"/>
    <xf numFmtId="41" fontId="3" fillId="0" borderId="0" xfId="0" applyNumberFormat="1" applyFont="1" applyBorder="1"/>
    <xf numFmtId="41" fontId="3" fillId="0" borderId="3" xfId="4" applyNumberFormat="1" applyFont="1" applyBorder="1"/>
    <xf numFmtId="37" fontId="6" fillId="0" borderId="0" xfId="3" applyFont="1" applyFill="1" applyAlignment="1">
      <alignment horizontal="left"/>
    </xf>
    <xf numFmtId="37" fontId="3" fillId="0" borderId="0" xfId="3" applyFont="1"/>
    <xf numFmtId="37" fontId="3" fillId="0" borderId="0" xfId="3" applyFont="1" applyFill="1"/>
    <xf numFmtId="37" fontId="6" fillId="0" borderId="0" xfId="3" applyFont="1" applyFill="1" applyAlignment="1">
      <alignment horizontal="center"/>
    </xf>
    <xf numFmtId="37" fontId="3" fillId="0" borderId="0" xfId="3" applyFont="1" applyFill="1" applyAlignment="1" applyProtection="1">
      <alignment horizontal="center"/>
    </xf>
    <xf numFmtId="37" fontId="3" fillId="0" borderId="0" xfId="3" applyFont="1" applyFill="1" applyAlignment="1" applyProtection="1">
      <alignment horizontal="right"/>
    </xf>
    <xf numFmtId="37" fontId="3" fillId="0" borderId="1" xfId="3" applyFont="1" applyFill="1" applyBorder="1" applyAlignment="1">
      <alignment horizontal="center"/>
    </xf>
    <xf numFmtId="37" fontId="3" fillId="0" borderId="1" xfId="3" applyFont="1" applyFill="1" applyBorder="1"/>
    <xf numFmtId="37" fontId="6" fillId="0" borderId="5" xfId="3" applyFont="1" applyFill="1" applyBorder="1" applyAlignment="1" applyProtection="1">
      <alignment horizontal="center"/>
    </xf>
    <xf numFmtId="37" fontId="6" fillId="0" borderId="6" xfId="3" applyFont="1" applyFill="1" applyBorder="1" applyAlignment="1" applyProtection="1">
      <alignment horizontal="center"/>
    </xf>
    <xf numFmtId="37" fontId="6" fillId="0" borderId="7" xfId="3" applyFont="1" applyFill="1" applyBorder="1" applyAlignment="1" applyProtection="1">
      <alignment horizontal="center"/>
    </xf>
    <xf numFmtId="37" fontId="3" fillId="0" borderId="0" xfId="3" applyFont="1" applyFill="1" applyBorder="1" applyAlignment="1">
      <alignment horizontal="center"/>
    </xf>
    <xf numFmtId="37" fontId="3" fillId="0" borderId="0" xfId="3" applyFont="1" applyFill="1" applyBorder="1"/>
    <xf numFmtId="37" fontId="3" fillId="0" borderId="0" xfId="3" applyFont="1" applyFill="1" applyBorder="1" applyAlignment="1" applyProtection="1">
      <alignment horizontal="center"/>
    </xf>
    <xf numFmtId="37" fontId="6" fillId="0" borderId="0" xfId="3" applyFont="1" applyFill="1" applyBorder="1" applyAlignment="1" applyProtection="1">
      <alignment horizontal="center"/>
    </xf>
    <xf numFmtId="37" fontId="3" fillId="0" borderId="0" xfId="3" applyFont="1" applyFill="1" applyAlignment="1">
      <alignment horizontal="center"/>
    </xf>
    <xf numFmtId="37" fontId="3" fillId="0" borderId="8" xfId="3" applyFont="1" applyFill="1" applyBorder="1" applyAlignment="1" applyProtection="1">
      <alignment horizontal="center"/>
    </xf>
    <xf numFmtId="37" fontId="3" fillId="0" borderId="2" xfId="3" applyFont="1" applyFill="1" applyBorder="1" applyAlignment="1" applyProtection="1">
      <alignment horizontal="center"/>
    </xf>
    <xf numFmtId="37" fontId="3" fillId="0" borderId="2" xfId="3" applyFont="1" applyFill="1" applyBorder="1" applyAlignment="1">
      <alignment horizontal="center"/>
    </xf>
    <xf numFmtId="37" fontId="6" fillId="0" borderId="0" xfId="3" applyFont="1" applyFill="1" applyAlignment="1" applyProtection="1">
      <alignment horizontal="left" indent="1"/>
    </xf>
    <xf numFmtId="37" fontId="3" fillId="0" borderId="0" xfId="3" applyFont="1" applyFill="1" applyAlignment="1">
      <alignment horizontal="left" indent="2"/>
    </xf>
    <xf numFmtId="37" fontId="3" fillId="0" borderId="0" xfId="3" applyFont="1" applyFill="1" applyAlignment="1" applyProtection="1">
      <alignment horizontal="left" indent="2"/>
    </xf>
    <xf numFmtId="37" fontId="3" fillId="0" borderId="0" xfId="3" applyFont="1" applyFill="1" applyAlignment="1" applyProtection="1">
      <alignment horizontal="left" indent="3"/>
    </xf>
    <xf numFmtId="37" fontId="6" fillId="0" borderId="0" xfId="3" applyFont="1" applyFill="1" applyAlignment="1">
      <alignment horizontal="left" indent="1"/>
    </xf>
    <xf numFmtId="37" fontId="3" fillId="0" borderId="0" xfId="3" applyFont="1" applyFill="1" applyAlignment="1" applyProtection="1">
      <alignment horizontal="left"/>
    </xf>
    <xf numFmtId="0" fontId="3" fillId="0" borderId="0" xfId="0" applyFont="1" applyAlignment="1">
      <alignment vertical="center"/>
    </xf>
    <xf numFmtId="164" fontId="3" fillId="0" borderId="1" xfId="1" applyNumberFormat="1" applyFont="1" applyBorder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/>
    <xf numFmtId="164" fontId="3" fillId="0" borderId="2" xfId="1" applyNumberFormat="1" applyFont="1" applyBorder="1" applyAlignment="1" applyProtection="1">
      <alignment horizontal="center"/>
    </xf>
    <xf numFmtId="164" fontId="3" fillId="0" borderId="2" xfId="1" applyNumberFormat="1" applyFont="1" applyFill="1" applyBorder="1" applyAlignment="1" applyProtection="1">
      <alignment horizontal="center"/>
    </xf>
    <xf numFmtId="41" fontId="3" fillId="0" borderId="0" xfId="0" applyNumberFormat="1" applyFont="1" applyAlignment="1">
      <alignment vertical="center"/>
    </xf>
    <xf numFmtId="41" fontId="3" fillId="0" borderId="4" xfId="0" applyNumberFormat="1" applyFont="1" applyBorder="1"/>
    <xf numFmtId="41" fontId="3" fillId="0" borderId="3" xfId="0" applyNumberFormat="1" applyFont="1" applyBorder="1"/>
    <xf numFmtId="164" fontId="2" fillId="0" borderId="2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164" fontId="3" fillId="0" borderId="0" xfId="1" applyNumberFormat="1" applyFont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_KY Revenue Requirement Model 10-7-09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0" zoomScaleNormal="80" workbookViewId="0">
      <selection sqref="A1:H1"/>
    </sheetView>
  </sheetViews>
  <sheetFormatPr defaultRowHeight="12.75"/>
  <cols>
    <col min="1" max="1" width="9.140625" style="5"/>
    <col min="2" max="2" width="48.42578125" style="5" bestFit="1" customWidth="1"/>
    <col min="3" max="3" width="19.7109375" style="5" customWidth="1"/>
    <col min="4" max="4" width="17.5703125" style="5" customWidth="1"/>
    <col min="5" max="5" width="12.42578125" style="5" customWidth="1"/>
    <col min="6" max="6" width="18.7109375" style="5" customWidth="1"/>
    <col min="7" max="7" width="12.7109375" style="5" customWidth="1"/>
    <col min="8" max="16384" width="9.140625" style="5"/>
  </cols>
  <sheetData>
    <row r="1" spans="1:8" s="15" customFormat="1">
      <c r="A1" s="14" t="s">
        <v>50</v>
      </c>
      <c r="B1" s="14"/>
      <c r="C1" s="14"/>
      <c r="D1" s="14"/>
      <c r="E1" s="14"/>
      <c r="F1" s="14"/>
      <c r="G1" s="14"/>
      <c r="H1" s="14"/>
    </row>
    <row r="2" spans="1:8" s="15" customFormat="1">
      <c r="A2" s="14" t="s">
        <v>71</v>
      </c>
      <c r="B2" s="14"/>
      <c r="C2" s="14"/>
      <c r="D2" s="14"/>
      <c r="E2" s="14"/>
      <c r="F2" s="14"/>
      <c r="G2" s="14"/>
      <c r="H2" s="14"/>
    </row>
    <row r="3" spans="1:8" s="15" customFormat="1">
      <c r="A3" s="14" t="s">
        <v>51</v>
      </c>
      <c r="B3" s="14"/>
      <c r="C3" s="14"/>
      <c r="D3" s="14"/>
      <c r="E3" s="14"/>
      <c r="F3" s="14"/>
      <c r="G3" s="14"/>
      <c r="H3" s="14"/>
    </row>
    <row r="4" spans="1:8" s="15" customFormat="1">
      <c r="A4" s="14" t="s">
        <v>72</v>
      </c>
      <c r="B4" s="14"/>
      <c r="C4" s="14"/>
      <c r="D4" s="14"/>
      <c r="E4" s="14"/>
      <c r="F4" s="14"/>
      <c r="G4" s="14"/>
      <c r="H4" s="16"/>
    </row>
    <row r="5" spans="1:8" s="15" customFormat="1">
      <c r="A5" s="17"/>
      <c r="B5" s="17"/>
      <c r="C5" s="17"/>
      <c r="D5" s="17"/>
      <c r="E5" s="17"/>
      <c r="F5" s="17"/>
      <c r="G5" s="17"/>
      <c r="H5" s="16"/>
    </row>
    <row r="6" spans="1:8" s="15" customFormat="1">
      <c r="A6" s="18"/>
      <c r="B6" s="16"/>
      <c r="C6" s="16"/>
      <c r="D6" s="16"/>
      <c r="E6" s="16"/>
      <c r="F6" s="16"/>
      <c r="G6" s="19"/>
      <c r="H6" s="16"/>
    </row>
    <row r="7" spans="1:8" s="15" customFormat="1">
      <c r="A7" s="18"/>
      <c r="B7" s="16"/>
      <c r="C7" s="16"/>
      <c r="D7" s="16"/>
      <c r="E7" s="16"/>
      <c r="F7" s="16"/>
      <c r="G7" s="19"/>
      <c r="H7" s="16"/>
    </row>
    <row r="8" spans="1:8" s="15" customFormat="1">
      <c r="A8" s="20"/>
      <c r="B8" s="21"/>
      <c r="C8" s="22" t="s">
        <v>61</v>
      </c>
      <c r="D8" s="23"/>
      <c r="E8" s="23"/>
      <c r="F8" s="23"/>
      <c r="G8" s="24"/>
      <c r="H8" s="16"/>
    </row>
    <row r="9" spans="1:8" s="15" customFormat="1">
      <c r="A9" s="25"/>
      <c r="B9" s="26"/>
      <c r="C9" s="27" t="s">
        <v>42</v>
      </c>
      <c r="D9" s="27" t="s">
        <v>43</v>
      </c>
      <c r="E9" s="26"/>
      <c r="F9" s="28"/>
      <c r="G9" s="26"/>
      <c r="H9" s="16"/>
    </row>
    <row r="10" spans="1:8" s="15" customFormat="1">
      <c r="A10" s="18" t="s">
        <v>52</v>
      </c>
      <c r="B10" s="18" t="s">
        <v>53</v>
      </c>
      <c r="C10" s="18" t="s">
        <v>47</v>
      </c>
      <c r="D10" s="18" t="s">
        <v>48</v>
      </c>
      <c r="E10" s="18" t="s">
        <v>41</v>
      </c>
      <c r="F10" s="29" t="s">
        <v>54</v>
      </c>
      <c r="G10" s="29" t="s">
        <v>55</v>
      </c>
      <c r="H10" s="16"/>
    </row>
    <row r="11" spans="1:8" s="15" customFormat="1">
      <c r="A11" s="30" t="s">
        <v>56</v>
      </c>
      <c r="B11" s="30" t="s">
        <v>57</v>
      </c>
      <c r="C11" s="31" t="s">
        <v>58</v>
      </c>
      <c r="D11" s="31" t="s">
        <v>20</v>
      </c>
      <c r="E11" s="30" t="s">
        <v>59</v>
      </c>
      <c r="F11" s="32" t="s">
        <v>60</v>
      </c>
      <c r="G11" s="30" t="s">
        <v>49</v>
      </c>
      <c r="H11" s="16"/>
    </row>
    <row r="14" spans="1:8">
      <c r="A14" s="18">
        <v>1</v>
      </c>
      <c r="B14" s="33" t="s">
        <v>62</v>
      </c>
    </row>
    <row r="15" spans="1:8">
      <c r="A15" s="18">
        <v>2</v>
      </c>
      <c r="B15" s="34" t="s">
        <v>63</v>
      </c>
      <c r="C15" s="6">
        <f>'1-51 Detail'!U8</f>
        <v>150689.95000000001</v>
      </c>
      <c r="D15" s="6">
        <f>'1-51 Detail'!V8</f>
        <v>5517.9699999999993</v>
      </c>
      <c r="E15" s="6">
        <f>SUM(C15:D15)</f>
        <v>156207.92000000001</v>
      </c>
      <c r="F15" s="7">
        <v>1</v>
      </c>
      <c r="G15" s="8">
        <f>E15*F15</f>
        <v>156207.92000000001</v>
      </c>
    </row>
    <row r="16" spans="1:8">
      <c r="A16" s="18">
        <v>3</v>
      </c>
      <c r="B16" s="16"/>
      <c r="G16" s="9"/>
    </row>
    <row r="17" spans="1:7">
      <c r="A17" s="18">
        <v>4</v>
      </c>
      <c r="B17" s="33" t="s">
        <v>64</v>
      </c>
      <c r="G17" s="9"/>
    </row>
    <row r="18" spans="1:7">
      <c r="A18" s="18">
        <v>5</v>
      </c>
      <c r="B18" s="34" t="s">
        <v>63</v>
      </c>
      <c r="C18" s="9">
        <f>'1-51 Detail'!U9</f>
        <v>19964.230000000003</v>
      </c>
      <c r="D18" s="9">
        <f>'1-51 Detail'!V9</f>
        <v>318805.99</v>
      </c>
      <c r="E18" s="9">
        <f>SUM(C18:D18)</f>
        <v>338770.22</v>
      </c>
      <c r="F18" s="10">
        <v>0.4909</v>
      </c>
      <c r="G18" s="9">
        <f>E18*F18</f>
        <v>166302.30099799999</v>
      </c>
    </row>
    <row r="19" spans="1:7">
      <c r="A19" s="18">
        <v>6</v>
      </c>
      <c r="B19" s="35"/>
      <c r="G19" s="9"/>
    </row>
    <row r="20" spans="1:7">
      <c r="A20" s="18">
        <v>7</v>
      </c>
      <c r="B20" s="33" t="s">
        <v>65</v>
      </c>
      <c r="G20" s="9"/>
    </row>
    <row r="21" spans="1:7">
      <c r="A21" s="18">
        <v>8</v>
      </c>
      <c r="B21" s="34" t="s">
        <v>63</v>
      </c>
      <c r="C21" s="9">
        <f>'1-51 Detail'!U10</f>
        <v>358115.06999999995</v>
      </c>
      <c r="D21" s="9">
        <f>'1-51 Detail'!V10</f>
        <v>371.37</v>
      </c>
      <c r="E21" s="9">
        <f>SUM(C21:D21)</f>
        <v>358486.43999999994</v>
      </c>
      <c r="F21" s="10">
        <v>5.2600000000000001E-2</v>
      </c>
      <c r="G21" s="9">
        <f>E21*F21</f>
        <v>18856.386743999996</v>
      </c>
    </row>
    <row r="22" spans="1:7">
      <c r="A22" s="18">
        <v>9</v>
      </c>
      <c r="B22" s="36"/>
      <c r="G22" s="9"/>
    </row>
    <row r="23" spans="1:7">
      <c r="A23" s="18">
        <v>10</v>
      </c>
      <c r="B23" s="33" t="s">
        <v>66</v>
      </c>
      <c r="G23" s="9"/>
    </row>
    <row r="24" spans="1:7">
      <c r="A24" s="18">
        <v>11</v>
      </c>
      <c r="B24" s="34" t="s">
        <v>63</v>
      </c>
      <c r="C24" s="9">
        <f>'1-51 Detail'!U11</f>
        <v>2418.39</v>
      </c>
      <c r="D24" s="9">
        <f>'1-51 Detail'!V11</f>
        <v>0</v>
      </c>
      <c r="E24" s="9">
        <f>SUM(C24:D24)</f>
        <v>2418.39</v>
      </c>
      <c r="F24" s="10">
        <v>5.7099999999999998E-2</v>
      </c>
      <c r="G24" s="9">
        <f>E24*F24</f>
        <v>138.090069</v>
      </c>
    </row>
    <row r="25" spans="1:7">
      <c r="A25" s="18">
        <v>12</v>
      </c>
      <c r="B25" s="16"/>
      <c r="G25" s="9"/>
    </row>
    <row r="26" spans="1:7" ht="13.5" thickBot="1">
      <c r="A26" s="18">
        <v>13</v>
      </c>
      <c r="B26" s="37" t="s">
        <v>40</v>
      </c>
      <c r="C26" s="11">
        <f>SUM(C15:C25)</f>
        <v>531187.64</v>
      </c>
      <c r="D26" s="11">
        <f t="shared" ref="D26:G26" si="0">SUM(D15:D25)</f>
        <v>324695.32999999996</v>
      </c>
      <c r="E26" s="11">
        <f t="shared" si="0"/>
        <v>855882.97</v>
      </c>
      <c r="F26" s="12"/>
      <c r="G26" s="13">
        <f t="shared" si="0"/>
        <v>341504.69781100005</v>
      </c>
    </row>
    <row r="27" spans="1:7" ht="13.5" thickTop="1"/>
    <row r="28" spans="1:7">
      <c r="B28" s="16" t="s">
        <v>67</v>
      </c>
    </row>
    <row r="29" spans="1:7">
      <c r="B29" s="16" t="s">
        <v>68</v>
      </c>
    </row>
    <row r="30" spans="1:7">
      <c r="B30" s="16" t="s">
        <v>70</v>
      </c>
    </row>
    <row r="31" spans="1:7">
      <c r="B31" s="38" t="s">
        <v>69</v>
      </c>
    </row>
  </sheetData>
  <mergeCells count="6">
    <mergeCell ref="C8:G8"/>
    <mergeCell ref="A1:H1"/>
    <mergeCell ref="A2:H2"/>
    <mergeCell ref="A3:H3"/>
    <mergeCell ref="A4:G4"/>
    <mergeCell ref="A5:G5"/>
  </mergeCells>
  <pageMargins left="0.7" right="0.7" top="0.75" bottom="0.75" header="0.3" footer="0.3"/>
  <pageSetup scale="84" fitToHeight="0" orientation="landscape" r:id="rId1"/>
  <headerFooter>
    <oddHeader>&amp;RCASE NO. 2015-00343
ATTACHMENT 1
TO STAFF DR NO. 1-51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selection sqref="A1:H1"/>
    </sheetView>
  </sheetViews>
  <sheetFormatPr defaultRowHeight="12.75"/>
  <cols>
    <col min="1" max="2" width="9.140625" style="5"/>
    <col min="3" max="3" width="72" style="5" bestFit="1" customWidth="1"/>
    <col min="4" max="4" width="14.42578125" style="5" customWidth="1"/>
    <col min="5" max="5" width="28.28515625" style="5" customWidth="1"/>
    <col min="6" max="14" width="9.140625" style="5"/>
    <col min="15" max="15" width="12.140625" style="5" bestFit="1" customWidth="1"/>
    <col min="16" max="16" width="13.42578125" style="5" bestFit="1" customWidth="1"/>
    <col min="17" max="17" width="13.140625" style="5" bestFit="1" customWidth="1"/>
    <col min="18" max="18" width="9.7109375" style="5" bestFit="1" customWidth="1"/>
    <col min="19" max="19" width="9.140625" style="5"/>
    <col min="20" max="20" width="9.28515625" style="5" bestFit="1" customWidth="1"/>
    <col min="21" max="21" width="12.5703125" style="5" bestFit="1" customWidth="1"/>
    <col min="22" max="22" width="13.28515625" style="5" bestFit="1" customWidth="1"/>
    <col min="23" max="16384" width="9.140625" style="5"/>
  </cols>
  <sheetData>
    <row r="1" spans="1:22">
      <c r="A1" s="14" t="s">
        <v>50</v>
      </c>
      <c r="B1" s="14"/>
      <c r="C1" s="14"/>
      <c r="D1" s="14"/>
      <c r="E1" s="14"/>
      <c r="F1" s="14"/>
      <c r="G1" s="14"/>
      <c r="H1" s="14"/>
    </row>
    <row r="2" spans="1:22">
      <c r="A2" s="14" t="s">
        <v>71</v>
      </c>
      <c r="B2" s="14"/>
      <c r="C2" s="14"/>
      <c r="D2" s="14"/>
      <c r="E2" s="14"/>
      <c r="F2" s="14"/>
      <c r="G2" s="14"/>
      <c r="H2" s="14"/>
    </row>
    <row r="3" spans="1:22">
      <c r="A3" s="14" t="s">
        <v>51</v>
      </c>
      <c r="B3" s="14"/>
      <c r="C3" s="14"/>
      <c r="D3" s="14"/>
      <c r="E3" s="14"/>
      <c r="F3" s="14"/>
      <c r="G3" s="14"/>
      <c r="H3" s="14"/>
    </row>
    <row r="4" spans="1:22">
      <c r="A4" s="14" t="s">
        <v>72</v>
      </c>
      <c r="B4" s="14"/>
      <c r="C4" s="14"/>
      <c r="D4" s="14"/>
      <c r="E4" s="14"/>
      <c r="F4" s="14"/>
      <c r="G4" s="14"/>
      <c r="H4" s="16"/>
    </row>
    <row r="5" spans="1:22" s="39" customFormat="1">
      <c r="U5" s="40" t="s">
        <v>42</v>
      </c>
      <c r="V5" s="41" t="s">
        <v>43</v>
      </c>
    </row>
    <row r="6" spans="1:22" s="39" customFormat="1">
      <c r="U6" s="51"/>
      <c r="V6" s="52"/>
    </row>
    <row r="7" spans="1:22" s="43" customFormat="1">
      <c r="A7" s="4" t="s">
        <v>39</v>
      </c>
      <c r="B7" s="4" t="s">
        <v>44</v>
      </c>
      <c r="C7" s="42" t="s">
        <v>0</v>
      </c>
      <c r="D7" s="4" t="s">
        <v>45</v>
      </c>
      <c r="E7" s="42" t="s">
        <v>46</v>
      </c>
      <c r="F7" s="3">
        <v>41913</v>
      </c>
      <c r="G7" s="3">
        <v>41944</v>
      </c>
      <c r="H7" s="3">
        <v>41974</v>
      </c>
      <c r="I7" s="3">
        <v>42005</v>
      </c>
      <c r="J7" s="3">
        <v>42036</v>
      </c>
      <c r="K7" s="3">
        <v>42064</v>
      </c>
      <c r="L7" s="3">
        <v>42095</v>
      </c>
      <c r="M7" s="3">
        <v>42125</v>
      </c>
      <c r="N7" s="3">
        <v>42156</v>
      </c>
      <c r="O7" s="3">
        <v>42186</v>
      </c>
      <c r="P7" s="3">
        <v>42217</v>
      </c>
      <c r="Q7" s="3">
        <v>42248</v>
      </c>
      <c r="R7" s="4" t="s">
        <v>41</v>
      </c>
      <c r="T7" s="49" t="s">
        <v>39</v>
      </c>
      <c r="U7" s="44" t="s">
        <v>47</v>
      </c>
      <c r="V7" s="45" t="s">
        <v>48</v>
      </c>
    </row>
    <row r="8" spans="1:22">
      <c r="A8" s="2">
        <v>9</v>
      </c>
      <c r="B8" s="1" t="s">
        <v>1</v>
      </c>
      <c r="C8" s="5" t="s">
        <v>2</v>
      </c>
      <c r="D8" s="1" t="s">
        <v>23</v>
      </c>
      <c r="E8" s="5" t="s">
        <v>24</v>
      </c>
      <c r="F8" s="9">
        <v>0</v>
      </c>
      <c r="G8" s="9">
        <v>0</v>
      </c>
      <c r="H8" s="9">
        <v>3887.39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1161.01</v>
      </c>
      <c r="Q8" s="9">
        <v>0</v>
      </c>
      <c r="R8" s="9">
        <f t="shared" ref="R8:R52" si="0">SUM(F8:Q8)</f>
        <v>5048.3999999999996</v>
      </c>
      <c r="T8" s="50">
        <v>9</v>
      </c>
      <c r="U8" s="46">
        <f>SUMIF($A$16:$A$52,T8,$R$16:$R$52)</f>
        <v>150689.95000000001</v>
      </c>
      <c r="V8" s="46">
        <f>SUMIF($A$8:$A$15,T8,$R$8:$R$15)</f>
        <v>5517.9699999999993</v>
      </c>
    </row>
    <row r="9" spans="1:22">
      <c r="A9" s="2">
        <v>9</v>
      </c>
      <c r="B9" s="1" t="s">
        <v>29</v>
      </c>
      <c r="C9" s="5" t="s">
        <v>30</v>
      </c>
      <c r="D9" s="1" t="s">
        <v>23</v>
      </c>
      <c r="E9" s="5" t="s">
        <v>24</v>
      </c>
      <c r="F9" s="9">
        <v>0</v>
      </c>
      <c r="G9" s="9">
        <v>0</v>
      </c>
      <c r="H9" s="9">
        <v>50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f t="shared" si="0"/>
        <v>50</v>
      </c>
      <c r="T9" s="50">
        <v>91</v>
      </c>
      <c r="U9" s="46">
        <f>SUMIF($A$16:$A$52,T9,$R$16:$R$52)</f>
        <v>19964.230000000003</v>
      </c>
      <c r="V9" s="46">
        <f>SUMIF($A$8:$A$15,T9,$R$8:$R$15)</f>
        <v>318805.99</v>
      </c>
    </row>
    <row r="10" spans="1:22">
      <c r="A10" s="2">
        <v>91</v>
      </c>
      <c r="B10" s="1" t="s">
        <v>1</v>
      </c>
      <c r="C10" s="5" t="s">
        <v>2</v>
      </c>
      <c r="D10" s="1" t="s">
        <v>23</v>
      </c>
      <c r="E10" s="5" t="s">
        <v>24</v>
      </c>
      <c r="F10" s="9">
        <v>165.67000000000002</v>
      </c>
      <c r="G10" s="9">
        <v>41489.94</v>
      </c>
      <c r="H10" s="9">
        <v>9356.0099999999984</v>
      </c>
      <c r="I10" s="9">
        <v>37986.99</v>
      </c>
      <c r="J10" s="9">
        <v>62321.020000000004</v>
      </c>
      <c r="K10" s="9">
        <v>34322.449999999997</v>
      </c>
      <c r="L10" s="9">
        <v>6624.29</v>
      </c>
      <c r="M10" s="9">
        <v>24045.43</v>
      </c>
      <c r="N10" s="9">
        <v>8014.4900000000007</v>
      </c>
      <c r="O10" s="9">
        <v>36545.620000000003</v>
      </c>
      <c r="P10" s="9">
        <v>1815.1700000000005</v>
      </c>
      <c r="Q10" s="9">
        <v>55802.539999999994</v>
      </c>
      <c r="R10" s="9">
        <f t="shared" si="0"/>
        <v>318489.62</v>
      </c>
      <c r="T10" s="50">
        <v>2</v>
      </c>
      <c r="U10" s="46">
        <f>SUMIF($A$16:$A$52,T10,$R$16:$R$52)</f>
        <v>358115.06999999995</v>
      </c>
      <c r="V10" s="46">
        <f>SUMIF($A$8:$A$15,T10,$R$8:$R$15)</f>
        <v>371.37</v>
      </c>
    </row>
    <row r="11" spans="1:22">
      <c r="A11" s="2">
        <v>91</v>
      </c>
      <c r="B11" s="1" t="s">
        <v>9</v>
      </c>
      <c r="C11" s="5" t="s">
        <v>10</v>
      </c>
      <c r="D11" s="1" t="s">
        <v>23</v>
      </c>
      <c r="E11" s="5" t="s">
        <v>24</v>
      </c>
      <c r="F11" s="9">
        <v>0</v>
      </c>
      <c r="G11" s="9">
        <v>0</v>
      </c>
      <c r="H11" s="9">
        <v>0</v>
      </c>
      <c r="I11" s="9">
        <v>316.37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f t="shared" si="0"/>
        <v>316.37</v>
      </c>
      <c r="T11" s="50">
        <v>12</v>
      </c>
      <c r="U11" s="46">
        <f>SUMIF($A$16:$A$52,T11,$R$16:$R$52)</f>
        <v>2418.39</v>
      </c>
      <c r="V11" s="46">
        <f>SUMIF($A$8:$A$15,T11,$R$8:$R$15)</f>
        <v>0</v>
      </c>
    </row>
    <row r="12" spans="1:22">
      <c r="A12" s="2">
        <v>2</v>
      </c>
      <c r="B12" s="1" t="s">
        <v>5</v>
      </c>
      <c r="C12" s="5" t="s">
        <v>6</v>
      </c>
      <c r="D12" s="1" t="s">
        <v>11</v>
      </c>
      <c r="E12" s="5" t="s">
        <v>12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371.37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f t="shared" si="0"/>
        <v>371.37</v>
      </c>
      <c r="U12" s="47">
        <f>SUM(U8:U11)</f>
        <v>531187.64</v>
      </c>
      <c r="V12" s="47">
        <f>SUM(V8:V11)</f>
        <v>324695.32999999996</v>
      </c>
    </row>
    <row r="13" spans="1:22">
      <c r="A13" s="2">
        <v>9</v>
      </c>
      <c r="B13" s="1" t="s">
        <v>9</v>
      </c>
      <c r="C13" s="5" t="s">
        <v>10</v>
      </c>
      <c r="D13" s="1" t="s">
        <v>11</v>
      </c>
      <c r="E13" s="5" t="s">
        <v>12</v>
      </c>
      <c r="F13" s="9">
        <v>0</v>
      </c>
      <c r="G13" s="9">
        <v>67.5</v>
      </c>
      <c r="H13" s="9">
        <v>-45</v>
      </c>
      <c r="I13" s="9">
        <v>29.58</v>
      </c>
      <c r="J13" s="9">
        <v>20.270000000000003</v>
      </c>
      <c r="K13" s="9">
        <v>0</v>
      </c>
      <c r="L13" s="9">
        <v>210</v>
      </c>
      <c r="M13" s="9">
        <v>12.6</v>
      </c>
      <c r="N13" s="9">
        <v>0</v>
      </c>
      <c r="O13" s="9">
        <v>0</v>
      </c>
      <c r="P13" s="9">
        <v>0</v>
      </c>
      <c r="Q13" s="9">
        <v>0</v>
      </c>
      <c r="R13" s="9">
        <f t="shared" si="0"/>
        <v>294.95000000000005</v>
      </c>
    </row>
    <row r="14" spans="1:22">
      <c r="A14" s="2">
        <v>9</v>
      </c>
      <c r="B14" s="1" t="s">
        <v>29</v>
      </c>
      <c r="C14" s="5" t="s">
        <v>30</v>
      </c>
      <c r="D14" s="1" t="s">
        <v>11</v>
      </c>
      <c r="E14" s="5" t="s">
        <v>12</v>
      </c>
      <c r="F14" s="9">
        <v>0</v>
      </c>
      <c r="G14" s="9">
        <v>0</v>
      </c>
      <c r="H14" s="9">
        <v>27.5</v>
      </c>
      <c r="I14" s="9">
        <v>1.6500000000000001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f t="shared" si="0"/>
        <v>29.15</v>
      </c>
    </row>
    <row r="15" spans="1:22">
      <c r="A15" s="2">
        <v>9</v>
      </c>
      <c r="B15" s="1" t="s">
        <v>35</v>
      </c>
      <c r="C15" s="5" t="s">
        <v>36</v>
      </c>
      <c r="D15" s="1" t="s">
        <v>11</v>
      </c>
      <c r="E15" s="5" t="s">
        <v>12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95.470000000000013</v>
      </c>
      <c r="Q15" s="9">
        <v>0</v>
      </c>
      <c r="R15" s="9">
        <f t="shared" si="0"/>
        <v>95.470000000000013</v>
      </c>
    </row>
    <row r="16" spans="1:22">
      <c r="A16" s="2">
        <v>2</v>
      </c>
      <c r="B16" s="1" t="s">
        <v>5</v>
      </c>
      <c r="C16" s="5" t="s">
        <v>6</v>
      </c>
      <c r="D16" s="1" t="s">
        <v>7</v>
      </c>
      <c r="E16" s="5" t="s">
        <v>8</v>
      </c>
      <c r="F16" s="9">
        <v>1233</v>
      </c>
      <c r="G16" s="9">
        <v>40</v>
      </c>
      <c r="H16" s="9">
        <v>4383.21</v>
      </c>
      <c r="I16" s="9">
        <v>138.69999999999999</v>
      </c>
      <c r="J16" s="9">
        <v>5599.1</v>
      </c>
      <c r="K16" s="9">
        <v>1378.23</v>
      </c>
      <c r="L16" s="9">
        <v>167.28</v>
      </c>
      <c r="M16" s="9">
        <v>1868.9699999999998</v>
      </c>
      <c r="N16" s="9">
        <v>5267.24</v>
      </c>
      <c r="O16" s="9">
        <v>5494.37</v>
      </c>
      <c r="P16" s="9">
        <v>6.95</v>
      </c>
      <c r="Q16" s="9">
        <v>2998.19</v>
      </c>
      <c r="R16" s="9">
        <f t="shared" si="0"/>
        <v>28575.239999999998</v>
      </c>
    </row>
    <row r="17" spans="1:18">
      <c r="A17" s="2">
        <v>9</v>
      </c>
      <c r="B17" s="1" t="s">
        <v>1</v>
      </c>
      <c r="C17" s="5" t="s">
        <v>2</v>
      </c>
      <c r="D17" s="1" t="s">
        <v>7</v>
      </c>
      <c r="E17" s="5" t="s">
        <v>8</v>
      </c>
      <c r="F17" s="9">
        <v>-500</v>
      </c>
      <c r="G17" s="9">
        <v>0</v>
      </c>
      <c r="H17" s="9">
        <v>530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f t="shared" si="0"/>
        <v>30</v>
      </c>
    </row>
    <row r="18" spans="1:18">
      <c r="A18" s="2">
        <v>9</v>
      </c>
      <c r="B18" s="1" t="s">
        <v>27</v>
      </c>
      <c r="C18" s="5" t="s">
        <v>28</v>
      </c>
      <c r="D18" s="1" t="s">
        <v>7</v>
      </c>
      <c r="E18" s="5" t="s">
        <v>8</v>
      </c>
      <c r="F18" s="9">
        <v>0</v>
      </c>
      <c r="G18" s="9">
        <v>700</v>
      </c>
      <c r="H18" s="9">
        <v>42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742</v>
      </c>
    </row>
    <row r="19" spans="1:18">
      <c r="A19" s="2">
        <v>9</v>
      </c>
      <c r="B19" s="1" t="s">
        <v>15</v>
      </c>
      <c r="C19" s="5" t="s">
        <v>16</v>
      </c>
      <c r="D19" s="1" t="s">
        <v>7</v>
      </c>
      <c r="E19" s="5" t="s">
        <v>8</v>
      </c>
      <c r="F19" s="9">
        <v>0</v>
      </c>
      <c r="G19" s="9">
        <v>0</v>
      </c>
      <c r="H19" s="9">
        <v>0</v>
      </c>
      <c r="I19" s="9">
        <v>0</v>
      </c>
      <c r="J19" s="9">
        <v>42.38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31.8</v>
      </c>
      <c r="R19" s="9">
        <f t="shared" si="0"/>
        <v>74.180000000000007</v>
      </c>
    </row>
    <row r="20" spans="1:18">
      <c r="A20" s="2">
        <v>9</v>
      </c>
      <c r="B20" s="1" t="s">
        <v>13</v>
      </c>
      <c r="C20" s="5" t="s">
        <v>14</v>
      </c>
      <c r="D20" s="1" t="s">
        <v>7</v>
      </c>
      <c r="E20" s="5" t="s">
        <v>8</v>
      </c>
      <c r="F20" s="9">
        <v>0</v>
      </c>
      <c r="G20" s="9">
        <v>76.28</v>
      </c>
      <c r="H20" s="9">
        <v>368.74</v>
      </c>
      <c r="I20" s="9">
        <v>110.44</v>
      </c>
      <c r="J20" s="9">
        <v>187.09999999999997</v>
      </c>
      <c r="K20" s="9">
        <v>584.04</v>
      </c>
      <c r="L20" s="9">
        <v>0</v>
      </c>
      <c r="M20" s="9">
        <v>110.14</v>
      </c>
      <c r="N20" s="9">
        <v>241.72</v>
      </c>
      <c r="O20" s="9">
        <v>0</v>
      </c>
      <c r="P20" s="9">
        <v>138.23000000000002</v>
      </c>
      <c r="Q20" s="9">
        <v>1071.9000000000001</v>
      </c>
      <c r="R20" s="9">
        <f t="shared" si="0"/>
        <v>2888.59</v>
      </c>
    </row>
    <row r="21" spans="1:18">
      <c r="A21" s="2">
        <v>91</v>
      </c>
      <c r="B21" s="1" t="s">
        <v>17</v>
      </c>
      <c r="C21" s="5" t="s">
        <v>18</v>
      </c>
      <c r="D21" s="1" t="s">
        <v>7</v>
      </c>
      <c r="E21" s="5" t="s">
        <v>8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2108.7000000000003</v>
      </c>
      <c r="N21" s="9">
        <v>0</v>
      </c>
      <c r="O21" s="9">
        <v>0</v>
      </c>
      <c r="P21" s="9">
        <v>0</v>
      </c>
      <c r="Q21" s="9">
        <v>1581.3899999999999</v>
      </c>
      <c r="R21" s="9">
        <f t="shared" si="0"/>
        <v>3690.09</v>
      </c>
    </row>
    <row r="22" spans="1:18">
      <c r="A22" s="2">
        <v>2</v>
      </c>
      <c r="B22" s="1" t="s">
        <v>5</v>
      </c>
      <c r="C22" s="5" t="s">
        <v>6</v>
      </c>
      <c r="D22" s="1" t="s">
        <v>21</v>
      </c>
      <c r="E22" s="5" t="s">
        <v>22</v>
      </c>
      <c r="F22" s="9">
        <v>1000</v>
      </c>
      <c r="G22" s="9">
        <v>2069.9299999999998</v>
      </c>
      <c r="H22" s="9">
        <v>496.43000000000006</v>
      </c>
      <c r="I22" s="9">
        <v>152.41</v>
      </c>
      <c r="J22" s="9">
        <v>-86.58</v>
      </c>
      <c r="K22" s="9">
        <v>790.3</v>
      </c>
      <c r="L22" s="9">
        <v>266.86</v>
      </c>
      <c r="M22" s="9">
        <v>2194.29</v>
      </c>
      <c r="N22" s="9">
        <v>6131.09</v>
      </c>
      <c r="O22" s="9">
        <v>4413.33</v>
      </c>
      <c r="P22" s="9">
        <v>1643.4899999999998</v>
      </c>
      <c r="Q22" s="9">
        <v>1570.52</v>
      </c>
      <c r="R22" s="9">
        <f t="shared" si="0"/>
        <v>20642.069999999996</v>
      </c>
    </row>
    <row r="23" spans="1:18">
      <c r="A23" s="2">
        <v>2</v>
      </c>
      <c r="B23" s="1" t="s">
        <v>35</v>
      </c>
      <c r="C23" s="5" t="s">
        <v>36</v>
      </c>
      <c r="D23" s="1" t="s">
        <v>21</v>
      </c>
      <c r="E23" s="5" t="s">
        <v>22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450</v>
      </c>
      <c r="R23" s="9">
        <f t="shared" si="0"/>
        <v>450</v>
      </c>
    </row>
    <row r="24" spans="1:18">
      <c r="A24" s="2">
        <v>9</v>
      </c>
      <c r="B24" s="1" t="s">
        <v>1</v>
      </c>
      <c r="C24" s="5" t="s">
        <v>2</v>
      </c>
      <c r="D24" s="1" t="s">
        <v>21</v>
      </c>
      <c r="E24" s="5" t="s">
        <v>22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40.22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f t="shared" si="0"/>
        <v>40.22</v>
      </c>
    </row>
    <row r="25" spans="1:18">
      <c r="A25" s="2">
        <v>9</v>
      </c>
      <c r="B25" s="1" t="s">
        <v>15</v>
      </c>
      <c r="C25" s="5" t="s">
        <v>16</v>
      </c>
      <c r="D25" s="1" t="s">
        <v>21</v>
      </c>
      <c r="E25" s="5" t="s">
        <v>22</v>
      </c>
      <c r="F25" s="9">
        <v>569.19000000000005</v>
      </c>
      <c r="G25" s="9">
        <v>175</v>
      </c>
      <c r="H25" s="9">
        <v>0</v>
      </c>
      <c r="I25" s="9">
        <v>327.22000000000003</v>
      </c>
      <c r="J25" s="9">
        <v>1035.98</v>
      </c>
      <c r="K25" s="9">
        <v>0</v>
      </c>
      <c r="L25" s="9">
        <v>650</v>
      </c>
      <c r="M25" s="9">
        <v>75</v>
      </c>
      <c r="N25" s="9">
        <v>0</v>
      </c>
      <c r="O25" s="9">
        <v>0</v>
      </c>
      <c r="P25" s="9">
        <v>976.59</v>
      </c>
      <c r="Q25" s="9">
        <v>58.6</v>
      </c>
      <c r="R25" s="9">
        <f t="shared" si="0"/>
        <v>3867.5800000000004</v>
      </c>
    </row>
    <row r="26" spans="1:18">
      <c r="A26" s="2">
        <v>9</v>
      </c>
      <c r="B26" s="1" t="s">
        <v>13</v>
      </c>
      <c r="C26" s="5" t="s">
        <v>14</v>
      </c>
      <c r="D26" s="1" t="s">
        <v>21</v>
      </c>
      <c r="E26" s="5" t="s">
        <v>22</v>
      </c>
      <c r="F26" s="9">
        <v>1323.85</v>
      </c>
      <c r="G26" s="9">
        <v>731.5</v>
      </c>
      <c r="H26" s="9">
        <v>100</v>
      </c>
      <c r="I26" s="9">
        <v>1958.5</v>
      </c>
      <c r="J26" s="9">
        <v>836.62</v>
      </c>
      <c r="K26" s="9">
        <v>1623.9</v>
      </c>
      <c r="L26" s="9">
        <v>0</v>
      </c>
      <c r="M26" s="9">
        <v>350</v>
      </c>
      <c r="N26" s="9">
        <v>0</v>
      </c>
      <c r="O26" s="9">
        <v>0</v>
      </c>
      <c r="P26" s="9">
        <v>755.5</v>
      </c>
      <c r="Q26" s="9">
        <v>1400</v>
      </c>
      <c r="R26" s="9">
        <f t="shared" si="0"/>
        <v>9079.8700000000008</v>
      </c>
    </row>
    <row r="27" spans="1:18">
      <c r="A27" s="2">
        <v>9</v>
      </c>
      <c r="B27" s="1" t="s">
        <v>17</v>
      </c>
      <c r="C27" s="5" t="s">
        <v>18</v>
      </c>
      <c r="D27" s="1" t="s">
        <v>21</v>
      </c>
      <c r="E27" s="5" t="s">
        <v>22</v>
      </c>
      <c r="F27" s="9">
        <v>145.96</v>
      </c>
      <c r="G27" s="9">
        <v>1977.6100000000001</v>
      </c>
      <c r="H27" s="9">
        <v>47.81</v>
      </c>
      <c r="I27" s="9">
        <v>395</v>
      </c>
      <c r="J27" s="9">
        <v>2572.06</v>
      </c>
      <c r="K27" s="9">
        <v>1192.5</v>
      </c>
      <c r="L27" s="9">
        <v>350</v>
      </c>
      <c r="M27" s="9">
        <v>1663.6</v>
      </c>
      <c r="N27" s="9">
        <v>9.1</v>
      </c>
      <c r="O27" s="9">
        <v>0</v>
      </c>
      <c r="P27" s="9">
        <v>393.07</v>
      </c>
      <c r="Q27" s="9">
        <v>2000</v>
      </c>
      <c r="R27" s="9">
        <f t="shared" si="0"/>
        <v>10746.710000000001</v>
      </c>
    </row>
    <row r="28" spans="1:18">
      <c r="A28" s="2">
        <v>9</v>
      </c>
      <c r="B28" s="1" t="s">
        <v>33</v>
      </c>
      <c r="C28" s="5" t="s">
        <v>34</v>
      </c>
      <c r="D28" s="1" t="s">
        <v>21</v>
      </c>
      <c r="E28" s="5" t="s">
        <v>22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264.18</v>
      </c>
      <c r="O28" s="9">
        <v>0</v>
      </c>
      <c r="P28" s="9">
        <v>0</v>
      </c>
      <c r="Q28" s="9">
        <v>0</v>
      </c>
      <c r="R28" s="9">
        <f t="shared" si="0"/>
        <v>264.18</v>
      </c>
    </row>
    <row r="29" spans="1:18">
      <c r="A29" s="2">
        <v>12</v>
      </c>
      <c r="B29" s="1" t="s">
        <v>31</v>
      </c>
      <c r="C29" s="5" t="s">
        <v>32</v>
      </c>
      <c r="D29" s="1" t="s">
        <v>21</v>
      </c>
      <c r="E29" s="5" t="s">
        <v>22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196.95</v>
      </c>
      <c r="M29" s="9">
        <v>33.65</v>
      </c>
      <c r="N29" s="9">
        <v>0</v>
      </c>
      <c r="O29" s="9">
        <v>0</v>
      </c>
      <c r="P29" s="9">
        <v>0</v>
      </c>
      <c r="Q29" s="9">
        <v>0</v>
      </c>
      <c r="R29" s="9">
        <f t="shared" si="0"/>
        <v>230.6</v>
      </c>
    </row>
    <row r="30" spans="1:18">
      <c r="A30" s="2">
        <v>12</v>
      </c>
      <c r="B30" s="1" t="s">
        <v>5</v>
      </c>
      <c r="C30" s="5" t="s">
        <v>6</v>
      </c>
      <c r="D30" s="1" t="s">
        <v>21</v>
      </c>
      <c r="E30" s="5" t="s">
        <v>22</v>
      </c>
      <c r="F30" s="9">
        <v>350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62.79</v>
      </c>
      <c r="N30" s="9">
        <v>0</v>
      </c>
      <c r="O30" s="9">
        <v>0</v>
      </c>
      <c r="P30" s="9">
        <v>0</v>
      </c>
      <c r="Q30" s="9">
        <v>1775</v>
      </c>
      <c r="R30" s="9">
        <f t="shared" si="0"/>
        <v>2187.79</v>
      </c>
    </row>
    <row r="31" spans="1:18">
      <c r="A31" s="2">
        <v>91</v>
      </c>
      <c r="B31" s="1" t="s">
        <v>1</v>
      </c>
      <c r="C31" s="5" t="s">
        <v>2</v>
      </c>
      <c r="D31" s="1" t="s">
        <v>21</v>
      </c>
      <c r="E31" s="5" t="s">
        <v>22</v>
      </c>
      <c r="F31" s="9">
        <v>0</v>
      </c>
      <c r="G31" s="9">
        <v>0</v>
      </c>
      <c r="H31" s="9">
        <v>1055.3800000000001</v>
      </c>
      <c r="I31" s="9">
        <v>0</v>
      </c>
      <c r="J31" s="9">
        <v>2575.61</v>
      </c>
      <c r="K31" s="9">
        <v>0</v>
      </c>
      <c r="L31" s="9">
        <v>0</v>
      </c>
      <c r="M31" s="9">
        <v>258.39</v>
      </c>
      <c r="N31" s="9">
        <v>2037</v>
      </c>
      <c r="O31" s="9">
        <v>0</v>
      </c>
      <c r="P31" s="9">
        <v>750</v>
      </c>
      <c r="Q31" s="9">
        <v>300</v>
      </c>
      <c r="R31" s="9">
        <f t="shared" si="0"/>
        <v>6976.38</v>
      </c>
    </row>
    <row r="32" spans="1:18">
      <c r="A32" s="2">
        <v>91</v>
      </c>
      <c r="B32" s="1" t="s">
        <v>13</v>
      </c>
      <c r="C32" s="5" t="s">
        <v>14</v>
      </c>
      <c r="D32" s="1" t="s">
        <v>21</v>
      </c>
      <c r="E32" s="5" t="s">
        <v>22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138.62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f t="shared" si="0"/>
        <v>138.62</v>
      </c>
    </row>
    <row r="33" spans="1:18">
      <c r="A33" s="2">
        <v>2</v>
      </c>
      <c r="B33" s="1" t="s">
        <v>37</v>
      </c>
      <c r="C33" s="5" t="s">
        <v>38</v>
      </c>
      <c r="D33" s="1" t="s">
        <v>19</v>
      </c>
      <c r="E33" s="5" t="s">
        <v>20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1190.75</v>
      </c>
      <c r="R33" s="9">
        <f t="shared" si="0"/>
        <v>1190.75</v>
      </c>
    </row>
    <row r="34" spans="1:18">
      <c r="A34" s="2">
        <v>2</v>
      </c>
      <c r="B34" s="1" t="s">
        <v>13</v>
      </c>
      <c r="C34" s="5" t="s">
        <v>14</v>
      </c>
      <c r="D34" s="1" t="s">
        <v>19</v>
      </c>
      <c r="E34" s="5" t="s">
        <v>20</v>
      </c>
      <c r="F34" s="9">
        <v>0</v>
      </c>
      <c r="G34" s="9">
        <v>1732</v>
      </c>
      <c r="H34" s="9">
        <v>0</v>
      </c>
      <c r="I34" s="9">
        <v>0</v>
      </c>
      <c r="J34" s="9">
        <v>893.06</v>
      </c>
      <c r="K34" s="9">
        <v>0</v>
      </c>
      <c r="L34" s="9">
        <v>0</v>
      </c>
      <c r="M34" s="9">
        <v>0</v>
      </c>
      <c r="N34" s="9">
        <v>0</v>
      </c>
      <c r="O34" s="9">
        <v>275</v>
      </c>
      <c r="P34" s="9">
        <v>2244.69</v>
      </c>
      <c r="Q34" s="9">
        <v>0</v>
      </c>
      <c r="R34" s="9">
        <f t="shared" si="0"/>
        <v>5144.75</v>
      </c>
    </row>
    <row r="35" spans="1:18">
      <c r="A35" s="2">
        <v>2</v>
      </c>
      <c r="B35" s="1" t="s">
        <v>5</v>
      </c>
      <c r="C35" s="5" t="s">
        <v>6</v>
      </c>
      <c r="D35" s="1" t="s">
        <v>19</v>
      </c>
      <c r="E35" s="5" t="s">
        <v>20</v>
      </c>
      <c r="F35" s="9">
        <v>204.19</v>
      </c>
      <c r="G35" s="9">
        <v>2760.38</v>
      </c>
      <c r="H35" s="9">
        <v>2790.75</v>
      </c>
      <c r="I35" s="9">
        <v>0</v>
      </c>
      <c r="J35" s="9">
        <v>0</v>
      </c>
      <c r="K35" s="9">
        <v>3000</v>
      </c>
      <c r="L35" s="9">
        <v>3274.5699999999997</v>
      </c>
      <c r="M35" s="9">
        <v>1190.75</v>
      </c>
      <c r="N35" s="9">
        <v>0</v>
      </c>
      <c r="O35" s="9">
        <v>0</v>
      </c>
      <c r="P35" s="9">
        <v>10735.5</v>
      </c>
      <c r="Q35" s="9">
        <v>46711.29</v>
      </c>
      <c r="R35" s="9">
        <f t="shared" si="0"/>
        <v>70667.429999999993</v>
      </c>
    </row>
    <row r="36" spans="1:18">
      <c r="A36" s="2">
        <v>9</v>
      </c>
      <c r="B36" s="1" t="s">
        <v>25</v>
      </c>
      <c r="C36" s="5" t="s">
        <v>26</v>
      </c>
      <c r="D36" s="1" t="s">
        <v>19</v>
      </c>
      <c r="E36" s="5" t="s">
        <v>20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85</v>
      </c>
      <c r="Q36" s="9">
        <v>0</v>
      </c>
      <c r="R36" s="9">
        <f t="shared" si="0"/>
        <v>85</v>
      </c>
    </row>
    <row r="37" spans="1:18">
      <c r="A37" s="2">
        <v>9</v>
      </c>
      <c r="B37" s="1" t="s">
        <v>15</v>
      </c>
      <c r="C37" s="5" t="s">
        <v>16</v>
      </c>
      <c r="D37" s="1" t="s">
        <v>19</v>
      </c>
      <c r="E37" s="5" t="s">
        <v>20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495</v>
      </c>
      <c r="O37" s="9">
        <v>575</v>
      </c>
      <c r="P37" s="9">
        <v>0</v>
      </c>
      <c r="Q37" s="9">
        <v>0</v>
      </c>
      <c r="R37" s="9">
        <f t="shared" si="0"/>
        <v>1070</v>
      </c>
    </row>
    <row r="38" spans="1:18">
      <c r="A38" s="2">
        <v>9</v>
      </c>
      <c r="B38" s="1" t="s">
        <v>13</v>
      </c>
      <c r="C38" s="5" t="s">
        <v>14</v>
      </c>
      <c r="D38" s="1" t="s">
        <v>19</v>
      </c>
      <c r="E38" s="5" t="s">
        <v>20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736.31999999999994</v>
      </c>
      <c r="N38" s="9">
        <v>2299</v>
      </c>
      <c r="O38" s="9">
        <v>4141.5</v>
      </c>
      <c r="P38" s="9">
        <v>1595</v>
      </c>
      <c r="Q38" s="9">
        <v>0</v>
      </c>
      <c r="R38" s="9">
        <f t="shared" si="0"/>
        <v>8771.82</v>
      </c>
    </row>
    <row r="39" spans="1:18">
      <c r="A39" s="2">
        <v>9</v>
      </c>
      <c r="B39" s="1" t="s">
        <v>17</v>
      </c>
      <c r="C39" s="5" t="s">
        <v>18</v>
      </c>
      <c r="D39" s="1" t="s">
        <v>19</v>
      </c>
      <c r="E39" s="5" t="s">
        <v>20</v>
      </c>
      <c r="F39" s="9">
        <v>736.46</v>
      </c>
      <c r="G39" s="9">
        <v>1611</v>
      </c>
      <c r="H39" s="9">
        <v>1270</v>
      </c>
      <c r="I39" s="9">
        <v>5644</v>
      </c>
      <c r="J39" s="9">
        <v>3425</v>
      </c>
      <c r="K39" s="9">
        <v>326</v>
      </c>
      <c r="L39" s="9">
        <v>1549.7</v>
      </c>
      <c r="M39" s="9">
        <v>1080</v>
      </c>
      <c r="N39" s="9">
        <v>1186.52</v>
      </c>
      <c r="O39" s="9">
        <v>1209.0999999999999</v>
      </c>
      <c r="P39" s="9">
        <v>865</v>
      </c>
      <c r="Q39" s="9">
        <v>625</v>
      </c>
      <c r="R39" s="9">
        <f t="shared" si="0"/>
        <v>19527.78</v>
      </c>
    </row>
    <row r="40" spans="1:18">
      <c r="A40" s="2">
        <v>91</v>
      </c>
      <c r="B40" s="1" t="s">
        <v>31</v>
      </c>
      <c r="C40" s="5" t="s">
        <v>32</v>
      </c>
      <c r="D40" s="1" t="s">
        <v>19</v>
      </c>
      <c r="E40" s="5" t="s">
        <v>20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5000</v>
      </c>
      <c r="N40" s="9">
        <v>0</v>
      </c>
      <c r="O40" s="9">
        <v>0</v>
      </c>
      <c r="P40" s="9">
        <v>0</v>
      </c>
      <c r="Q40" s="9">
        <v>0</v>
      </c>
      <c r="R40" s="9">
        <f t="shared" si="0"/>
        <v>5000</v>
      </c>
    </row>
    <row r="41" spans="1:18">
      <c r="A41" s="2">
        <v>91</v>
      </c>
      <c r="B41" s="1" t="s">
        <v>17</v>
      </c>
      <c r="C41" s="5" t="s">
        <v>18</v>
      </c>
      <c r="D41" s="1" t="s">
        <v>19</v>
      </c>
      <c r="E41" s="5" t="s">
        <v>20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212.35</v>
      </c>
      <c r="N41" s="9">
        <v>0</v>
      </c>
      <c r="O41" s="9">
        <v>0</v>
      </c>
      <c r="P41" s="9">
        <v>0</v>
      </c>
      <c r="Q41" s="9">
        <v>0</v>
      </c>
      <c r="R41" s="9">
        <f t="shared" si="0"/>
        <v>212.35</v>
      </c>
    </row>
    <row r="42" spans="1:18">
      <c r="A42" s="2">
        <v>2</v>
      </c>
      <c r="B42" s="1" t="s">
        <v>13</v>
      </c>
      <c r="C42" s="5" t="s">
        <v>14</v>
      </c>
      <c r="D42" s="1" t="s">
        <v>3</v>
      </c>
      <c r="E42" s="5" t="s">
        <v>4</v>
      </c>
      <c r="F42" s="9">
        <v>0</v>
      </c>
      <c r="G42" s="9">
        <v>45.79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399.75</v>
      </c>
      <c r="N42" s="9">
        <v>0</v>
      </c>
      <c r="O42" s="9">
        <v>0</v>
      </c>
      <c r="P42" s="9">
        <v>0</v>
      </c>
      <c r="Q42" s="9">
        <v>0</v>
      </c>
      <c r="R42" s="9">
        <f t="shared" si="0"/>
        <v>445.54</v>
      </c>
    </row>
    <row r="43" spans="1:18">
      <c r="A43" s="2">
        <v>2</v>
      </c>
      <c r="B43" s="1" t="s">
        <v>5</v>
      </c>
      <c r="C43" s="5" t="s">
        <v>6</v>
      </c>
      <c r="D43" s="1" t="s">
        <v>3</v>
      </c>
      <c r="E43" s="5" t="s">
        <v>4</v>
      </c>
      <c r="F43" s="9">
        <v>32974.35</v>
      </c>
      <c r="G43" s="9">
        <v>5627.57</v>
      </c>
      <c r="H43" s="9">
        <v>16435.420000000002</v>
      </c>
      <c r="I43" s="9">
        <v>2845</v>
      </c>
      <c r="J43" s="9">
        <v>1043.31</v>
      </c>
      <c r="K43" s="9">
        <v>20735.809999999998</v>
      </c>
      <c r="L43" s="9">
        <v>7453.59</v>
      </c>
      <c r="M43" s="9">
        <v>16191.57</v>
      </c>
      <c r="N43" s="9">
        <v>38553.56</v>
      </c>
      <c r="O43" s="9">
        <v>10500.219999999998</v>
      </c>
      <c r="P43" s="9">
        <v>22807.199999999997</v>
      </c>
      <c r="Q43" s="9">
        <v>55831.69</v>
      </c>
      <c r="R43" s="9">
        <f t="shared" si="0"/>
        <v>230999.28999999998</v>
      </c>
    </row>
    <row r="44" spans="1:18">
      <c r="A44" s="2">
        <v>9</v>
      </c>
      <c r="B44" s="1" t="s">
        <v>1</v>
      </c>
      <c r="C44" s="5" t="s">
        <v>2</v>
      </c>
      <c r="D44" s="1" t="s">
        <v>3</v>
      </c>
      <c r="E44" s="5" t="s">
        <v>4</v>
      </c>
      <c r="F44" s="9">
        <v>890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-690</v>
      </c>
      <c r="R44" s="9">
        <f t="shared" si="0"/>
        <v>200</v>
      </c>
    </row>
    <row r="45" spans="1:18">
      <c r="A45" s="2">
        <v>9</v>
      </c>
      <c r="B45" s="1" t="s">
        <v>27</v>
      </c>
      <c r="C45" s="5" t="s">
        <v>28</v>
      </c>
      <c r="D45" s="1" t="s">
        <v>3</v>
      </c>
      <c r="E45" s="5" t="s">
        <v>4</v>
      </c>
      <c r="F45" s="9">
        <v>270.63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f t="shared" si="0"/>
        <v>270.63</v>
      </c>
    </row>
    <row r="46" spans="1:18">
      <c r="A46" s="2">
        <v>9</v>
      </c>
      <c r="B46" s="1" t="s">
        <v>15</v>
      </c>
      <c r="C46" s="5" t="s">
        <v>16</v>
      </c>
      <c r="D46" s="1" t="s">
        <v>3</v>
      </c>
      <c r="E46" s="5" t="s">
        <v>4</v>
      </c>
      <c r="F46" s="9">
        <v>900</v>
      </c>
      <c r="G46" s="9">
        <v>210.53</v>
      </c>
      <c r="H46" s="9">
        <v>1000</v>
      </c>
      <c r="I46" s="9">
        <v>326.45</v>
      </c>
      <c r="J46" s="9">
        <v>516.66999999999996</v>
      </c>
      <c r="K46" s="9">
        <v>7786.53</v>
      </c>
      <c r="L46" s="9">
        <v>2259.73</v>
      </c>
      <c r="M46" s="9">
        <v>5281.0599999999995</v>
      </c>
      <c r="N46" s="9">
        <v>400</v>
      </c>
      <c r="O46" s="9">
        <v>1500</v>
      </c>
      <c r="P46" s="9">
        <v>1750</v>
      </c>
      <c r="Q46" s="9">
        <v>295.10000000000002</v>
      </c>
      <c r="R46" s="9">
        <f t="shared" si="0"/>
        <v>22226.07</v>
      </c>
    </row>
    <row r="47" spans="1:18">
      <c r="A47" s="2">
        <v>9</v>
      </c>
      <c r="B47" s="1" t="s">
        <v>13</v>
      </c>
      <c r="C47" s="5" t="s">
        <v>14</v>
      </c>
      <c r="D47" s="1" t="s">
        <v>3</v>
      </c>
      <c r="E47" s="5" t="s">
        <v>4</v>
      </c>
      <c r="F47" s="9">
        <v>10792</v>
      </c>
      <c r="G47" s="9">
        <v>3663.87</v>
      </c>
      <c r="H47" s="9">
        <v>2738.14</v>
      </c>
      <c r="I47" s="9">
        <v>14763.57</v>
      </c>
      <c r="J47" s="9">
        <v>4885.2</v>
      </c>
      <c r="K47" s="9">
        <v>2629.62</v>
      </c>
      <c r="L47" s="9">
        <v>2654.57</v>
      </c>
      <c r="M47" s="9">
        <v>2021.4099999999999</v>
      </c>
      <c r="N47" s="9">
        <v>470</v>
      </c>
      <c r="O47" s="9">
        <v>1438.53</v>
      </c>
      <c r="P47" s="9">
        <v>4191.3</v>
      </c>
      <c r="Q47" s="9">
        <v>17907.87</v>
      </c>
      <c r="R47" s="9">
        <f t="shared" si="0"/>
        <v>68156.08</v>
      </c>
    </row>
    <row r="48" spans="1:18">
      <c r="A48" s="2">
        <v>9</v>
      </c>
      <c r="B48" s="1" t="s">
        <v>17</v>
      </c>
      <c r="C48" s="5" t="s">
        <v>18</v>
      </c>
      <c r="D48" s="1" t="s">
        <v>3</v>
      </c>
      <c r="E48" s="5" t="s">
        <v>4</v>
      </c>
      <c r="F48" s="9">
        <v>0</v>
      </c>
      <c r="G48" s="9">
        <v>0</v>
      </c>
      <c r="H48" s="9">
        <v>0</v>
      </c>
      <c r="I48" s="9">
        <v>0</v>
      </c>
      <c r="J48" s="9">
        <v>1000</v>
      </c>
      <c r="K48" s="9">
        <v>0</v>
      </c>
      <c r="L48" s="9">
        <v>416.7</v>
      </c>
      <c r="M48" s="9">
        <v>0</v>
      </c>
      <c r="N48" s="9">
        <v>0</v>
      </c>
      <c r="O48" s="9">
        <v>0</v>
      </c>
      <c r="P48" s="9">
        <v>449.11</v>
      </c>
      <c r="Q48" s="9">
        <v>783.43000000000006</v>
      </c>
      <c r="R48" s="9">
        <f t="shared" si="0"/>
        <v>2649.24</v>
      </c>
    </row>
    <row r="49" spans="1:18">
      <c r="A49" s="2">
        <v>91</v>
      </c>
      <c r="B49" s="1" t="s">
        <v>25</v>
      </c>
      <c r="C49" s="5" t="s">
        <v>26</v>
      </c>
      <c r="D49" s="1" t="s">
        <v>3</v>
      </c>
      <c r="E49" s="5" t="s">
        <v>4</v>
      </c>
      <c r="F49" s="9">
        <v>80.69</v>
      </c>
      <c r="G49" s="9">
        <v>6.83</v>
      </c>
      <c r="H49" s="9">
        <v>407.91999999999996</v>
      </c>
      <c r="I49" s="9">
        <v>80.69</v>
      </c>
      <c r="J49" s="9">
        <v>80.69</v>
      </c>
      <c r="K49" s="9">
        <v>80.69</v>
      </c>
      <c r="L49" s="9">
        <v>6.83</v>
      </c>
      <c r="M49" s="9">
        <v>0</v>
      </c>
      <c r="N49" s="9">
        <v>0</v>
      </c>
      <c r="O49" s="9">
        <v>61.29</v>
      </c>
      <c r="P49" s="9">
        <v>72.63</v>
      </c>
      <c r="Q49" s="9">
        <v>250.93</v>
      </c>
      <c r="R49" s="9">
        <f t="shared" si="0"/>
        <v>1129.19</v>
      </c>
    </row>
    <row r="50" spans="1:18">
      <c r="A50" s="2">
        <v>91</v>
      </c>
      <c r="B50" s="1" t="s">
        <v>15</v>
      </c>
      <c r="C50" s="5" t="s">
        <v>16</v>
      </c>
      <c r="D50" s="1" t="s">
        <v>3</v>
      </c>
      <c r="E50" s="5" t="s">
        <v>4</v>
      </c>
      <c r="F50" s="9">
        <v>0</v>
      </c>
      <c r="G50" s="9">
        <v>0</v>
      </c>
      <c r="H50" s="9">
        <v>0</v>
      </c>
      <c r="I50" s="9">
        <v>-500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f t="shared" si="0"/>
        <v>-500</v>
      </c>
    </row>
    <row r="51" spans="1:18">
      <c r="A51" s="2">
        <v>91</v>
      </c>
      <c r="B51" s="1" t="s">
        <v>13</v>
      </c>
      <c r="C51" s="5" t="s">
        <v>14</v>
      </c>
      <c r="D51" s="1" t="s">
        <v>3</v>
      </c>
      <c r="E51" s="5" t="s">
        <v>4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2720.54</v>
      </c>
      <c r="R51" s="9">
        <f t="shared" si="0"/>
        <v>2720.54</v>
      </c>
    </row>
    <row r="52" spans="1:18">
      <c r="A52" s="2">
        <v>91</v>
      </c>
      <c r="B52" s="1" t="s">
        <v>17</v>
      </c>
      <c r="C52" s="5" t="s">
        <v>18</v>
      </c>
      <c r="D52" s="1" t="s">
        <v>3</v>
      </c>
      <c r="E52" s="5" t="s">
        <v>4</v>
      </c>
      <c r="F52" s="9">
        <v>439.95000000000005</v>
      </c>
      <c r="G52" s="9">
        <v>7.59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149.52000000000001</v>
      </c>
      <c r="O52" s="9">
        <v>0</v>
      </c>
      <c r="P52" s="9">
        <v>0</v>
      </c>
      <c r="Q52" s="9">
        <v>0</v>
      </c>
      <c r="R52" s="9">
        <f t="shared" si="0"/>
        <v>597.06000000000006</v>
      </c>
    </row>
    <row r="53" spans="1:18" ht="13.5" thickBot="1">
      <c r="F53" s="48">
        <f>SUM(F8:F52)</f>
        <v>51575.939999999995</v>
      </c>
      <c r="G53" s="48">
        <f t="shared" ref="G53:R53" si="1">SUM(G8:G52)</f>
        <v>62993.32</v>
      </c>
      <c r="H53" s="48">
        <f t="shared" si="1"/>
        <v>44941.7</v>
      </c>
      <c r="I53" s="48">
        <f t="shared" si="1"/>
        <v>64576.570000000007</v>
      </c>
      <c r="J53" s="48">
        <f t="shared" si="1"/>
        <v>86947.489999999991</v>
      </c>
      <c r="K53" s="48">
        <f t="shared" si="1"/>
        <v>74628.91</v>
      </c>
      <c r="L53" s="48">
        <f t="shared" si="1"/>
        <v>26452.440000000002</v>
      </c>
      <c r="M53" s="48">
        <f t="shared" si="1"/>
        <v>64896.770000000004</v>
      </c>
      <c r="N53" s="48">
        <f t="shared" si="1"/>
        <v>65518.419999999991</v>
      </c>
      <c r="O53" s="48">
        <f t="shared" si="1"/>
        <v>66153.959999999992</v>
      </c>
      <c r="P53" s="48">
        <f t="shared" si="1"/>
        <v>52530.909999999996</v>
      </c>
      <c r="Q53" s="48">
        <f t="shared" si="1"/>
        <v>194666.54</v>
      </c>
      <c r="R53" s="48">
        <f t="shared" si="1"/>
        <v>855882.96999999986</v>
      </c>
    </row>
    <row r="54" spans="1:18" ht="13.5" thickTop="1"/>
  </sheetData>
  <sortState ref="A8:R52">
    <sortCondition ref="D8:D52"/>
  </sortState>
  <mergeCells count="4">
    <mergeCell ref="A4:G4"/>
    <mergeCell ref="A3:H3"/>
    <mergeCell ref="A2:H2"/>
    <mergeCell ref="A1:H1"/>
  </mergeCells>
  <pageMargins left="0.45" right="0.45" top="0.75" bottom="0.75" header="0.3" footer="0.3"/>
  <pageSetup scale="42" fitToHeight="0" orientation="landscape" r:id="rId1"/>
  <headerFooter>
    <oddHeader>&amp;RCASE NO. 2015-00343
ATTACHMENT 1
TO STAFF DR NO. 1-51</oddHeader>
  </headerFooter>
  <ignoredErrors>
    <ignoredError sqref="B8:W52 B53:E53 S53:W53" numberStoredAsText="1"/>
    <ignoredError sqref="F53:R53" numberStoredAsText="1" formulaRange="1"/>
    <ignoredError sqref="F54:R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1-51a Summary</vt:lpstr>
      <vt:lpstr>1-51 Detail</vt:lpstr>
      <vt:lpstr>'1-51 Detail'!Print_Area</vt:lpstr>
      <vt:lpstr>'1-51a Summary'!Print_Area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 Jackson</dc:creator>
  <cp:lastModifiedBy>Eric  Wilen</cp:lastModifiedBy>
  <cp:lastPrinted>2015-11-24T20:39:43Z</cp:lastPrinted>
  <dcterms:created xsi:type="dcterms:W3CDTF">2015-11-05T20:30:19Z</dcterms:created>
  <dcterms:modified xsi:type="dcterms:W3CDTF">2015-11-24T20:39:46Z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