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270"/>
  </bookViews>
  <sheets>
    <sheet name="OAG 2-10" sheetId="1" r:id="rId1"/>
  </sheets>
  <definedNames>
    <definedName name="_xlnm.Print_Area" localSheetId="0">'OAG 2-10'!$A$1:$N$60</definedName>
  </definedNames>
  <calcPr calcId="145621"/>
</workbook>
</file>

<file path=xl/calcChain.xml><?xml version="1.0" encoding="utf-8"?>
<calcChain xmlns="http://schemas.openxmlformats.org/spreadsheetml/2006/main">
  <c r="L37" i="1" l="1"/>
  <c r="L35" i="1"/>
  <c r="M35" i="1"/>
  <c r="N58" i="1" l="1"/>
  <c r="C58" i="1"/>
  <c r="D58" i="1"/>
  <c r="E58" i="1"/>
  <c r="F58" i="1"/>
  <c r="G58" i="1"/>
  <c r="H58" i="1"/>
  <c r="I58" i="1"/>
  <c r="J58" i="1"/>
  <c r="K58" i="1"/>
  <c r="L58" i="1"/>
  <c r="M58" i="1"/>
  <c r="B58" i="1"/>
  <c r="C53" i="1"/>
  <c r="D53" i="1"/>
  <c r="E53" i="1"/>
  <c r="F53" i="1"/>
  <c r="G53" i="1"/>
  <c r="H53" i="1"/>
  <c r="I53" i="1"/>
  <c r="J53" i="1"/>
  <c r="K53" i="1"/>
  <c r="L53" i="1"/>
  <c r="M53" i="1"/>
  <c r="N53" i="1"/>
  <c r="B53" i="1"/>
  <c r="N52" i="1"/>
  <c r="N50" i="1"/>
  <c r="N51" i="1"/>
  <c r="N49" i="1"/>
  <c r="M52" i="1"/>
  <c r="C52" i="1"/>
  <c r="D52" i="1"/>
  <c r="E52" i="1"/>
  <c r="F52" i="1"/>
  <c r="G52" i="1"/>
  <c r="H52" i="1"/>
  <c r="I52" i="1"/>
  <c r="J52" i="1"/>
  <c r="K52" i="1"/>
  <c r="L52" i="1"/>
  <c r="B52" i="1"/>
  <c r="C44" i="1"/>
  <c r="D44" i="1"/>
  <c r="E44" i="1"/>
  <c r="F44" i="1"/>
  <c r="B44" i="1"/>
  <c r="H44" i="1"/>
  <c r="I44" i="1"/>
  <c r="J44" i="1"/>
  <c r="K44" i="1"/>
  <c r="L44" i="1"/>
  <c r="M44" i="1"/>
  <c r="G44" i="1"/>
  <c r="M41" i="1"/>
  <c r="L41" i="1"/>
  <c r="K41" i="1"/>
  <c r="J41" i="1"/>
  <c r="I41" i="1"/>
  <c r="H41" i="1"/>
  <c r="G41" i="1"/>
  <c r="C39" i="1"/>
  <c r="D39" i="1"/>
  <c r="E39" i="1"/>
  <c r="F39" i="1"/>
  <c r="G39" i="1"/>
  <c r="H39" i="1"/>
  <c r="I39" i="1"/>
  <c r="J39" i="1"/>
  <c r="K39" i="1"/>
  <c r="B39" i="1"/>
  <c r="C38" i="1"/>
  <c r="D38" i="1"/>
  <c r="E38" i="1"/>
  <c r="F38" i="1"/>
  <c r="G38" i="1"/>
  <c r="H38" i="1"/>
  <c r="I38" i="1"/>
  <c r="J38" i="1"/>
  <c r="K38" i="1"/>
  <c r="L38" i="1"/>
  <c r="L39" i="1" s="1"/>
  <c r="M38" i="1"/>
  <c r="B38" i="1"/>
  <c r="K37" i="1"/>
  <c r="J37" i="1"/>
  <c r="I37" i="1"/>
  <c r="H37" i="1"/>
  <c r="G37" i="1"/>
  <c r="N36" i="1"/>
  <c r="N37" i="1"/>
  <c r="N35" i="1"/>
  <c r="N30" i="1"/>
  <c r="N25" i="1"/>
  <c r="C25" i="1"/>
  <c r="D25" i="1"/>
  <c r="E25" i="1"/>
  <c r="F25" i="1"/>
  <c r="G25" i="1"/>
  <c r="H25" i="1"/>
  <c r="I25" i="1"/>
  <c r="J25" i="1"/>
  <c r="K25" i="1"/>
  <c r="L25" i="1"/>
  <c r="M25" i="1"/>
  <c r="B25" i="1"/>
  <c r="C24" i="1"/>
  <c r="D24" i="1"/>
  <c r="N24" i="1" s="1"/>
  <c r="E24" i="1"/>
  <c r="F24" i="1"/>
  <c r="G24" i="1"/>
  <c r="H24" i="1"/>
  <c r="I24" i="1"/>
  <c r="J24" i="1"/>
  <c r="K24" i="1"/>
  <c r="L24" i="1"/>
  <c r="M24" i="1"/>
  <c r="B24" i="1"/>
  <c r="N22" i="1"/>
  <c r="N23" i="1"/>
  <c r="N21" i="1"/>
  <c r="N8" i="1"/>
  <c r="N9" i="1"/>
  <c r="N11" i="1" s="1"/>
  <c r="N7" i="1"/>
  <c r="C30" i="1"/>
  <c r="D30" i="1"/>
  <c r="E30" i="1"/>
  <c r="F30" i="1"/>
  <c r="G30" i="1"/>
  <c r="H30" i="1"/>
  <c r="I30" i="1"/>
  <c r="J30" i="1"/>
  <c r="K30" i="1"/>
  <c r="L30" i="1"/>
  <c r="M30" i="1"/>
  <c r="B30" i="1"/>
  <c r="C16" i="1"/>
  <c r="D16" i="1"/>
  <c r="E16" i="1"/>
  <c r="F16" i="1"/>
  <c r="G16" i="1"/>
  <c r="H16" i="1"/>
  <c r="N16" i="1" s="1"/>
  <c r="I16" i="1"/>
  <c r="J16" i="1"/>
  <c r="K16" i="1"/>
  <c r="L16" i="1"/>
  <c r="M16" i="1"/>
  <c r="B16" i="1"/>
  <c r="C11" i="1"/>
  <c r="D11" i="1"/>
  <c r="E11" i="1"/>
  <c r="F11" i="1"/>
  <c r="G11" i="1"/>
  <c r="I11" i="1"/>
  <c r="J11" i="1"/>
  <c r="K11" i="1"/>
  <c r="L11" i="1"/>
  <c r="M11" i="1"/>
  <c r="B11" i="1"/>
  <c r="C10" i="1"/>
  <c r="D10" i="1"/>
  <c r="E10" i="1"/>
  <c r="F10" i="1"/>
  <c r="G10" i="1"/>
  <c r="H10" i="1"/>
  <c r="N10" i="1" s="1"/>
  <c r="I10" i="1"/>
  <c r="J10" i="1"/>
  <c r="K10" i="1"/>
  <c r="L10" i="1"/>
  <c r="M10" i="1"/>
  <c r="B10" i="1"/>
  <c r="N44" i="1" l="1"/>
  <c r="N38" i="1"/>
  <c r="N39" i="1" s="1"/>
  <c r="H11" i="1"/>
  <c r="M39" i="1"/>
</calcChain>
</file>

<file path=xl/sharedStrings.xml><?xml version="1.0" encoding="utf-8"?>
<sst xmlns="http://schemas.openxmlformats.org/spreadsheetml/2006/main" count="95" uniqueCount="28">
  <si>
    <t>Div 2 gross expenses</t>
  </si>
  <si>
    <t>Div 12 gross expenses</t>
  </si>
  <si>
    <t>SSU Capital Credits</t>
  </si>
  <si>
    <t>pre-capitalization totals</t>
  </si>
  <si>
    <t>effective average cap rate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</si>
  <si>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</si>
  <si>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</si>
  <si>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</si>
  <si>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</si>
  <si>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</si>
  <si>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</si>
  <si>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</si>
  <si>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</si>
  <si>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</si>
  <si>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</si>
  <si>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</si>
  <si>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</si>
  <si>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Test Year</t>
  </si>
  <si>
    <t>Base Year</t>
  </si>
  <si>
    <t>KY for Ratemaking Purposes</t>
  </si>
  <si>
    <t>SSU Capital Credits Allocated to</t>
  </si>
  <si>
    <t>Total</t>
  </si>
  <si>
    <t>Fiscal 2014</t>
  </si>
  <si>
    <t>Fiscal 2015</t>
  </si>
  <si>
    <t>Div 002 Allocation Factor to KY</t>
  </si>
  <si>
    <t>Atmos Energy Corporation</t>
  </si>
  <si>
    <t>Shared Services Capitalized Overhead</t>
  </si>
  <si>
    <t>OAG 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</si>
</sst>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"/>
    <numFmt numFmtId="167" formatCode="General;;"/>
    <numFmt numFmtId="168" formatCode="0.00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sz val="12"/>
      <name val="Helvetica-Narrow"/>
      <family val="2"/>
    </font>
    <font>
      <sz val="12"/>
      <name val="Times New Roman"/>
      <family val="1"/>
    </font>
    <font>
      <b/>
      <i/>
      <sz val="16"/>
      <name val="Helv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2" borderId="3">
      <alignment horizontal="center" vertical="center"/>
    </xf>
    <xf numFmtId="3" fontId="5" fillId="3" borderId="0" applyBorder="0">
      <alignment horizontal="right"/>
      <protection locked="0"/>
    </xf>
    <xf numFmtId="0" fontId="6" fillId="0" borderId="0" applyNumberFormat="0" applyFill="0" applyBorder="0" applyAlignment="0" applyProtection="0"/>
    <xf numFmtId="0" fontId="7" fillId="0" borderId="0">
      <alignment horizontal="left" vertical="center" indent="1"/>
    </xf>
    <xf numFmtId="8" fontId="8" fillId="0" borderId="4">
      <protection locked="0"/>
    </xf>
    <xf numFmtId="0" fontId="6" fillId="0" borderId="0"/>
    <xf numFmtId="0" fontId="6" fillId="0" borderId="5"/>
    <xf numFmtId="6" fontId="9" fillId="0" borderId="0">
      <protection locked="0"/>
    </xf>
    <xf numFmtId="0" fontId="10" fillId="0" borderId="0" applyNumberFormat="0">
      <protection locked="0"/>
    </xf>
    <xf numFmtId="166" fontId="3" fillId="4" borderId="0" applyFill="0" applyBorder="0" applyProtection="0"/>
    <xf numFmtId="0" fontId="2" fillId="0" borderId="0">
      <protection locked="0"/>
    </xf>
    <xf numFmtId="38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Alignment="0" applyProtection="0">
      <alignment horizontal="left" vertical="center"/>
    </xf>
    <xf numFmtId="0" fontId="12" fillId="0" borderId="1">
      <alignment horizontal="left" vertical="center"/>
    </xf>
    <xf numFmtId="0" fontId="13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4" fillId="0" borderId="6" applyNumberFormat="0" applyFill="0" applyAlignment="0" applyProtection="0"/>
    <xf numFmtId="10" fontId="10" fillId="6" borderId="7" applyNumberFormat="0" applyBorder="0" applyAlignment="0" applyProtection="0"/>
    <xf numFmtId="0" fontId="15" fillId="7" borderId="5"/>
    <xf numFmtId="0" fontId="16" fillId="0" borderId="0" applyNumberFormat="0">
      <alignment horizontal="left"/>
    </xf>
    <xf numFmtId="37" fontId="17" fillId="0" borderId="0"/>
    <xf numFmtId="3" fontId="10" fillId="5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43" fontId="18" fillId="0" borderId="0"/>
    <xf numFmtId="4" fontId="19" fillId="8" borderId="0">
      <alignment horizontal="right"/>
    </xf>
    <xf numFmtId="0" fontId="20" fillId="8" borderId="0">
      <alignment horizontal="right"/>
    </xf>
    <xf numFmtId="0" fontId="21" fillId="8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10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6" fillId="0" borderId="0"/>
    <xf numFmtId="0" fontId="24" fillId="0" borderId="0" applyNumberFormat="0">
      <alignment horizontal="left"/>
    </xf>
    <xf numFmtId="0" fontId="6" fillId="0" borderId="5"/>
    <xf numFmtId="0" fontId="25" fillId="9" borderId="0"/>
    <xf numFmtId="167" fontId="26" fillId="0" borderId="0">
      <alignment horizontal="center"/>
    </xf>
    <xf numFmtId="0" fontId="15" fillId="0" borderId="9"/>
    <xf numFmtId="0" fontId="15" fillId="0" borderId="5"/>
    <xf numFmtId="37" fontId="10" fillId="10" borderId="0" applyNumberFormat="0" applyBorder="0" applyAlignment="0" applyProtection="0"/>
    <xf numFmtId="37" fontId="10" fillId="0" borderId="0"/>
    <xf numFmtId="3" fontId="27" fillId="0" borderId="6" applyProtection="0"/>
    <xf numFmtId="0" fontId="28" fillId="0" borderId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29" fillId="0" borderId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8" fontId="31" fillId="0" borderId="0"/>
    <xf numFmtId="40" fontId="19" fillId="8" borderId="0">
      <alignment horizontal="right"/>
    </xf>
    <xf numFmtId="0" fontId="32" fillId="6" borderId="0">
      <alignment horizontal="center"/>
    </xf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9" fontId="3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29" fillId="0" borderId="0" applyProtection="0"/>
    <xf numFmtId="0" fontId="1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30" fillId="0" borderId="0" applyFont="0" applyFill="0" applyBorder="0" applyAlignment="0" applyProtection="0"/>
    <xf numFmtId="37" fontId="29" fillId="0" borderId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29" fillId="0" borderId="0" applyProtection="0"/>
    <xf numFmtId="0" fontId="3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37" fontId="29" fillId="0" borderId="0" applyProtection="0"/>
    <xf numFmtId="43" fontId="2" fillId="0" borderId="0" applyFont="0" applyFill="0" applyBorder="0" applyAlignment="0" applyProtection="0"/>
    <xf numFmtId="0" fontId="2" fillId="0" borderId="0"/>
    <xf numFmtId="37" fontId="29" fillId="0" borderId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/>
    <xf numFmtId="0" fontId="35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0" fontId="38" fillId="8" borderId="0">
      <alignment horizontal="right"/>
    </xf>
    <xf numFmtId="9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2" applyFont="1"/>
    <xf numFmtId="0" fontId="2" fillId="0" borderId="0" xfId="2" applyFont="1"/>
    <xf numFmtId="0" fontId="2" fillId="0" borderId="0" xfId="98" applyFont="1"/>
    <xf numFmtId="10" fontId="2" fillId="0" borderId="0" xfId="102" applyNumberFormat="1" applyFont="1"/>
    <xf numFmtId="164" fontId="2" fillId="0" borderId="0" xfId="101" applyNumberFormat="1" applyFont="1" applyAlignment="1">
      <alignment horizontal="right"/>
    </xf>
    <xf numFmtId="10" fontId="2" fillId="0" borderId="0" xfId="104" applyNumberFormat="1" applyFont="1"/>
    <xf numFmtId="164" fontId="2" fillId="0" borderId="0" xfId="116" applyNumberFormat="1" applyFont="1" applyAlignment="1">
      <alignment horizontal="right"/>
    </xf>
    <xf numFmtId="0" fontId="36" fillId="0" borderId="0" xfId="0" applyFont="1"/>
    <xf numFmtId="10" fontId="2" fillId="0" borderId="0" xfId="112" applyNumberFormat="1" applyFont="1" applyFill="1" applyBorder="1"/>
    <xf numFmtId="164" fontId="36" fillId="0" borderId="0" xfId="0" applyNumberFormat="1" applyFont="1"/>
    <xf numFmtId="0" fontId="3" fillId="0" borderId="11" xfId="105" quotePrefix="1" applyFont="1" applyBorder="1" applyAlignment="1">
      <alignment horizontal="center"/>
    </xf>
    <xf numFmtId="0" fontId="3" fillId="0" borderId="11" xfId="0" applyFont="1" applyBorder="1"/>
    <xf numFmtId="165" fontId="3" fillId="0" borderId="0" xfId="105" applyNumberFormat="1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" fillId="0" borderId="11" xfId="111" quotePrefix="1" applyFont="1" applyBorder="1" applyAlignment="1">
      <alignment horizontal="center"/>
    </xf>
    <xf numFmtId="0" fontId="37" fillId="0" borderId="11" xfId="0" applyFont="1" applyBorder="1"/>
    <xf numFmtId="0" fontId="37" fillId="0" borderId="0" xfId="0" applyFont="1" applyAlignment="1">
      <alignment horizontal="center"/>
    </xf>
    <xf numFmtId="165" fontId="3" fillId="0" borderId="0" xfId="111" applyNumberFormat="1" applyFont="1" applyAlignment="1">
      <alignment horizontal="center"/>
    </xf>
    <xf numFmtId="0" fontId="37" fillId="0" borderId="0" xfId="0" applyFont="1"/>
    <xf numFmtId="164" fontId="36" fillId="0" borderId="10" xfId="0" applyNumberFormat="1" applyFont="1" applyBorder="1"/>
    <xf numFmtId="10" fontId="2" fillId="0" borderId="0" xfId="121" applyNumberFormat="1" applyFont="1" applyBorder="1"/>
    <xf numFmtId="38" fontId="2" fillId="0" borderId="0" xfId="125" applyNumberFormat="1" applyFont="1" applyBorder="1"/>
    <xf numFmtId="38" fontId="2" fillId="0" borderId="0" xfId="127" applyNumberFormat="1" applyFont="1" applyBorder="1"/>
    <xf numFmtId="41" fontId="2" fillId="0" borderId="0" xfId="129" quotePrefix="1" applyNumberFormat="1" applyFont="1" applyBorder="1"/>
    <xf numFmtId="38" fontId="36" fillId="0" borderId="0" xfId="0" applyNumberFormat="1" applyFont="1"/>
    <xf numFmtId="10" fontId="36" fillId="0" borderId="0" xfId="1" applyNumberFormat="1" applyFont="1"/>
    <xf numFmtId="10" fontId="36" fillId="0" borderId="0" xfId="0" applyNumberFormat="1" applyFont="1"/>
    <xf numFmtId="10" fontId="2" fillId="0" borderId="0" xfId="132" applyNumberFormat="1" applyFont="1"/>
    <xf numFmtId="38" fontId="2" fillId="0" borderId="0" xfId="134" applyNumberFormat="1" applyFont="1" applyBorder="1"/>
    <xf numFmtId="38" fontId="2" fillId="0" borderId="0" xfId="137" applyNumberFormat="1" applyFont="1" applyBorder="1"/>
    <xf numFmtId="38" fontId="2" fillId="0" borderId="0" xfId="140" quotePrefix="1" applyNumberFormat="1" applyFont="1" applyBorder="1"/>
    <xf numFmtId="10" fontId="2" fillId="0" borderId="0" xfId="144" applyNumberFormat="1" applyFont="1"/>
    <xf numFmtId="10" fontId="2" fillId="0" borderId="0" xfId="145" applyNumberFormat="1" applyFill="1"/>
    <xf numFmtId="41" fontId="36" fillId="0" borderId="10" xfId="0" applyNumberFormat="1" applyFont="1" applyBorder="1"/>
    <xf numFmtId="164" fontId="36" fillId="0" borderId="0" xfId="0" applyNumberFormat="1" applyFont="1" applyFill="1"/>
    <xf numFmtId="0" fontId="36" fillId="0" borderId="0" xfId="0" applyFont="1" applyAlignment="1">
      <alignment horizontal="left"/>
    </xf>
    <xf numFmtId="38" fontId="2" fillId="0" borderId="0" xfId="125" applyNumberFormat="1" applyFont="1" applyFill="1" applyBorder="1"/>
    <xf numFmtId="38" fontId="2" fillId="0" borderId="0" xfId="127" applyNumberFormat="1" applyFont="1" applyFill="1" applyBorder="1"/>
    <xf numFmtId="41" fontId="2" fillId="0" borderId="0" xfId="129" quotePrefix="1" applyNumberFormat="1" applyFont="1" applyFill="1" applyBorder="1"/>
    <xf numFmtId="164" fontId="2" fillId="0" borderId="0" xfId="101" applyNumberFormat="1" applyFont="1" applyFill="1" applyAlignment="1">
      <alignment horizontal="right"/>
    </xf>
  </cellXfs>
  <cellStyles count="154">
    <cellStyle name="Actual Date" xfId="8"/>
    <cellStyle name="Affinity Input" xfId="9"/>
    <cellStyle name="Body" xfId="10"/>
    <cellStyle name="Comma [0] 2" xfId="79"/>
    <cellStyle name="Comma 10" xfId="110"/>
    <cellStyle name="Comma 11" xfId="106"/>
    <cellStyle name="Comma 12" xfId="101"/>
    <cellStyle name="Comma 13" xfId="116"/>
    <cellStyle name="Comma 14" xfId="108"/>
    <cellStyle name="Comma 15" xfId="119"/>
    <cellStyle name="Comma 16" xfId="122"/>
    <cellStyle name="Comma 17" xfId="125"/>
    <cellStyle name="Comma 18" xfId="127"/>
    <cellStyle name="Comma 19" xfId="129"/>
    <cellStyle name="Comma 2" xfId="5"/>
    <cellStyle name="Comma 2 2" xfId="147"/>
    <cellStyle name="Comma 20" xfId="131"/>
    <cellStyle name="Comma 21" xfId="134"/>
    <cellStyle name="Comma 22" xfId="137"/>
    <cellStyle name="Comma 23" xfId="140"/>
    <cellStyle name="Comma 24" xfId="143"/>
    <cellStyle name="Comma 25" xfId="146"/>
    <cellStyle name="Comma 3" xfId="7"/>
    <cellStyle name="Comma 3 2" xfId="81"/>
    <cellStyle name="Comma 3 3" xfId="148"/>
    <cellStyle name="Comma 4" xfId="84"/>
    <cellStyle name="Comma 5" xfId="67"/>
    <cellStyle name="Comma 6" xfId="92"/>
    <cellStyle name="Comma 7" xfId="95"/>
    <cellStyle name="Comma 8" xfId="3"/>
    <cellStyle name="Comma 9" xfId="99"/>
    <cellStyle name="ContentsHyperlink" xfId="11"/>
    <cellStyle name="Currency [0] 2" xfId="78"/>
    <cellStyle name="Currency [2]" xfId="12"/>
    <cellStyle name="Currency 10" xfId="120"/>
    <cellStyle name="Currency 2" xfId="77"/>
    <cellStyle name="Currency 3" xfId="80"/>
    <cellStyle name="Currency 4" xfId="85"/>
    <cellStyle name="Currency 5" xfId="68"/>
    <cellStyle name="Currency 6" xfId="93"/>
    <cellStyle name="Currency 7" xfId="94"/>
    <cellStyle name="Currency 8" xfId="64"/>
    <cellStyle name="Currency 9" xfId="113"/>
    <cellStyle name="Custom - Style1" xfId="13"/>
    <cellStyle name="Data   - Style2" xfId="14"/>
    <cellStyle name="Date" xfId="15"/>
    <cellStyle name="Edit" xfId="16"/>
    <cellStyle name="Engine" xfId="17"/>
    <cellStyle name="Fixed" xfId="18"/>
    <cellStyle name="Grey" xfId="19"/>
    <cellStyle name="HEADER" xfId="20"/>
    <cellStyle name="Header1" xfId="21"/>
    <cellStyle name="Header2" xfId="22"/>
    <cellStyle name="heading" xfId="23"/>
    <cellStyle name="Heading1" xfId="24"/>
    <cellStyle name="Heading2" xfId="25"/>
    <cellStyle name="HIGHLIGHT" xfId="26"/>
    <cellStyle name="Input [yellow]" xfId="27"/>
    <cellStyle name="Labels - Style3" xfId="28"/>
    <cellStyle name="Large Page Heading" xfId="29"/>
    <cellStyle name="no dec" xfId="30"/>
    <cellStyle name="No Edit" xfId="31"/>
    <cellStyle name="Normal" xfId="0" builtinId="0"/>
    <cellStyle name="Normal - Style1" xfId="32"/>
    <cellStyle name="Normal - Style1 2" xfId="69"/>
    <cellStyle name="Normal - Style2" xfId="33"/>
    <cellStyle name="Normal - Style3" xfId="34"/>
    <cellStyle name="Normal - Style4" xfId="35"/>
    <cellStyle name="Normal - Style5" xfId="36"/>
    <cellStyle name="Normal - Style6" xfId="37"/>
    <cellStyle name="Normal - Style7" xfId="38"/>
    <cellStyle name="Normal - Style8" xfId="39"/>
    <cellStyle name="Normal 10" xfId="63"/>
    <cellStyle name="Normal 11" xfId="97"/>
    <cellStyle name="Normal 11 2" xfId="117"/>
    <cellStyle name="Normal 12" xfId="2"/>
    <cellStyle name="Normal 13" xfId="98"/>
    <cellStyle name="Normal 14" xfId="111"/>
    <cellStyle name="Normal 15" xfId="105"/>
    <cellStyle name="Normal 16" xfId="114"/>
    <cellStyle name="Normal 17" xfId="103"/>
    <cellStyle name="Normal 18" xfId="115"/>
    <cellStyle name="Normal 19" xfId="118"/>
    <cellStyle name="Normal 2" xfId="40"/>
    <cellStyle name="Normal 2 2" xfId="87"/>
    <cellStyle name="Normal 2 3" xfId="75"/>
    <cellStyle name="Normal 2 4" xfId="149"/>
    <cellStyle name="Normal 20" xfId="123"/>
    <cellStyle name="Normal 21" xfId="124"/>
    <cellStyle name="Normal 22" xfId="126"/>
    <cellStyle name="Normal 23" xfId="128"/>
    <cellStyle name="Normal 24" xfId="130"/>
    <cellStyle name="Normal 25" xfId="133"/>
    <cellStyle name="Normal 26" xfId="136"/>
    <cellStyle name="Normal 27" xfId="139"/>
    <cellStyle name="Normal 28" xfId="142"/>
    <cellStyle name="Normal 29" xfId="145"/>
    <cellStyle name="Normal 3" xfId="41"/>
    <cellStyle name="Normal 3 2" xfId="89"/>
    <cellStyle name="Normal 3 3" xfId="150"/>
    <cellStyle name="Normal 4" xfId="61"/>
    <cellStyle name="Normal 4 2" xfId="82"/>
    <cellStyle name="Normal 4 3" xfId="153"/>
    <cellStyle name="Normal 5" xfId="62"/>
    <cellStyle name="Normal 5 2" xfId="83"/>
    <cellStyle name="Normal 6" xfId="88"/>
    <cellStyle name="Normal 7" xfId="66"/>
    <cellStyle name="Normal 8" xfId="91"/>
    <cellStyle name="Normal 9" xfId="96"/>
    <cellStyle name="nPlosion" xfId="42"/>
    <cellStyle name="Output Amounts" xfId="43"/>
    <cellStyle name="Output Amounts 2" xfId="70"/>
    <cellStyle name="Output Amounts 3" xfId="151"/>
    <cellStyle name="Output Column Headings" xfId="44"/>
    <cellStyle name="Output Column Headings 2" xfId="71"/>
    <cellStyle name="Output Line Items" xfId="45"/>
    <cellStyle name="Output Report Heading" xfId="46"/>
    <cellStyle name="Output Report Heading 2" xfId="72"/>
    <cellStyle name="Output Report Title" xfId="47"/>
    <cellStyle name="Output Report Title 2" xfId="73"/>
    <cellStyle name="Percent" xfId="1" builtinId="5"/>
    <cellStyle name="Percent [2]" xfId="48"/>
    <cellStyle name="Percent 10" xfId="107"/>
    <cellStyle name="Percent 11" xfId="102"/>
    <cellStyle name="Percent 12" xfId="104"/>
    <cellStyle name="Percent 13" xfId="112"/>
    <cellStyle name="Percent 14" xfId="121"/>
    <cellStyle name="Percent 15" xfId="132"/>
    <cellStyle name="Percent 16" xfId="135"/>
    <cellStyle name="Percent 17" xfId="138"/>
    <cellStyle name="Percent 18" xfId="141"/>
    <cellStyle name="Percent 19" xfId="144"/>
    <cellStyle name="Percent 2" xfId="6"/>
    <cellStyle name="Percent 2 2" xfId="76"/>
    <cellStyle name="Percent 20" xfId="152"/>
    <cellStyle name="Percent 3" xfId="86"/>
    <cellStyle name="Percent 4" xfId="74"/>
    <cellStyle name="Percent 5" xfId="65"/>
    <cellStyle name="Percent 6" xfId="4"/>
    <cellStyle name="Percent 7" xfId="90"/>
    <cellStyle name="Percent 8" xfId="100"/>
    <cellStyle name="Percent 9" xfId="109"/>
    <cellStyle name="PSChar" xfId="49"/>
    <cellStyle name="Reset  - Style4" xfId="50"/>
    <cellStyle name="Small Page Heading" xfId="51"/>
    <cellStyle name="Table  - Style5" xfId="52"/>
    <cellStyle name="Title  - Style6" xfId="53"/>
    <cellStyle name="title1" xfId="54"/>
    <cellStyle name="TotCol - Style7" xfId="55"/>
    <cellStyle name="TotRow - Style8" xfId="56"/>
    <cellStyle name="Unprot" xfId="57"/>
    <cellStyle name="Unprot$" xfId="58"/>
    <cellStyle name="Unprotect" xfId="59"/>
    <cellStyle name="一般_dept code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Normal="100" workbookViewId="0">
      <selection activeCell="C2" sqref="C2"/>
    </sheetView>
  </sheetViews>
  <sheetFormatPr defaultRowHeight="12.75"/>
  <cols>
    <col min="1" max="1" width="32.85546875" style="8" customWidth="1"/>
    <col min="2" max="13" width="11.28515625" style="8" bestFit="1" customWidth="1"/>
    <col min="14" max="14" width="13.28515625" style="8" customWidth="1"/>
    <col min="15" max="16384" width="9.140625" style="8"/>
  </cols>
  <sheetData>
    <row r="1" spans="1:14">
      <c r="A1" s="36" t="s">
        <v>25</v>
      </c>
    </row>
    <row r="2" spans="1:14">
      <c r="A2" s="36" t="s">
        <v>26</v>
      </c>
    </row>
    <row r="3" spans="1:14">
      <c r="A3" s="36" t="s">
        <v>27</v>
      </c>
    </row>
    <row r="5" spans="1:14">
      <c r="A5" s="19"/>
      <c r="B5" s="18">
        <v>2015</v>
      </c>
      <c r="C5" s="18">
        <v>2015</v>
      </c>
      <c r="D5" s="18">
        <v>2015</v>
      </c>
      <c r="E5" s="18">
        <v>2015</v>
      </c>
      <c r="F5" s="18">
        <v>2015</v>
      </c>
      <c r="G5" s="18">
        <v>2015</v>
      </c>
      <c r="H5" s="18">
        <v>2015</v>
      </c>
      <c r="I5" s="18">
        <v>2015</v>
      </c>
      <c r="J5" s="18">
        <v>2015</v>
      </c>
      <c r="K5" s="18">
        <v>2015</v>
      </c>
      <c r="L5" s="18">
        <v>2016</v>
      </c>
      <c r="M5" s="18">
        <v>2016</v>
      </c>
      <c r="N5" s="17" t="s">
        <v>21</v>
      </c>
    </row>
    <row r="6" spans="1:14" ht="13.5" thickBot="1">
      <c r="A6" s="16" t="s">
        <v>18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4" t="s">
        <v>18</v>
      </c>
    </row>
    <row r="7" spans="1:14">
      <c r="A7" s="2" t="s">
        <v>0</v>
      </c>
      <c r="B7" s="5">
        <v>7246876.3699999992</v>
      </c>
      <c r="C7" s="5">
        <v>5107074.2099999972</v>
      </c>
      <c r="D7" s="5">
        <v>5845266.2999999989</v>
      </c>
      <c r="E7" s="5">
        <v>10959009.129999997</v>
      </c>
      <c r="F7" s="5">
        <v>6110725.4800000004</v>
      </c>
      <c r="G7" s="5">
        <v>1666571.7799999993</v>
      </c>
      <c r="H7" s="5">
        <v>6723910.1800000016</v>
      </c>
      <c r="I7" s="5">
        <v>7827801.5286666686</v>
      </c>
      <c r="J7" s="5">
        <v>7366139.9686666662</v>
      </c>
      <c r="K7" s="5">
        <v>8272202.0286666667</v>
      </c>
      <c r="L7" s="5">
        <v>7032001.2453333335</v>
      </c>
      <c r="M7" s="5">
        <v>6295030.2953333342</v>
      </c>
      <c r="N7" s="10">
        <f>SUM(B7:M7)</f>
        <v>80452608.516666666</v>
      </c>
    </row>
    <row r="8" spans="1:14">
      <c r="A8" s="2" t="s">
        <v>1</v>
      </c>
      <c r="B8" s="5">
        <v>5012946.4400000004</v>
      </c>
      <c r="C8" s="5">
        <v>5016265.3900000015</v>
      </c>
      <c r="D8" s="5">
        <v>4967862.3400000017</v>
      </c>
      <c r="E8" s="5">
        <v>4893949.09</v>
      </c>
      <c r="F8" s="5">
        <v>5310275.8099999996</v>
      </c>
      <c r="G8" s="5">
        <v>4726287.32</v>
      </c>
      <c r="H8" s="5">
        <v>4257402.8000000007</v>
      </c>
      <c r="I8" s="5">
        <v>4290022.42</v>
      </c>
      <c r="J8" s="5">
        <v>4100092.34</v>
      </c>
      <c r="K8" s="5">
        <v>4469998.9999999991</v>
      </c>
      <c r="L8" s="5">
        <v>4111676.4</v>
      </c>
      <c r="M8" s="5">
        <v>4042121.9700000007</v>
      </c>
      <c r="N8" s="10">
        <f t="shared" ref="N8:N10" si="0">SUM(B8:M8)</f>
        <v>55198901.32</v>
      </c>
    </row>
    <row r="9" spans="1:14">
      <c r="A9" s="2" t="s">
        <v>2</v>
      </c>
      <c r="B9" s="5">
        <v>4740220.9800000004</v>
      </c>
      <c r="C9" s="5">
        <v>4321278.3600000003</v>
      </c>
      <c r="D9" s="5">
        <v>3254665.02</v>
      </c>
      <c r="E9" s="5">
        <v>5980828.0599999996</v>
      </c>
      <c r="F9" s="5">
        <v>8767439.1699999999</v>
      </c>
      <c r="G9" s="5">
        <v>7774361.1899999995</v>
      </c>
      <c r="H9" s="5">
        <v>5383844.80992267</v>
      </c>
      <c r="I9" s="5">
        <v>4773209.9843103997</v>
      </c>
      <c r="J9" s="5">
        <v>5098243.9446448656</v>
      </c>
      <c r="K9" s="5">
        <v>4898287.007830862</v>
      </c>
      <c r="L9" s="5">
        <v>5647630.5779704694</v>
      </c>
      <c r="M9" s="5">
        <v>6109882.5114789801</v>
      </c>
      <c r="N9" s="10">
        <f t="shared" si="0"/>
        <v>66749891.616158247</v>
      </c>
    </row>
    <row r="10" spans="1:14">
      <c r="A10" s="2" t="s">
        <v>3</v>
      </c>
      <c r="B10" s="5">
        <f>SUM(B7:B9)</f>
        <v>17000043.789999999</v>
      </c>
      <c r="C10" s="5">
        <f t="shared" ref="C10:M10" si="1">SUM(C7:C9)</f>
        <v>14444617.959999997</v>
      </c>
      <c r="D10" s="5">
        <f t="shared" si="1"/>
        <v>14067793.66</v>
      </c>
      <c r="E10" s="5">
        <f t="shared" si="1"/>
        <v>21833786.279999997</v>
      </c>
      <c r="F10" s="5">
        <f t="shared" si="1"/>
        <v>20188440.460000001</v>
      </c>
      <c r="G10" s="5">
        <f t="shared" si="1"/>
        <v>14167220.289999999</v>
      </c>
      <c r="H10" s="5">
        <f t="shared" si="1"/>
        <v>16365157.789922673</v>
      </c>
      <c r="I10" s="5">
        <f t="shared" si="1"/>
        <v>16891033.932977069</v>
      </c>
      <c r="J10" s="5">
        <f t="shared" si="1"/>
        <v>16564476.25331153</v>
      </c>
      <c r="K10" s="5">
        <f t="shared" si="1"/>
        <v>17640488.036497526</v>
      </c>
      <c r="L10" s="5">
        <f t="shared" si="1"/>
        <v>16791308.223303802</v>
      </c>
      <c r="M10" s="5">
        <f t="shared" si="1"/>
        <v>16447034.776812315</v>
      </c>
      <c r="N10" s="10">
        <f t="shared" si="0"/>
        <v>202401401.45282489</v>
      </c>
    </row>
    <row r="11" spans="1:14">
      <c r="A11" s="2" t="s">
        <v>4</v>
      </c>
      <c r="B11" s="4">
        <f>B9/B10</f>
        <v>0.27883580998705182</v>
      </c>
      <c r="C11" s="4">
        <f t="shared" ref="C11:N11" si="2">C9/C10</f>
        <v>0.29916183120706097</v>
      </c>
      <c r="D11" s="4">
        <f t="shared" si="2"/>
        <v>0.23135575475877429</v>
      </c>
      <c r="E11" s="4">
        <f t="shared" si="2"/>
        <v>0.27392537342359663</v>
      </c>
      <c r="F11" s="4">
        <f t="shared" si="2"/>
        <v>0.434280160836158</v>
      </c>
      <c r="G11" s="4">
        <f t="shared" si="2"/>
        <v>0.5487569919052907</v>
      </c>
      <c r="H11" s="4">
        <f t="shared" si="2"/>
        <v>0.32898215092297678</v>
      </c>
      <c r="I11" s="4">
        <f t="shared" si="2"/>
        <v>0.28258838406519704</v>
      </c>
      <c r="J11" s="4">
        <f t="shared" si="2"/>
        <v>0.3077817775026625</v>
      </c>
      <c r="K11" s="4">
        <f t="shared" si="2"/>
        <v>0.2776729871473218</v>
      </c>
      <c r="L11" s="4">
        <f t="shared" si="2"/>
        <v>0.33634249951605383</v>
      </c>
      <c r="M11" s="4">
        <f t="shared" si="2"/>
        <v>0.37148839255164318</v>
      </c>
      <c r="N11" s="4">
        <f t="shared" si="2"/>
        <v>0.32978967110420976</v>
      </c>
    </row>
    <row r="12" spans="1:14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>
      <c r="A13" s="2" t="s">
        <v>24</v>
      </c>
      <c r="B13" s="9">
        <v>5.4236575008116995E-2</v>
      </c>
      <c r="C13" s="9">
        <v>5.4800545853227613E-2</v>
      </c>
      <c r="D13" s="9">
        <v>5.4733425263198979E-2</v>
      </c>
      <c r="E13" s="9">
        <v>5.4849201033057411E-2</v>
      </c>
      <c r="F13" s="9">
        <v>5.3945858826976244E-2</v>
      </c>
      <c r="G13" s="9">
        <v>4.9965758326671418E-2</v>
      </c>
      <c r="H13" s="9">
        <v>5.2575879716356848E-2</v>
      </c>
      <c r="I13" s="9">
        <v>5.2575879716356848E-2</v>
      </c>
      <c r="J13" s="9">
        <v>5.2575879716356848E-2</v>
      </c>
      <c r="K13" s="9">
        <v>5.2575879716356848E-2</v>
      </c>
      <c r="L13" s="9">
        <v>5.2575879716356848E-2</v>
      </c>
      <c r="M13" s="9">
        <v>5.2575879716356848E-2</v>
      </c>
    </row>
    <row r="14" spans="1:14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>
      <c r="A15" s="2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13.5" thickBot="1">
      <c r="A16" s="2" t="s">
        <v>19</v>
      </c>
      <c r="B16" s="20">
        <f>B9*B13</f>
        <v>257093.35073681988</v>
      </c>
      <c r="C16" s="20">
        <f t="shared" ref="C16:M16" si="3">C9*C13</f>
        <v>236808.41291174025</v>
      </c>
      <c r="D16" s="20">
        <f t="shared" si="3"/>
        <v>178138.96462891801</v>
      </c>
      <c r="E16" s="20">
        <f t="shared" si="3"/>
        <v>328043.64060709073</v>
      </c>
      <c r="F16" s="20">
        <f t="shared" si="3"/>
        <v>472967.03573892178</v>
      </c>
      <c r="G16" s="20">
        <f t="shared" si="3"/>
        <v>388451.85236379359</v>
      </c>
      <c r="H16" s="20">
        <f t="shared" si="3"/>
        <v>283060.37713802641</v>
      </c>
      <c r="I16" s="20">
        <f t="shared" si="3"/>
        <v>250955.71399601715</v>
      </c>
      <c r="J16" s="20">
        <f t="shared" si="3"/>
        <v>268044.66039829311</v>
      </c>
      <c r="K16" s="20">
        <f t="shared" si="3"/>
        <v>257531.74853990891</v>
      </c>
      <c r="L16" s="20">
        <f t="shared" si="3"/>
        <v>296929.14594979433</v>
      </c>
      <c r="M16" s="20">
        <f t="shared" si="3"/>
        <v>321232.44800459116</v>
      </c>
      <c r="N16" s="20">
        <f>SUM(B16:M16)</f>
        <v>3539257.3510139156</v>
      </c>
    </row>
    <row r="17" spans="1:14" ht="13.5" thickTop="1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4">
      <c r="A18" s="2"/>
    </row>
    <row r="19" spans="1:14">
      <c r="A19" s="1"/>
      <c r="B19" s="13">
        <v>2016</v>
      </c>
      <c r="C19" s="13">
        <v>2016</v>
      </c>
      <c r="D19" s="13">
        <v>2016</v>
      </c>
      <c r="E19" s="13">
        <v>2016</v>
      </c>
      <c r="F19" s="13">
        <v>2016</v>
      </c>
      <c r="G19" s="13">
        <v>2016</v>
      </c>
      <c r="H19" s="13">
        <v>2016</v>
      </c>
      <c r="I19" s="13">
        <v>2017</v>
      </c>
      <c r="J19" s="13">
        <v>2017</v>
      </c>
      <c r="K19" s="13">
        <v>2017</v>
      </c>
      <c r="L19" s="13">
        <v>2017</v>
      </c>
      <c r="M19" s="13">
        <v>2017</v>
      </c>
      <c r="N19" s="17" t="s">
        <v>21</v>
      </c>
    </row>
    <row r="20" spans="1:14" ht="13.5" thickBot="1">
      <c r="A20" s="12" t="s">
        <v>17</v>
      </c>
      <c r="B20" s="11" t="s">
        <v>8</v>
      </c>
      <c r="C20" s="11" t="s">
        <v>9</v>
      </c>
      <c r="D20" s="11" t="s">
        <v>10</v>
      </c>
      <c r="E20" s="11" t="s">
        <v>11</v>
      </c>
      <c r="F20" s="11" t="s">
        <v>12</v>
      </c>
      <c r="G20" s="11" t="s">
        <v>13</v>
      </c>
      <c r="H20" s="11" t="s">
        <v>14</v>
      </c>
      <c r="I20" s="11" t="s">
        <v>15</v>
      </c>
      <c r="J20" s="11" t="s">
        <v>16</v>
      </c>
      <c r="K20" s="11" t="s">
        <v>5</v>
      </c>
      <c r="L20" s="11" t="s">
        <v>6</v>
      </c>
      <c r="M20" s="11" t="s">
        <v>7</v>
      </c>
      <c r="N20" s="14" t="s">
        <v>17</v>
      </c>
    </row>
    <row r="21" spans="1:14">
      <c r="A21" s="3" t="s">
        <v>0</v>
      </c>
      <c r="B21" s="7">
        <v>7486804.9486666704</v>
      </c>
      <c r="C21" s="7">
        <v>9963320.6786666662</v>
      </c>
      <c r="D21" s="7">
        <v>6079583.1486666659</v>
      </c>
      <c r="E21" s="7">
        <v>6442296.2499999991</v>
      </c>
      <c r="F21" s="7">
        <v>8026694.0618209979</v>
      </c>
      <c r="G21" s="7">
        <v>7554507.1850877563</v>
      </c>
      <c r="H21" s="7">
        <v>8481619.9679676443</v>
      </c>
      <c r="I21" s="7">
        <v>7220368.4617544236</v>
      </c>
      <c r="J21" s="7">
        <v>6483397.5117544243</v>
      </c>
      <c r="K21" s="7">
        <v>9320613.0846343115</v>
      </c>
      <c r="L21" s="7">
        <v>7356817.9750877535</v>
      </c>
      <c r="M21" s="7">
        <v>10168519.701820996</v>
      </c>
      <c r="N21" s="10">
        <f>SUM(B21:M21)</f>
        <v>94584542.975928321</v>
      </c>
    </row>
    <row r="22" spans="1:14">
      <c r="A22" s="3" t="s">
        <v>1</v>
      </c>
      <c r="B22" s="7">
        <v>4239140.2300000004</v>
      </c>
      <c r="C22" s="7">
        <v>4224786.16</v>
      </c>
      <c r="D22" s="7">
        <v>4389294.83</v>
      </c>
      <c r="E22" s="7">
        <v>4200956.629999999</v>
      </c>
      <c r="F22" s="7">
        <v>4458144.8132436816</v>
      </c>
      <c r="G22" s="7">
        <v>4260830.5182641707</v>
      </c>
      <c r="H22" s="7">
        <v>4645505.6441576192</v>
      </c>
      <c r="I22" s="7">
        <v>4272414.5782641713</v>
      </c>
      <c r="J22" s="7">
        <v>4202860.1482641716</v>
      </c>
      <c r="K22" s="7">
        <v>4573649.69415762</v>
      </c>
      <c r="L22" s="7">
        <v>4282075.9882641714</v>
      </c>
      <c r="M22" s="7">
        <v>4460128.1232436812</v>
      </c>
      <c r="N22" s="10">
        <f t="shared" ref="N22:N24" si="4">SUM(B22:M22)</f>
        <v>52209787.357859291</v>
      </c>
    </row>
    <row r="23" spans="1:14">
      <c r="A23" s="3" t="s">
        <v>2</v>
      </c>
      <c r="B23" s="7">
        <v>5116761.7387883291</v>
      </c>
      <c r="C23" s="7">
        <v>4811177.0551594151</v>
      </c>
      <c r="D23" s="7">
        <v>5217030.2437422937</v>
      </c>
      <c r="E23" s="7">
        <v>4935100.8616928067</v>
      </c>
      <c r="F23" s="7">
        <v>4773209.9843103997</v>
      </c>
      <c r="G23" s="7">
        <v>5098243.9446448656</v>
      </c>
      <c r="H23" s="7">
        <v>4898287.007830862</v>
      </c>
      <c r="I23" s="7">
        <v>5647630.5779704694</v>
      </c>
      <c r="J23" s="7">
        <v>6109882.5114789801</v>
      </c>
      <c r="K23" s="7">
        <v>5553591.4245183384</v>
      </c>
      <c r="L23" s="7">
        <v>5072907.81693321</v>
      </c>
      <c r="M23" s="7">
        <v>5173475.2674065698</v>
      </c>
      <c r="N23" s="10">
        <f t="shared" si="4"/>
        <v>62407298.434476539</v>
      </c>
    </row>
    <row r="24" spans="1:14">
      <c r="A24" s="3" t="s">
        <v>3</v>
      </c>
      <c r="B24" s="7">
        <f>SUM(B21:B23)</f>
        <v>16842706.917454999</v>
      </c>
      <c r="C24" s="7">
        <f t="shared" ref="C24:M24" si="5">SUM(C21:C23)</f>
        <v>18999283.893826082</v>
      </c>
      <c r="D24" s="7">
        <f t="shared" si="5"/>
        <v>15685908.222408962</v>
      </c>
      <c r="E24" s="7">
        <f t="shared" si="5"/>
        <v>15578353.741692806</v>
      </c>
      <c r="F24" s="7">
        <f t="shared" si="5"/>
        <v>17258048.859375078</v>
      </c>
      <c r="G24" s="7">
        <f t="shared" si="5"/>
        <v>16913581.647996791</v>
      </c>
      <c r="H24" s="7">
        <f t="shared" si="5"/>
        <v>18025412.619956125</v>
      </c>
      <c r="I24" s="7">
        <f t="shared" si="5"/>
        <v>17140413.617989063</v>
      </c>
      <c r="J24" s="7">
        <f t="shared" si="5"/>
        <v>16796140.171497576</v>
      </c>
      <c r="K24" s="7">
        <f t="shared" si="5"/>
        <v>19447854.20331027</v>
      </c>
      <c r="L24" s="7">
        <f t="shared" si="5"/>
        <v>16711801.780285135</v>
      </c>
      <c r="M24" s="7">
        <f t="shared" si="5"/>
        <v>19802123.092471249</v>
      </c>
      <c r="N24" s="10">
        <f t="shared" si="4"/>
        <v>209201628.76826417</v>
      </c>
    </row>
    <row r="25" spans="1:14">
      <c r="A25" s="3" t="s">
        <v>4</v>
      </c>
      <c r="B25" s="6">
        <f>B23/B24</f>
        <v>0.3037968756367514</v>
      </c>
      <c r="C25" s="6">
        <f t="shared" ref="C25:N25" si="6">C23/C24</f>
        <v>0.25322938917307469</v>
      </c>
      <c r="D25" s="6">
        <f t="shared" si="6"/>
        <v>0.33259344436869903</v>
      </c>
      <c r="E25" s="6">
        <f t="shared" si="6"/>
        <v>0.31679219406122816</v>
      </c>
      <c r="F25" s="6">
        <f t="shared" si="6"/>
        <v>0.27657877337144354</v>
      </c>
      <c r="G25" s="6">
        <f t="shared" si="6"/>
        <v>0.30142899657499161</v>
      </c>
      <c r="H25" s="6">
        <f t="shared" si="6"/>
        <v>0.27174340533031222</v>
      </c>
      <c r="I25" s="6">
        <f t="shared" si="6"/>
        <v>0.329492082503961</v>
      </c>
      <c r="J25" s="6">
        <f t="shared" si="6"/>
        <v>0.3637670589250751</v>
      </c>
      <c r="K25" s="6">
        <f t="shared" si="6"/>
        <v>0.2855631971764292</v>
      </c>
      <c r="L25" s="6">
        <f t="shared" si="6"/>
        <v>0.3035524166471209</v>
      </c>
      <c r="M25" s="6">
        <f t="shared" si="6"/>
        <v>0.26125861571749953</v>
      </c>
      <c r="N25" s="6">
        <f t="shared" si="6"/>
        <v>0.29831172348856833</v>
      </c>
    </row>
    <row r="27" spans="1:14">
      <c r="A27" s="2" t="s">
        <v>24</v>
      </c>
      <c r="B27" s="21">
        <v>5.2575879716356848E-2</v>
      </c>
      <c r="C27" s="21">
        <v>5.2575879716356848E-2</v>
      </c>
      <c r="D27" s="21">
        <v>5.2575879716356848E-2</v>
      </c>
      <c r="E27" s="21">
        <v>5.2575879716356848E-2</v>
      </c>
      <c r="F27" s="21">
        <v>5.2575879716356848E-2</v>
      </c>
      <c r="G27" s="21">
        <v>5.2575879716356848E-2</v>
      </c>
      <c r="H27" s="21">
        <v>5.2575879716356848E-2</v>
      </c>
      <c r="I27" s="21">
        <v>5.2575879716356848E-2</v>
      </c>
      <c r="J27" s="21">
        <v>5.2575879716356848E-2</v>
      </c>
      <c r="K27" s="21">
        <v>5.2575879716356848E-2</v>
      </c>
      <c r="L27" s="21">
        <v>5.2575879716356848E-2</v>
      </c>
      <c r="M27" s="21">
        <v>5.2575879716356848E-2</v>
      </c>
    </row>
    <row r="28" spans="1:14">
      <c r="A28" s="2"/>
    </row>
    <row r="29" spans="1:14">
      <c r="A29" s="2" t="s">
        <v>20</v>
      </c>
    </row>
    <row r="30" spans="1:14" ht="13.5" thickBot="1">
      <c r="A30" s="2" t="s">
        <v>19</v>
      </c>
      <c r="B30" s="20">
        <f>B23*B27</f>
        <v>269018.24971579213</v>
      </c>
      <c r="C30" s="20">
        <f t="shared" ref="C30:M30" si="7">C23*C27</f>
        <v>252951.86614615735</v>
      </c>
      <c r="D30" s="20">
        <f t="shared" si="7"/>
        <v>274289.9545715907</v>
      </c>
      <c r="E30" s="20">
        <f t="shared" si="7"/>
        <v>259467.26929245004</v>
      </c>
      <c r="F30" s="20">
        <f t="shared" si="7"/>
        <v>250955.71399601715</v>
      </c>
      <c r="G30" s="20">
        <f t="shared" si="7"/>
        <v>268044.66039829311</v>
      </c>
      <c r="H30" s="20">
        <f t="shared" si="7"/>
        <v>257531.74853990891</v>
      </c>
      <c r="I30" s="20">
        <f t="shared" si="7"/>
        <v>296929.14594979433</v>
      </c>
      <c r="J30" s="20">
        <f t="shared" si="7"/>
        <v>321232.44800459116</v>
      </c>
      <c r="K30" s="20">
        <f t="shared" si="7"/>
        <v>291984.95472926705</v>
      </c>
      <c r="L30" s="20">
        <f t="shared" si="7"/>
        <v>266712.59119524685</v>
      </c>
      <c r="M30" s="20">
        <f t="shared" si="7"/>
        <v>272000.01337471488</v>
      </c>
      <c r="N30" s="20">
        <f t="shared" ref="N30" si="8">SUM(B30:M30)</f>
        <v>3281118.6159138232</v>
      </c>
    </row>
    <row r="31" spans="1:14" ht="13.5" thickTop="1"/>
    <row r="33" spans="1:14">
      <c r="A33" s="1"/>
      <c r="B33" s="13">
        <v>2014</v>
      </c>
      <c r="C33" s="13">
        <v>2014</v>
      </c>
      <c r="D33" s="13">
        <v>2014</v>
      </c>
      <c r="E33" s="13">
        <v>2015</v>
      </c>
      <c r="F33" s="13">
        <v>2015</v>
      </c>
      <c r="G33" s="13">
        <v>2015</v>
      </c>
      <c r="H33" s="13">
        <v>2015</v>
      </c>
      <c r="I33" s="13">
        <v>2015</v>
      </c>
      <c r="J33" s="13">
        <v>2015</v>
      </c>
      <c r="K33" s="13">
        <v>2015</v>
      </c>
      <c r="L33" s="13">
        <v>2015</v>
      </c>
      <c r="M33" s="13">
        <v>2015</v>
      </c>
      <c r="N33" s="17" t="s">
        <v>21</v>
      </c>
    </row>
    <row r="34" spans="1:14" ht="13.5" thickBot="1">
      <c r="A34" s="12" t="s">
        <v>23</v>
      </c>
      <c r="B34" s="11" t="s">
        <v>12</v>
      </c>
      <c r="C34" s="11" t="s">
        <v>13</v>
      </c>
      <c r="D34" s="11" t="s">
        <v>14</v>
      </c>
      <c r="E34" s="11" t="s">
        <v>15</v>
      </c>
      <c r="F34" s="11" t="s">
        <v>16</v>
      </c>
      <c r="G34" s="11" t="s">
        <v>5</v>
      </c>
      <c r="H34" s="11" t="s">
        <v>6</v>
      </c>
      <c r="I34" s="11" t="s">
        <v>7</v>
      </c>
      <c r="J34" s="11" t="s">
        <v>8</v>
      </c>
      <c r="K34" s="11" t="s">
        <v>9</v>
      </c>
      <c r="L34" s="11" t="s">
        <v>10</v>
      </c>
      <c r="M34" s="11" t="s">
        <v>11</v>
      </c>
      <c r="N34" s="14" t="s">
        <v>23</v>
      </c>
    </row>
    <row r="35" spans="1:14">
      <c r="A35" s="3" t="s">
        <v>0</v>
      </c>
      <c r="B35" s="22">
        <v>8465038.370000001</v>
      </c>
      <c r="C35" s="22">
        <v>3468339.9900000012</v>
      </c>
      <c r="D35" s="22">
        <v>6617933.0799999973</v>
      </c>
      <c r="E35" s="22">
        <v>10490930.490000004</v>
      </c>
      <c r="F35" s="22">
        <v>5649161.1299999999</v>
      </c>
      <c r="G35" s="22">
        <v>7246876.3699999973</v>
      </c>
      <c r="H35" s="22">
        <v>5107074.21</v>
      </c>
      <c r="I35" s="22">
        <v>5845266.2999999989</v>
      </c>
      <c r="J35" s="22">
        <v>10959009.129999997</v>
      </c>
      <c r="K35" s="22">
        <v>6110725.4799999986</v>
      </c>
      <c r="L35" s="37">
        <f>1666571.78+3860870</f>
        <v>5527441.7800000003</v>
      </c>
      <c r="M35" s="37">
        <f>10897873.87-3860870</f>
        <v>7037003.8699999992</v>
      </c>
      <c r="N35" s="10">
        <f>SUM(B35:M35)</f>
        <v>82524800.200000003</v>
      </c>
    </row>
    <row r="36" spans="1:14">
      <c r="A36" s="3" t="s">
        <v>1</v>
      </c>
      <c r="B36" s="23">
        <v>5555813.6000000015</v>
      </c>
      <c r="C36" s="23">
        <v>4696573.4400000004</v>
      </c>
      <c r="D36" s="23">
        <v>4734912.8499999996</v>
      </c>
      <c r="E36" s="23">
        <v>4991436.79</v>
      </c>
      <c r="F36" s="23">
        <v>4630640.29</v>
      </c>
      <c r="G36" s="23">
        <v>5012946.4400000004</v>
      </c>
      <c r="H36" s="23">
        <v>5016265.3900000025</v>
      </c>
      <c r="I36" s="23">
        <v>4967862.3400000017</v>
      </c>
      <c r="J36" s="23">
        <v>4893949.09</v>
      </c>
      <c r="K36" s="23">
        <v>5310275.8099999996</v>
      </c>
      <c r="L36" s="38">
        <v>4726287.32</v>
      </c>
      <c r="M36" s="38">
        <v>5578984.0800000019</v>
      </c>
      <c r="N36" s="10">
        <f t="shared" ref="N36:N38" si="9">SUM(B36:M36)</f>
        <v>60115947.440000013</v>
      </c>
    </row>
    <row r="37" spans="1:14">
      <c r="A37" s="3" t="s">
        <v>2</v>
      </c>
      <c r="B37" s="24">
        <v>6905452.1699999999</v>
      </c>
      <c r="C37" s="24">
        <v>7507303.9800000004</v>
      </c>
      <c r="D37" s="24">
        <v>4574477.8</v>
      </c>
      <c r="E37" s="24">
        <v>3088873.94</v>
      </c>
      <c r="F37" s="24">
        <v>5092434.5199999996</v>
      </c>
      <c r="G37" s="24">
        <f>B9</f>
        <v>4740220.9800000004</v>
      </c>
      <c r="H37" s="24">
        <f>C9</f>
        <v>4321278.3600000003</v>
      </c>
      <c r="I37" s="24">
        <f>D9</f>
        <v>3254665.02</v>
      </c>
      <c r="J37" s="24">
        <f>E9</f>
        <v>5980828.0599999996</v>
      </c>
      <c r="K37" s="24">
        <f>F9</f>
        <v>8767439.1699999999</v>
      </c>
      <c r="L37" s="39">
        <f>G9-3860672</f>
        <v>3913689.1899999995</v>
      </c>
      <c r="M37" s="40">
        <v>3860870</v>
      </c>
      <c r="N37" s="35">
        <f t="shared" si="9"/>
        <v>62007533.190000005</v>
      </c>
    </row>
    <row r="38" spans="1:14">
      <c r="A38" s="3" t="s">
        <v>3</v>
      </c>
      <c r="B38" s="25">
        <f>SUM(B35:B37)</f>
        <v>20926304.140000001</v>
      </c>
      <c r="C38" s="25">
        <f t="shared" ref="C38:M38" si="10">SUM(C35:C37)</f>
        <v>15672217.410000002</v>
      </c>
      <c r="D38" s="25">
        <f t="shared" si="10"/>
        <v>15927323.729999997</v>
      </c>
      <c r="E38" s="25">
        <f t="shared" si="10"/>
        <v>18571241.220000006</v>
      </c>
      <c r="F38" s="25">
        <f t="shared" si="10"/>
        <v>15372235.939999999</v>
      </c>
      <c r="G38" s="25">
        <f t="shared" si="10"/>
        <v>17000043.789999999</v>
      </c>
      <c r="H38" s="25">
        <f t="shared" si="10"/>
        <v>14444617.960000001</v>
      </c>
      <c r="I38" s="25">
        <f t="shared" si="10"/>
        <v>14067793.66</v>
      </c>
      <c r="J38" s="25">
        <f t="shared" si="10"/>
        <v>21833786.279999997</v>
      </c>
      <c r="K38" s="25">
        <f t="shared" si="10"/>
        <v>20188440.460000001</v>
      </c>
      <c r="L38" s="25">
        <f t="shared" si="10"/>
        <v>14167418.290000001</v>
      </c>
      <c r="M38" s="25">
        <f t="shared" si="10"/>
        <v>16476857.950000001</v>
      </c>
      <c r="N38" s="10">
        <f t="shared" si="9"/>
        <v>204648280.82999998</v>
      </c>
    </row>
    <row r="39" spans="1:14">
      <c r="A39" s="3" t="s">
        <v>4</v>
      </c>
      <c r="B39" s="26">
        <f>B37/B38</f>
        <v>0.3299890952459415</v>
      </c>
      <c r="C39" s="26">
        <f t="shared" ref="C39:N39" si="11">C37/C38</f>
        <v>0.4790198976699877</v>
      </c>
      <c r="D39" s="26">
        <f t="shared" si="11"/>
        <v>0.28720944444569285</v>
      </c>
      <c r="E39" s="26">
        <f t="shared" si="11"/>
        <v>0.16632565930345494</v>
      </c>
      <c r="F39" s="26">
        <f t="shared" si="11"/>
        <v>0.3312748086795238</v>
      </c>
      <c r="G39" s="26">
        <f t="shared" si="11"/>
        <v>0.27883580998705182</v>
      </c>
      <c r="H39" s="26">
        <f t="shared" si="11"/>
        <v>0.29916183120706086</v>
      </c>
      <c r="I39" s="26">
        <f t="shared" si="11"/>
        <v>0.23135575475877429</v>
      </c>
      <c r="J39" s="26">
        <f t="shared" si="11"/>
        <v>0.27392537342359663</v>
      </c>
      <c r="K39" s="26">
        <f t="shared" si="11"/>
        <v>0.434280160836158</v>
      </c>
      <c r="L39" s="26">
        <f t="shared" si="11"/>
        <v>0.2762457569818812</v>
      </c>
      <c r="M39" s="26">
        <f t="shared" si="11"/>
        <v>0.234320767449476</v>
      </c>
      <c r="N39" s="26">
        <f t="shared" si="11"/>
        <v>0.30299562223788856</v>
      </c>
    </row>
    <row r="41" spans="1:14">
      <c r="A41" s="2" t="s">
        <v>24</v>
      </c>
      <c r="B41" s="28">
        <v>5.4303205186703798E-2</v>
      </c>
      <c r="C41" s="28">
        <v>5.3397137847763898E-2</v>
      </c>
      <c r="D41" s="28">
        <v>5.5003184591018398E-2</v>
      </c>
      <c r="E41" s="28">
        <v>5.4317109344202898E-2</v>
      </c>
      <c r="F41" s="28">
        <v>5.42473547340891E-2</v>
      </c>
      <c r="G41" s="27">
        <f t="shared" ref="G41:M41" si="12">B13</f>
        <v>5.4236575008116995E-2</v>
      </c>
      <c r="H41" s="27">
        <f t="shared" si="12"/>
        <v>5.4800545853227613E-2</v>
      </c>
      <c r="I41" s="27">
        <f t="shared" si="12"/>
        <v>5.4733425263198979E-2</v>
      </c>
      <c r="J41" s="27">
        <f t="shared" si="12"/>
        <v>5.4849201033057411E-2</v>
      </c>
      <c r="K41" s="27">
        <f t="shared" si="12"/>
        <v>5.3945858826976244E-2</v>
      </c>
      <c r="L41" s="27">
        <f t="shared" si="12"/>
        <v>4.9965758326671418E-2</v>
      </c>
      <c r="M41" s="27">
        <f t="shared" si="12"/>
        <v>5.2575879716356848E-2</v>
      </c>
    </row>
    <row r="42" spans="1:14">
      <c r="A42" s="2"/>
    </row>
    <row r="43" spans="1:14">
      <c r="A43" s="2" t="s">
        <v>20</v>
      </c>
    </row>
    <row r="44" spans="1:14" ht="13.5" thickBot="1">
      <c r="A44" s="2" t="s">
        <v>19</v>
      </c>
      <c r="B44" s="20">
        <f>B37*B41</f>
        <v>374988.186094479</v>
      </c>
      <c r="C44" s="20">
        <f t="shared" ref="C44:F44" si="13">C37*C41</f>
        <v>400868.54548512655</v>
      </c>
      <c r="D44" s="20">
        <f t="shared" si="13"/>
        <v>251610.84684091574</v>
      </c>
      <c r="E44" s="20">
        <f t="shared" si="13"/>
        <v>167778.70354943883</v>
      </c>
      <c r="F44" s="20">
        <f t="shared" si="13"/>
        <v>276251.10186656076</v>
      </c>
      <c r="G44" s="20">
        <f>G37*G41</f>
        <v>257093.35073681988</v>
      </c>
      <c r="H44" s="20">
        <f t="shared" ref="H44:M44" si="14">H37*H41</f>
        <v>236808.41291174025</v>
      </c>
      <c r="I44" s="20">
        <f t="shared" si="14"/>
        <v>178138.96462891801</v>
      </c>
      <c r="J44" s="20">
        <f t="shared" si="14"/>
        <v>328043.64060709073</v>
      </c>
      <c r="K44" s="20">
        <f t="shared" si="14"/>
        <v>472967.03573892178</v>
      </c>
      <c r="L44" s="20">
        <f t="shared" si="14"/>
        <v>195550.4482332464</v>
      </c>
      <c r="M44" s="20">
        <f t="shared" si="14"/>
        <v>202988.63672049067</v>
      </c>
      <c r="N44" s="20">
        <f>SUM(B44:M44)</f>
        <v>3343087.8734137486</v>
      </c>
    </row>
    <row r="45" spans="1:14" ht="13.5" thickTop="1"/>
    <row r="47" spans="1:14">
      <c r="A47" s="1"/>
      <c r="B47" s="13">
        <v>2013</v>
      </c>
      <c r="C47" s="13">
        <v>2013</v>
      </c>
      <c r="D47" s="13">
        <v>2013</v>
      </c>
      <c r="E47" s="13">
        <v>2014</v>
      </c>
      <c r="F47" s="13">
        <v>2014</v>
      </c>
      <c r="G47" s="13">
        <v>2014</v>
      </c>
      <c r="H47" s="13">
        <v>2014</v>
      </c>
      <c r="I47" s="13">
        <v>2014</v>
      </c>
      <c r="J47" s="13">
        <v>2014</v>
      </c>
      <c r="K47" s="13">
        <v>2014</v>
      </c>
      <c r="L47" s="13">
        <v>2014</v>
      </c>
      <c r="M47" s="13">
        <v>2014</v>
      </c>
      <c r="N47" s="17" t="s">
        <v>21</v>
      </c>
    </row>
    <row r="48" spans="1:14" ht="13.5" thickBot="1">
      <c r="A48" s="12" t="s">
        <v>22</v>
      </c>
      <c r="B48" s="11" t="s">
        <v>12</v>
      </c>
      <c r="C48" s="11" t="s">
        <v>13</v>
      </c>
      <c r="D48" s="11" t="s">
        <v>14</v>
      </c>
      <c r="E48" s="11" t="s">
        <v>15</v>
      </c>
      <c r="F48" s="11" t="s">
        <v>16</v>
      </c>
      <c r="G48" s="11" t="s">
        <v>5</v>
      </c>
      <c r="H48" s="11" t="s">
        <v>6</v>
      </c>
      <c r="I48" s="11" t="s">
        <v>7</v>
      </c>
      <c r="J48" s="11" t="s">
        <v>8</v>
      </c>
      <c r="K48" s="11" t="s">
        <v>9</v>
      </c>
      <c r="L48" s="11" t="s">
        <v>10</v>
      </c>
      <c r="M48" s="11" t="s">
        <v>11</v>
      </c>
      <c r="N48" s="14" t="s">
        <v>22</v>
      </c>
    </row>
    <row r="49" spans="1:14">
      <c r="A49" s="3" t="s">
        <v>0</v>
      </c>
      <c r="B49" s="29">
        <v>5817891.4500000011</v>
      </c>
      <c r="C49" s="29">
        <v>6116553.2199999969</v>
      </c>
      <c r="D49" s="29">
        <v>6442948.1599999992</v>
      </c>
      <c r="E49" s="29">
        <v>6689102.9300000006</v>
      </c>
      <c r="F49" s="29">
        <v>5811704.839999998</v>
      </c>
      <c r="G49" s="29">
        <v>16337891.039999994</v>
      </c>
      <c r="H49" s="29">
        <v>170182.9299999997</v>
      </c>
      <c r="I49" s="29">
        <v>6514036.9499999937</v>
      </c>
      <c r="J49" s="29">
        <v>5141345.2300000032</v>
      </c>
      <c r="K49" s="29">
        <v>4887891.0999999987</v>
      </c>
      <c r="L49" s="29">
        <v>4888224.0099999988</v>
      </c>
      <c r="M49" s="29">
        <v>7438455.4999999991</v>
      </c>
      <c r="N49" s="25">
        <f>SUM(B49:M49)</f>
        <v>76256227.359999985</v>
      </c>
    </row>
    <row r="50" spans="1:14">
      <c r="A50" s="3" t="s">
        <v>1</v>
      </c>
      <c r="B50" s="30">
        <v>3486416.68</v>
      </c>
      <c r="C50" s="30">
        <v>3453212.5299999993</v>
      </c>
      <c r="D50" s="30">
        <v>4262027.09</v>
      </c>
      <c r="E50" s="30">
        <v>5262713.8499999987</v>
      </c>
      <c r="F50" s="30">
        <v>4393541.57</v>
      </c>
      <c r="G50" s="30">
        <v>4811982.3499999987</v>
      </c>
      <c r="H50" s="30">
        <v>5109007.1999999983</v>
      </c>
      <c r="I50" s="30">
        <v>4921458.3899999997</v>
      </c>
      <c r="J50" s="30">
        <v>4568167.6900000013</v>
      </c>
      <c r="K50" s="30">
        <v>5127246.2299999995</v>
      </c>
      <c r="L50" s="30">
        <v>4891421.8400000026</v>
      </c>
      <c r="M50" s="30">
        <v>5339218.6900000013</v>
      </c>
      <c r="N50" s="25">
        <f t="shared" ref="N50:N51" si="15">SUM(B50:M50)</f>
        <v>55626414.109999999</v>
      </c>
    </row>
    <row r="51" spans="1:14">
      <c r="A51" s="3" t="s">
        <v>2</v>
      </c>
      <c r="B51" s="31">
        <v>4624130.6399999997</v>
      </c>
      <c r="C51" s="31">
        <v>3969731.6</v>
      </c>
      <c r="D51" s="31">
        <v>4112737.82</v>
      </c>
      <c r="E51" s="31">
        <v>4645297.41</v>
      </c>
      <c r="F51" s="31">
        <v>3854047.77</v>
      </c>
      <c r="G51" s="31">
        <v>4192816.44</v>
      </c>
      <c r="H51" s="31">
        <v>4069454.01</v>
      </c>
      <c r="I51" s="31">
        <v>6595042.0999999996</v>
      </c>
      <c r="J51" s="31">
        <v>4638817.47</v>
      </c>
      <c r="K51" s="31">
        <v>4316749.46</v>
      </c>
      <c r="L51" s="31">
        <v>3762667.46</v>
      </c>
      <c r="M51" s="31">
        <v>3795354.7</v>
      </c>
      <c r="N51" s="25">
        <f t="shared" si="15"/>
        <v>52576846.880000003</v>
      </c>
    </row>
    <row r="52" spans="1:14">
      <c r="A52" s="3" t="s">
        <v>3</v>
      </c>
      <c r="B52" s="25">
        <f>SUM(B49:B51)</f>
        <v>13928438.77</v>
      </c>
      <c r="C52" s="25">
        <f t="shared" ref="C52:N52" si="16">SUM(C49:C51)</f>
        <v>13539497.349999996</v>
      </c>
      <c r="D52" s="25">
        <f t="shared" si="16"/>
        <v>14817713.07</v>
      </c>
      <c r="E52" s="25">
        <f t="shared" si="16"/>
        <v>16597114.189999999</v>
      </c>
      <c r="F52" s="25">
        <f t="shared" si="16"/>
        <v>14059294.179999998</v>
      </c>
      <c r="G52" s="25">
        <f t="shared" si="16"/>
        <v>25342689.829999994</v>
      </c>
      <c r="H52" s="25">
        <f t="shared" si="16"/>
        <v>9348644.1399999969</v>
      </c>
      <c r="I52" s="25">
        <f t="shared" si="16"/>
        <v>18030537.43999999</v>
      </c>
      <c r="J52" s="25">
        <f t="shared" si="16"/>
        <v>14348330.390000004</v>
      </c>
      <c r="K52" s="25">
        <f t="shared" si="16"/>
        <v>14331886.789999999</v>
      </c>
      <c r="L52" s="25">
        <f t="shared" si="16"/>
        <v>13542313.310000002</v>
      </c>
      <c r="M52" s="25">
        <f t="shared" si="16"/>
        <v>16573028.890000001</v>
      </c>
      <c r="N52" s="25">
        <f t="shared" si="16"/>
        <v>184459488.34999999</v>
      </c>
    </row>
    <row r="53" spans="1:14">
      <c r="A53" s="3" t="s">
        <v>4</v>
      </c>
      <c r="B53" s="26">
        <f>B51/B52</f>
        <v>0.33199202842171804</v>
      </c>
      <c r="C53" s="26">
        <f t="shared" ref="C53:N53" si="17">C51/C52</f>
        <v>0.29319637925849595</v>
      </c>
      <c r="D53" s="26">
        <f t="shared" si="17"/>
        <v>0.27755550404918183</v>
      </c>
      <c r="E53" s="26">
        <f t="shared" si="17"/>
        <v>0.27988584984242976</v>
      </c>
      <c r="F53" s="26">
        <f t="shared" si="17"/>
        <v>0.2741281120273138</v>
      </c>
      <c r="G53" s="26">
        <f t="shared" si="17"/>
        <v>0.16544480748198467</v>
      </c>
      <c r="H53" s="26">
        <f t="shared" si="17"/>
        <v>0.43529884644855049</v>
      </c>
      <c r="I53" s="26">
        <f t="shared" si="17"/>
        <v>0.36577068886306047</v>
      </c>
      <c r="J53" s="26">
        <f t="shared" si="17"/>
        <v>0.32330015715507915</v>
      </c>
      <c r="K53" s="26">
        <f t="shared" si="17"/>
        <v>0.30119896446656208</v>
      </c>
      <c r="L53" s="26">
        <f t="shared" si="17"/>
        <v>0.27784525242238683</v>
      </c>
      <c r="M53" s="26">
        <f t="shared" si="17"/>
        <v>0.22900790948901797</v>
      </c>
      <c r="N53" s="26">
        <f t="shared" si="17"/>
        <v>0.28503194576924568</v>
      </c>
    </row>
    <row r="55" spans="1:14">
      <c r="A55" s="2" t="s">
        <v>24</v>
      </c>
      <c r="B55" s="32">
        <v>5.40240961059167E-2</v>
      </c>
      <c r="C55" s="32">
        <v>5.4466680222944701E-2</v>
      </c>
      <c r="D55" s="32">
        <v>5.4408777115082303E-2</v>
      </c>
      <c r="E55" s="32">
        <v>5.6066615063253299E-2</v>
      </c>
      <c r="F55" s="32">
        <v>5.5476757460926403E-2</v>
      </c>
      <c r="G55" s="32">
        <v>5.52549625290671E-2</v>
      </c>
      <c r="H55" s="32">
        <v>5.5388975416032903E-2</v>
      </c>
      <c r="I55" s="32">
        <v>5.5093830158720401E-2</v>
      </c>
      <c r="J55" s="32">
        <v>5.5742482293333201E-2</v>
      </c>
      <c r="K55" s="32">
        <v>5.5991915451549197E-2</v>
      </c>
      <c r="L55" s="32">
        <v>5.5847959188897303E-2</v>
      </c>
      <c r="M55" s="33">
        <v>5.3672999999999998E-2</v>
      </c>
    </row>
    <row r="56" spans="1:14">
      <c r="A56" s="2"/>
    </row>
    <row r="57" spans="1:14">
      <c r="A57" s="2" t="s">
        <v>20</v>
      </c>
    </row>
    <row r="58" spans="1:14" ht="13.5" thickBot="1">
      <c r="A58" s="2" t="s">
        <v>19</v>
      </c>
      <c r="B58" s="34">
        <f>B51*B55</f>
        <v>249814.47810167409</v>
      </c>
      <c r="C58" s="34">
        <f t="shared" ref="C58:M58" si="18">C51*C55</f>
        <v>216218.10162811863</v>
      </c>
      <c r="D58" s="34">
        <f t="shared" si="18"/>
        <v>223769.03538114947</v>
      </c>
      <c r="E58" s="34">
        <f t="shared" si="18"/>
        <v>260446.10174079755</v>
      </c>
      <c r="F58" s="34">
        <f t="shared" si="18"/>
        <v>213810.07337911427</v>
      </c>
      <c r="G58" s="34">
        <f t="shared" si="18"/>
        <v>231673.9152834565</v>
      </c>
      <c r="H58" s="34">
        <f t="shared" si="18"/>
        <v>225402.88811656649</v>
      </c>
      <c r="I58" s="34">
        <f t="shared" si="18"/>
        <v>363346.12934701069</v>
      </c>
      <c r="J58" s="34">
        <f t="shared" si="18"/>
        <v>258579.20068347969</v>
      </c>
      <c r="K58" s="34">
        <f t="shared" si="18"/>
        <v>241703.07078984065</v>
      </c>
      <c r="L58" s="34">
        <f t="shared" si="18"/>
        <v>210137.29874747188</v>
      </c>
      <c r="M58" s="34">
        <f t="shared" si="18"/>
        <v>203708.07281310001</v>
      </c>
      <c r="N58" s="20">
        <f>SUM(B58:M58)</f>
        <v>2898608.3660117802</v>
      </c>
    </row>
    <row r="59" spans="1:14" ht="13.5" thickTop="1"/>
  </sheetData>
  <pageMargins left="0.7" right="0.7" top="0.75" bottom="0.75" header="0.3" footer="0.3"/>
  <pageSetup scale="67" fitToHeight="0" orientation="landscape" r:id="rId1"/>
  <headerFooter>
    <oddHeader>&amp;RCASE NO. 2015-00343
ATTACHMENT 1
TO AG DR NO. 2-10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OAG 2-10</vt:lpstr>
      <vt:lpstr>'OAG 2-10'!Print_Area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 Pilkinton</dc:creator>
  <cp:lastModifiedBy>Eric  Wilen</cp:lastModifiedBy>
  <cp:lastPrinted>2016-03-29T12:53:52Z</cp:lastPrinted>
  <dcterms:created xsi:type="dcterms:W3CDTF">2016-03-23T15:28:31Z</dcterms:created>
  <dcterms:modified xsi:type="dcterms:W3CDTF">2016-03-29T12:53:56Z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