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840" windowHeight="12585"/>
  </bookViews>
  <sheets>
    <sheet name="SSU" sheetId="2" r:id="rId1"/>
    <sheet name="Mid-States" sheetId="1" r:id="rId2"/>
  </sheets>
  <externalReferences>
    <externalReference r:id="rId3"/>
  </externalReferences>
  <definedNames>
    <definedName name="ALL" localSheetId="0">#REF!</definedName>
    <definedName name="ALL">#REF!</definedName>
    <definedName name="csAllowDetailBudgeting">1</definedName>
    <definedName name="csAllowLocalConsolidation">1</definedName>
    <definedName name="csAppName">"BudgetWeb"</definedName>
    <definedName name="csDE_CorporateItems_Dim01">"="</definedName>
    <definedName name="csDE_CorporateItems_Dim02">"="</definedName>
    <definedName name="csDE_CorporateItems_Dim03">"="</definedName>
    <definedName name="csDE_CorporateItems_Dim06">"="</definedName>
    <definedName name="csDE_CorporateItems_Dim07">"="</definedName>
    <definedName name="csDE_CorporateItems_Dim08">"="</definedName>
    <definedName name="csDE_CorporateItems_Dim09">"="</definedName>
    <definedName name="csDE_CorporateItems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input" localSheetId="0">#REF!</definedName>
    <definedName name="input">#REF!</definedName>
    <definedName name="METER" localSheetId="0">#REF!</definedName>
    <definedName name="METER">#REF!</definedName>
    <definedName name="PLANT" localSheetId="0">#REF!</definedName>
    <definedName name="PLANT">#REF!</definedName>
    <definedName name="_xlnm.Print_Area" localSheetId="1">'Mid-States'!$A$1:$J$17</definedName>
    <definedName name="_xlnm.Print_Area" localSheetId="0">SSU!$A$1:$W$37</definedName>
    <definedName name="Print_Area_MI">'[1]Short Summary'!$A$7:$E$64</definedName>
    <definedName name="_xlnm.Print_Titles" localSheetId="0">SSU!$3:$6</definedName>
    <definedName name="report" localSheetId="0">#REF!</definedName>
    <definedName name="report">#REF!</definedName>
  </definedNames>
  <calcPr calcId="145621"/>
</workbook>
</file>

<file path=xl/calcChain.xml><?xml version="1.0" encoding="utf-8"?>
<calcChain xmlns="http://schemas.openxmlformats.org/spreadsheetml/2006/main">
  <c r="I19" i="2" l="1"/>
  <c r="I17" i="2"/>
  <c r="I16" i="2"/>
  <c r="I15" i="2"/>
  <c r="O34" i="2"/>
  <c r="M34" i="2"/>
  <c r="K34" i="2"/>
  <c r="I34" i="2"/>
  <c r="G34" i="2"/>
  <c r="O33" i="2"/>
  <c r="M33" i="2"/>
  <c r="K33" i="2"/>
  <c r="I33" i="2"/>
  <c r="G33" i="2"/>
  <c r="O32" i="2"/>
  <c r="M32" i="2"/>
  <c r="K32" i="2"/>
  <c r="I32" i="2"/>
  <c r="G32" i="2"/>
  <c r="W17" i="2"/>
  <c r="U17" i="2"/>
  <c r="S17" i="2"/>
  <c r="Q17" i="2"/>
  <c r="O17" i="2"/>
  <c r="M17" i="2"/>
  <c r="K17" i="2"/>
  <c r="W16" i="2"/>
  <c r="U16" i="2"/>
  <c r="S16" i="2"/>
  <c r="Q16" i="2"/>
  <c r="O16" i="2"/>
  <c r="M16" i="2"/>
  <c r="K16" i="2"/>
  <c r="W15" i="2"/>
  <c r="U15" i="2"/>
  <c r="S15" i="2"/>
  <c r="Q15" i="2"/>
  <c r="O15" i="2"/>
  <c r="M15" i="2"/>
  <c r="K15" i="2"/>
  <c r="O36" i="2" l="1"/>
  <c r="M36" i="2"/>
  <c r="K36" i="2"/>
  <c r="I36" i="2"/>
  <c r="G36" i="2"/>
  <c r="W19" i="2"/>
  <c r="U19" i="2"/>
  <c r="S19" i="2"/>
  <c r="Q19" i="2"/>
  <c r="O19" i="2"/>
  <c r="M19" i="2"/>
  <c r="K19" i="2"/>
  <c r="G16" i="2"/>
  <c r="G17" i="2"/>
  <c r="G15" i="2"/>
  <c r="G12" i="2"/>
  <c r="G11" i="2"/>
  <c r="G10" i="2"/>
  <c r="G19" i="2" l="1"/>
  <c r="G15" i="1"/>
  <c r="H10" i="1" s="1"/>
  <c r="E15" i="1"/>
  <c r="F12" i="1" s="1"/>
  <c r="C11" i="1"/>
  <c r="C15" i="1" s="1"/>
  <c r="H11" i="1" l="1"/>
  <c r="H15" i="1" s="1"/>
  <c r="H12" i="1"/>
  <c r="D10" i="1"/>
  <c r="D12" i="1"/>
  <c r="I12" i="1" s="1"/>
  <c r="F10" i="1"/>
  <c r="F15" i="1" s="1"/>
  <c r="D11" i="1"/>
  <c r="F11" i="1"/>
  <c r="I11" i="1" l="1"/>
  <c r="D15" i="1"/>
  <c r="I10" i="1"/>
  <c r="I15" i="1" l="1"/>
</calcChain>
</file>

<file path=xl/sharedStrings.xml><?xml version="1.0" encoding="utf-8"?>
<sst xmlns="http://schemas.openxmlformats.org/spreadsheetml/2006/main" count="67" uniqueCount="51">
  <si>
    <t>Atmos Energy Corporation</t>
  </si>
  <si>
    <t xml:space="preserve">Atmos Energy Mid States Div </t>
  </si>
  <si>
    <t xml:space="preserve">Development of Allocation Factors </t>
  </si>
  <si>
    <t>For Fiscal Year 2015</t>
  </si>
  <si>
    <t>Div #</t>
  </si>
  <si>
    <t>Division Name</t>
  </si>
  <si>
    <t>Sept ' 14 Direct Property Plant &amp; Equipment</t>
  </si>
  <si>
    <t>Percent of MidStates Property</t>
  </si>
  <si>
    <t>YE Sept '14 Total O &amp;M w/o 922</t>
  </si>
  <si>
    <t>Percent of MidStates  O &amp; M</t>
  </si>
  <si>
    <t>YE Sept '14 Avg Number of Customers</t>
  </si>
  <si>
    <t>Percent of MidStates  Customers</t>
  </si>
  <si>
    <t>MidStates Allocation Percent</t>
  </si>
  <si>
    <t>(1)</t>
  </si>
  <si>
    <t>(2)</t>
  </si>
  <si>
    <t>(3)</t>
  </si>
  <si>
    <t>(4)</t>
  </si>
  <si>
    <t>(5)</t>
  </si>
  <si>
    <t>(6)</t>
  </si>
  <si>
    <t>(7)</t>
  </si>
  <si>
    <t>09</t>
  </si>
  <si>
    <t>KENTUCKY</t>
  </si>
  <si>
    <t>TENNESSEE</t>
  </si>
  <si>
    <t>VIRGINIA</t>
  </si>
  <si>
    <t>Total</t>
  </si>
  <si>
    <t>ATMOS ENERGY CORPORATION</t>
  </si>
  <si>
    <t>Allocation of Atmos Corporate (Co. # 10) Cost Based on 12 Month Period Ended 9/30/14</t>
  </si>
  <si>
    <t>A. Composite Allocation Factor:</t>
  </si>
  <si>
    <t>West Tex  Div</t>
  </si>
  <si>
    <t>CO/KS Div</t>
  </si>
  <si>
    <t>LA Div 007</t>
  </si>
  <si>
    <t>LA Div 077</t>
  </si>
  <si>
    <t>Kentucky/ MidStates Div</t>
  </si>
  <si>
    <t>Mississippi Div</t>
  </si>
  <si>
    <t xml:space="preserve">Mid-Tex  Div </t>
  </si>
  <si>
    <t>Atmos P/L</t>
  </si>
  <si>
    <t>AEM</t>
  </si>
  <si>
    <t>UCG Storage</t>
  </si>
  <si>
    <t>WKG Storage</t>
  </si>
  <si>
    <t>TLGP</t>
  </si>
  <si>
    <t>Remaining non reg</t>
  </si>
  <si>
    <t>Gross Direct PP&amp;E</t>
  </si>
  <si>
    <t>$</t>
  </si>
  <si>
    <t>Average Number of Customers</t>
  </si>
  <si>
    <t>#</t>
  </si>
  <si>
    <t>Total O&amp;M Expense *</t>
  </si>
  <si>
    <t>(* w/o Allocation )</t>
  </si>
  <si>
    <t>Total Composite Factor</t>
  </si>
  <si>
    <t>%</t>
  </si>
  <si>
    <t>Total O&amp;M Expense</t>
  </si>
  <si>
    <t>Total Composite Factor for FY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</si>
</sst>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0000_);[Red]\(0.00000\)"/>
    <numFmt numFmtId="166" formatCode="0.00000"/>
    <numFmt numFmtId="167" formatCode="#,##0.00000_);[Red]\(#,##0.00000\)"/>
    <numFmt numFmtId="168" formatCode="0.000000"/>
    <numFmt numFmtId="169" formatCode="_(* #,##0.0000000_);_(* \(#,##0.0000000\);_(* &quot;-&quot;??_);_(@_)"/>
  </numFmts>
  <fonts count="14" x14ac:knownFonts="1">
    <font>
      <sz val="10"/>
      <name val="Arial"/>
    </font>
    <font>
      <b/>
      <sz val="1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b/>
      <sz val="10"/>
      <color indexed="10"/>
      <name val="Times New Roman"/>
      <family val="1"/>
    </font>
    <font>
      <sz val="10"/>
      <color indexed="5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5" fillId="0" borderId="0"/>
    <xf numFmtId="40" fontId="6" fillId="2" borderId="0">
      <alignment horizontal="right"/>
    </xf>
  </cellStyleXfs>
  <cellXfs count="91">
    <xf numFmtId="0" fontId="0" fillId="0" borderId="0" xfId="0"/>
    <xf numFmtId="0" fontId="0" fillId="0" borderId="0" xfId="0" applyFill="1"/>
    <xf numFmtId="0" fontId="0" fillId="0" borderId="1" xfId="0" applyFill="1" applyBorder="1"/>
    <xf numFmtId="0" fontId="2" fillId="0" borderId="1" xfId="0" quotePrefix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quotePrefix="1" applyFill="1" applyAlignment="1">
      <alignment horizontal="center" wrapText="1"/>
    </xf>
    <xf numFmtId="0" fontId="3" fillId="0" borderId="0" xfId="0" quotePrefix="1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0" xfId="0" quotePrefix="1" applyFill="1" applyAlignment="1">
      <alignment horizontal="right"/>
    </xf>
    <xf numFmtId="37" fontId="0" fillId="0" borderId="0" xfId="0" applyNumberFormat="1" applyFill="1"/>
    <xf numFmtId="10" fontId="0" fillId="0" borderId="0" xfId="2" applyNumberFormat="1" applyFont="1" applyFill="1"/>
    <xf numFmtId="164" fontId="2" fillId="0" borderId="0" xfId="1" applyNumberFormat="1" applyFill="1"/>
    <xf numFmtId="10" fontId="3" fillId="0" borderId="0" xfId="2" applyNumberFormat="1" applyFont="1" applyFill="1"/>
    <xf numFmtId="0" fontId="0" fillId="0" borderId="0" xfId="0" applyFill="1" applyAlignment="1">
      <alignment horizontal="right"/>
    </xf>
    <xf numFmtId="37" fontId="2" fillId="0" borderId="0" xfId="1" applyNumberFormat="1" applyFill="1"/>
    <xf numFmtId="39" fontId="0" fillId="0" borderId="1" xfId="0" applyNumberFormat="1" applyFill="1" applyBorder="1"/>
    <xf numFmtId="166" fontId="0" fillId="0" borderId="1" xfId="0" applyNumberFormat="1" applyFill="1" applyBorder="1"/>
    <xf numFmtId="40" fontId="0" fillId="0" borderId="1" xfId="0" applyNumberFormat="1" applyFill="1" applyBorder="1"/>
    <xf numFmtId="167" fontId="0" fillId="0" borderId="1" xfId="0" applyNumberFormat="1" applyFill="1" applyBorder="1"/>
    <xf numFmtId="37" fontId="0" fillId="0" borderId="1" xfId="0" applyNumberFormat="1" applyFill="1" applyBorder="1"/>
    <xf numFmtId="165" fontId="0" fillId="0" borderId="1" xfId="0" applyNumberFormat="1" applyFill="1" applyBorder="1"/>
    <xf numFmtId="165" fontId="3" fillId="0" borderId="1" xfId="0" applyNumberFormat="1" applyFont="1" applyFill="1" applyBorder="1"/>
    <xf numFmtId="168" fontId="0" fillId="0" borderId="0" xfId="0" applyNumberFormat="1" applyFill="1"/>
    <xf numFmtId="39" fontId="0" fillId="0" borderId="0" xfId="0" applyNumberFormat="1" applyFill="1"/>
    <xf numFmtId="40" fontId="0" fillId="0" borderId="0" xfId="0" applyNumberFormat="1" applyFill="1"/>
    <xf numFmtId="167" fontId="0" fillId="0" borderId="0" xfId="0" applyNumberFormat="1" applyFill="1"/>
    <xf numFmtId="165" fontId="3" fillId="0" borderId="0" xfId="0" applyNumberFormat="1" applyFont="1" applyFill="1"/>
    <xf numFmtId="43" fontId="0" fillId="0" borderId="0" xfId="0" applyNumberFormat="1" applyFill="1"/>
    <xf numFmtId="43" fontId="2" fillId="0" borderId="0" xfId="1" applyFill="1"/>
    <xf numFmtId="43" fontId="2" fillId="0" borderId="0" xfId="0" applyNumberFormat="1" applyFont="1" applyFill="1"/>
    <xf numFmtId="0" fontId="7" fillId="0" borderId="0" xfId="0" applyFont="1" applyFill="1" applyAlignment="1">
      <alignment horizontal="centerContinuous"/>
    </xf>
    <xf numFmtId="164" fontId="7" fillId="0" borderId="0" xfId="1" applyNumberFormat="1" applyFont="1" applyFill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centerContinuous"/>
    </xf>
    <xf numFmtId="40" fontId="6" fillId="2" borderId="0" xfId="10" applyBorder="1">
      <alignment horizontal="right"/>
    </xf>
    <xf numFmtId="49" fontId="7" fillId="0" borderId="0" xfId="1" applyNumberFormat="1" applyFont="1" applyFill="1" applyAlignment="1">
      <alignment horizontal="centerContinuous"/>
    </xf>
    <xf numFmtId="40" fontId="7" fillId="0" borderId="0" xfId="0" applyNumberFormat="1" applyFont="1" applyFill="1" applyAlignment="1">
      <alignment horizontal="centerContinuous"/>
    </xf>
    <xf numFmtId="0" fontId="7" fillId="0" borderId="0" xfId="0" applyFont="1" applyFill="1" applyAlignment="1">
      <alignment horizontal="left"/>
    </xf>
    <xf numFmtId="49" fontId="7" fillId="0" borderId="0" xfId="1" applyNumberFormat="1" applyFont="1" applyFill="1" applyAlignment="1">
      <alignment horizontal="left"/>
    </xf>
    <xf numFmtId="164" fontId="8" fillId="0" borderId="0" xfId="1" applyNumberFormat="1" applyFont="1" applyFill="1" applyAlignment="1"/>
    <xf numFmtId="0" fontId="8" fillId="0" borderId="0" xfId="0" applyFont="1" applyFill="1" applyBorder="1" applyAlignment="1"/>
    <xf numFmtId="3" fontId="9" fillId="0" borderId="0" xfId="0" applyNumberFormat="1" applyFont="1" applyFill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10" fontId="8" fillId="0" borderId="2" xfId="2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49" fontId="8" fillId="0" borderId="0" xfId="1" applyNumberFormat="1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164" fontId="8" fillId="0" borderId="0" xfId="1" applyNumberFormat="1" applyFont="1" applyFill="1" applyBorder="1"/>
    <xf numFmtId="0" fontId="8" fillId="0" borderId="0" xfId="1" applyNumberFormat="1" applyFont="1" applyFill="1"/>
    <xf numFmtId="0" fontId="8" fillId="0" borderId="0" xfId="1" quotePrefix="1" applyNumberFormat="1" applyFont="1" applyFill="1" applyAlignment="1">
      <alignment horizontal="left"/>
    </xf>
    <xf numFmtId="164" fontId="7" fillId="0" borderId="2" xfId="1" applyNumberFormat="1" applyFont="1" applyFill="1" applyBorder="1"/>
    <xf numFmtId="164" fontId="8" fillId="0" borderId="2" xfId="1" applyNumberFormat="1" applyFont="1" applyFill="1" applyBorder="1"/>
    <xf numFmtId="164" fontId="8" fillId="0" borderId="0" xfId="1" applyNumberFormat="1" applyFont="1" applyFill="1"/>
    <xf numFmtId="164" fontId="11" fillId="0" borderId="0" xfId="1" applyNumberFormat="1" applyFont="1" applyFill="1"/>
    <xf numFmtId="164" fontId="8" fillId="0" borderId="3" xfId="1" applyNumberFormat="1" applyFont="1" applyFill="1" applyBorder="1"/>
    <xf numFmtId="0" fontId="8" fillId="0" borderId="0" xfId="1" applyNumberFormat="1" applyFont="1" applyFill="1" applyAlignment="1">
      <alignment horizontal="left"/>
    </xf>
    <xf numFmtId="164" fontId="12" fillId="0" borderId="0" xfId="1" applyNumberFormat="1" applyFont="1" applyFill="1" applyBorder="1"/>
    <xf numFmtId="164" fontId="11" fillId="0" borderId="0" xfId="1" applyNumberFormat="1" applyFont="1" applyFill="1" applyBorder="1"/>
    <xf numFmtId="164" fontId="13" fillId="0" borderId="0" xfId="1" applyNumberFormat="1" applyFont="1" applyFill="1" applyBorder="1"/>
    <xf numFmtId="0" fontId="8" fillId="0" borderId="0" xfId="0" quotePrefix="1" applyFont="1" applyFill="1" applyAlignment="1">
      <alignment horizontal="left"/>
    </xf>
    <xf numFmtId="164" fontId="8" fillId="0" borderId="0" xfId="0" applyNumberFormat="1" applyFont="1" applyFill="1" applyBorder="1"/>
    <xf numFmtId="169" fontId="8" fillId="0" borderId="0" xfId="1" applyNumberFormat="1" applyFont="1" applyFill="1"/>
    <xf numFmtId="164" fontId="8" fillId="0" borderId="0" xfId="0" applyNumberFormat="1" applyFont="1" applyFill="1"/>
    <xf numFmtId="9" fontId="7" fillId="0" borderId="0" xfId="2" applyFont="1" applyFill="1"/>
    <xf numFmtId="10" fontId="7" fillId="0" borderId="2" xfId="2" applyNumberFormat="1" applyFont="1" applyFill="1" applyBorder="1"/>
    <xf numFmtId="10" fontId="7" fillId="0" borderId="0" xfId="2" applyNumberFormat="1" applyFont="1" applyFill="1"/>
    <xf numFmtId="10" fontId="7" fillId="0" borderId="2" xfId="1" applyNumberFormat="1" applyFont="1" applyFill="1" applyBorder="1"/>
    <xf numFmtId="10" fontId="7" fillId="0" borderId="0" xfId="2" applyNumberFormat="1" applyFont="1" applyFill="1" applyBorder="1"/>
    <xf numFmtId="10" fontId="7" fillId="0" borderId="3" xfId="2" applyNumberFormat="1" applyFont="1" applyFill="1" applyBorder="1"/>
    <xf numFmtId="9" fontId="7" fillId="0" borderId="0" xfId="2" quotePrefix="1" applyFont="1" applyFill="1" applyAlignment="1">
      <alignment horizontal="left"/>
    </xf>
    <xf numFmtId="10" fontId="7" fillId="0" borderId="0" xfId="1" applyNumberFormat="1" applyFont="1" applyFill="1" applyBorder="1"/>
    <xf numFmtId="9" fontId="7" fillId="0" borderId="0" xfId="2" applyFont="1" applyFill="1" applyBorder="1"/>
    <xf numFmtId="10" fontId="12" fillId="0" borderId="0" xfId="2" applyNumberFormat="1" applyFont="1" applyFill="1" applyBorder="1"/>
    <xf numFmtId="10" fontId="8" fillId="0" borderId="0" xfId="0" applyNumberFormat="1" applyFont="1" applyFill="1" applyBorder="1"/>
    <xf numFmtId="40" fontId="8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</cellXfs>
  <cellStyles count="11">
    <cellStyle name="Comma" xfId="1" builtinId="3"/>
    <cellStyle name="Comma 2" xfId="3"/>
    <cellStyle name="Comma 3" xfId="4"/>
    <cellStyle name="Comma 4" xfId="5"/>
    <cellStyle name="Normal" xfId="0" builtinId="0"/>
    <cellStyle name="Normal 2" xfId="6"/>
    <cellStyle name="Normal 3" xfId="7"/>
    <cellStyle name="Normal 4" xfId="8"/>
    <cellStyle name="Normal 5" xfId="9"/>
    <cellStyle name="Output Amounts" xf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Extra%20files%20for%20calculating%20allocation%20basis%20for%20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G"/>
      <sheetName val="Short Summary"/>
    </sheetNames>
    <sheetDataSet>
      <sheetData sheetId="0"/>
      <sheetData sheetId="1" refreshError="1">
        <row r="7">
          <cell r="C7" t="str">
            <v>0050000</v>
          </cell>
          <cell r="D7" t="str">
            <v xml:space="preserve">Chairman </v>
          </cell>
          <cell r="E7" t="str">
            <v>Residual</v>
          </cell>
        </row>
        <row r="8">
          <cell r="C8" t="str">
            <v>0052200</v>
          </cell>
          <cell r="D8" t="str">
            <v>Governmental Affairs</v>
          </cell>
          <cell r="E8" t="str">
            <v>Residual</v>
          </cell>
        </row>
        <row r="9">
          <cell r="C9" t="str">
            <v>0052100</v>
          </cell>
          <cell r="D9" t="str">
            <v>Operations</v>
          </cell>
          <cell r="E9" t="str">
            <v>Cust, Capital Adds, Employees, O&amp;M</v>
          </cell>
        </row>
        <row r="10">
          <cell r="C10" t="str">
            <v>0050500</v>
          </cell>
          <cell r="D10" t="str">
            <v>President &amp; COO</v>
          </cell>
          <cell r="E10" t="str">
            <v>Residual</v>
          </cell>
        </row>
        <row r="11">
          <cell r="C11" t="str">
            <v>0113000</v>
          </cell>
          <cell r="D11" t="str">
            <v>Assistant Controller General Acctg</v>
          </cell>
          <cell r="E11" t="str">
            <v>Avg WLC #108,109,110,&amp;111</v>
          </cell>
        </row>
        <row r="12">
          <cell r="C12" t="str">
            <v>0112900</v>
          </cell>
          <cell r="D12" t="str">
            <v>VP &amp; Controller</v>
          </cell>
          <cell r="E12" t="str">
            <v>Avg all Accounting WLC's</v>
          </cell>
        </row>
        <row r="13">
          <cell r="C13" t="str">
            <v>0113500</v>
          </cell>
          <cell r="D13" t="str">
            <v>Assistant Controller, Utility Acctg</v>
          </cell>
          <cell r="E13" t="str">
            <v>50% Cust, 17% Gas Purch Vol, 33% Cap Adds</v>
          </cell>
        </row>
        <row r="14">
          <cell r="C14" t="str">
            <v>0113100</v>
          </cell>
          <cell r="D14" t="str">
            <v>General Accounting</v>
          </cell>
          <cell r="E14" t="str">
            <v>Residual</v>
          </cell>
        </row>
        <row r="15">
          <cell r="C15" t="str">
            <v>0113200</v>
          </cell>
          <cell r="D15" t="str">
            <v>Payroll Accounting</v>
          </cell>
          <cell r="E15" t="str">
            <v>Employees</v>
          </cell>
        </row>
        <row r="16">
          <cell r="C16" t="str">
            <v>0113300</v>
          </cell>
          <cell r="D16" t="str">
            <v>Accounts Payable</v>
          </cell>
          <cell r="E16" t="str">
            <v>Purchase Orders</v>
          </cell>
        </row>
        <row r="17">
          <cell r="C17" t="str">
            <v>0113400</v>
          </cell>
          <cell r="D17" t="str">
            <v>Accounting Systems</v>
          </cell>
          <cell r="E17" t="str">
            <v>Employees</v>
          </cell>
        </row>
        <row r="18">
          <cell r="C18" t="str">
            <v>0113600</v>
          </cell>
          <cell r="D18" t="str">
            <v>Plant Accounting</v>
          </cell>
          <cell r="E18" t="str">
            <v>Capital Additions</v>
          </cell>
        </row>
        <row r="19">
          <cell r="C19" t="str">
            <v>0113700</v>
          </cell>
          <cell r="D19" t="str">
            <v>Gas Accounting</v>
          </cell>
          <cell r="E19" t="str">
            <v>%'s provided by department</v>
          </cell>
        </row>
        <row r="20">
          <cell r="C20" t="str">
            <v>0113800</v>
          </cell>
          <cell r="D20" t="str">
            <v>Customer Billing</v>
          </cell>
          <cell r="E20" t="str">
            <v>%'s provided by department</v>
          </cell>
        </row>
        <row r="21">
          <cell r="C21" t="str">
            <v>0113900</v>
          </cell>
          <cell r="D21" t="str">
            <v>Financial Reporting</v>
          </cell>
          <cell r="E21" t="str">
            <v>Residual</v>
          </cell>
        </row>
        <row r="22">
          <cell r="C22" t="str">
            <v>0052000</v>
          </cell>
          <cell r="D22" t="str">
            <v>Legal</v>
          </cell>
          <cell r="E22" t="str">
            <v>Residual</v>
          </cell>
        </row>
        <row r="23">
          <cell r="C23" t="str">
            <v>0057900</v>
          </cell>
          <cell r="D23" t="str">
            <v>Corporate Secretary</v>
          </cell>
          <cell r="E23" t="str">
            <v>Residual</v>
          </cell>
        </row>
        <row r="24">
          <cell r="C24" t="str">
            <v>0052500</v>
          </cell>
          <cell r="D24" t="str">
            <v>Utility Services</v>
          </cell>
          <cell r="E24" t="str">
            <v>Customers,Gross Plant, &amp; Employees</v>
          </cell>
        </row>
        <row r="25">
          <cell r="C25" t="str">
            <v>0054000</v>
          </cell>
          <cell r="D25" t="str">
            <v>Rates &amp; Regulatory Affairs</v>
          </cell>
          <cell r="E25" t="str">
            <v>%'s provided by department</v>
          </cell>
        </row>
        <row r="26">
          <cell r="C26" t="str">
            <v>0051600</v>
          </cell>
          <cell r="D26" t="str">
            <v>Intrastate Gas Supply</v>
          </cell>
          <cell r="E26" t="str">
            <v>%'s provided by department</v>
          </cell>
        </row>
        <row r="27">
          <cell r="C27" t="str">
            <v>0114300</v>
          </cell>
          <cell r="D27" t="str">
            <v>Budget &amp; Planning</v>
          </cell>
          <cell r="E27" t="str">
            <v>Residual</v>
          </cell>
        </row>
        <row r="28">
          <cell r="C28" t="str">
            <v>0054400</v>
          </cell>
          <cell r="D28" t="str">
            <v>Financial Planning</v>
          </cell>
          <cell r="E28" t="str">
            <v>Residual</v>
          </cell>
        </row>
        <row r="29">
          <cell r="C29" t="str">
            <v>0052400</v>
          </cell>
          <cell r="D29" t="str">
            <v>Public Affairs</v>
          </cell>
          <cell r="E29" t="str">
            <v>Residual</v>
          </cell>
        </row>
        <row r="30">
          <cell r="C30" t="str">
            <v>0054700</v>
          </cell>
          <cell r="D30" t="str">
            <v>Chief Financial Officer</v>
          </cell>
          <cell r="E30" t="str">
            <v>Residual</v>
          </cell>
        </row>
        <row r="31">
          <cell r="C31" t="str">
            <v>0114800</v>
          </cell>
          <cell r="D31" t="str">
            <v>Dallas Treasurer</v>
          </cell>
          <cell r="E31" t="str">
            <v>Residual</v>
          </cell>
        </row>
        <row r="32">
          <cell r="C32" t="str">
            <v>0054900</v>
          </cell>
          <cell r="D32" t="str">
            <v>Investor Relations</v>
          </cell>
          <cell r="E32" t="str">
            <v>Residual</v>
          </cell>
        </row>
        <row r="33">
          <cell r="C33" t="str">
            <v>0114600</v>
          </cell>
          <cell r="D33" t="str">
            <v>Dallas Taxation</v>
          </cell>
          <cell r="E33" t="str">
            <v>Residual</v>
          </cell>
        </row>
        <row r="34">
          <cell r="C34" t="str">
            <v>0114500</v>
          </cell>
          <cell r="D34" t="str">
            <v>Dallas Treasury</v>
          </cell>
          <cell r="E34" t="str">
            <v>Customers &amp; Gas Purchase Volumes</v>
          </cell>
        </row>
        <row r="35">
          <cell r="C35" t="str">
            <v>0056000</v>
          </cell>
          <cell r="D35" t="str">
            <v>Marketing</v>
          </cell>
          <cell r="E35" t="str">
            <v>Resident./Comm. Cust's</v>
          </cell>
        </row>
        <row r="36">
          <cell r="C36" t="str">
            <v>0056200</v>
          </cell>
          <cell r="D36" t="str">
            <v>Technical Services</v>
          </cell>
          <cell r="E36" t="str">
            <v>Capital Additions and O&amp;M Expenses</v>
          </cell>
        </row>
        <row r="37">
          <cell r="C37" t="str">
            <v>0116400</v>
          </cell>
          <cell r="D37" t="str">
            <v>Internal Audit</v>
          </cell>
          <cell r="E37" t="str">
            <v>Residual</v>
          </cell>
        </row>
        <row r="38">
          <cell r="C38" t="str">
            <v>0051900</v>
          </cell>
          <cell r="D38" t="str">
            <v>Gas Supply</v>
          </cell>
          <cell r="E38" t="str">
            <v>%'s provided by department</v>
          </cell>
        </row>
        <row r="39">
          <cell r="C39" t="str">
            <v>0051500</v>
          </cell>
          <cell r="D39" t="str">
            <v>Interstate Gas Supply</v>
          </cell>
          <cell r="E39" t="str">
            <v>%'s provided by department</v>
          </cell>
        </row>
        <row r="40">
          <cell r="C40" t="str">
            <v>0056100</v>
          </cell>
          <cell r="D40" t="str">
            <v>Professional Development</v>
          </cell>
          <cell r="E40" t="str">
            <v>Capital Additions and O&amp;M Expenses</v>
          </cell>
        </row>
        <row r="41">
          <cell r="C41" t="str">
            <v>0117100</v>
          </cell>
          <cell r="D41" t="str">
            <v>Corporate Services</v>
          </cell>
          <cell r="E41" t="str">
            <v>Residual</v>
          </cell>
        </row>
        <row r="42">
          <cell r="C42" t="str">
            <v>0117200</v>
          </cell>
          <cell r="D42" t="str">
            <v>Compensation &amp; Employment</v>
          </cell>
          <cell r="E42" t="str">
            <v>Employees</v>
          </cell>
        </row>
        <row r="43">
          <cell r="C43" t="str">
            <v>0117300</v>
          </cell>
          <cell r="D43" t="str">
            <v>Human Resources</v>
          </cell>
          <cell r="E43" t="str">
            <v>Employees</v>
          </cell>
        </row>
        <row r="44">
          <cell r="C44" t="str">
            <v>0117500</v>
          </cell>
          <cell r="D44" t="str">
            <v>Employee Benefits</v>
          </cell>
          <cell r="E44" t="str">
            <v>Employees</v>
          </cell>
        </row>
        <row r="45">
          <cell r="C45" t="str">
            <v>0117600</v>
          </cell>
          <cell r="D45" t="str">
            <v>Purchasing</v>
          </cell>
          <cell r="E45" t="str">
            <v>Purchase Orders</v>
          </cell>
        </row>
        <row r="46">
          <cell r="C46" t="str">
            <v>0117700</v>
          </cell>
          <cell r="D46" t="str">
            <v>Corp. &amp; Employee Communications</v>
          </cell>
          <cell r="E46" t="str">
            <v>Customers &amp; Employees</v>
          </cell>
        </row>
        <row r="47">
          <cell r="C47" t="str">
            <v>0115000</v>
          </cell>
          <cell r="D47" t="str">
            <v>Information Services</v>
          </cell>
          <cell r="E47" t="str">
            <v>Avg of all IS Departments (Customers)</v>
          </cell>
        </row>
        <row r="48">
          <cell r="C48" t="str">
            <v>0118000</v>
          </cell>
          <cell r="D48" t="str">
            <v>Remittance Processing</v>
          </cell>
          <cell r="E48" t="str">
            <v>Customers</v>
          </cell>
        </row>
        <row r="49">
          <cell r="C49" t="str">
            <v>0118100</v>
          </cell>
          <cell r="D49" t="str">
            <v>Employee Development</v>
          </cell>
          <cell r="E49" t="str">
            <v>Employees</v>
          </cell>
        </row>
        <row r="50">
          <cell r="C50" t="str">
            <v>0118200</v>
          </cell>
          <cell r="D50" t="str">
            <v>Central Records</v>
          </cell>
          <cell r="E50" t="str">
            <v>Customers</v>
          </cell>
        </row>
        <row r="51">
          <cell r="C51" t="str">
            <v>0118300</v>
          </cell>
          <cell r="D51" t="str">
            <v>Stores</v>
          </cell>
          <cell r="E51" t="str">
            <v>None</v>
          </cell>
        </row>
        <row r="52">
          <cell r="C52" t="str">
            <v>0115600</v>
          </cell>
          <cell r="D52" t="str">
            <v>Telecommunication Services</v>
          </cell>
          <cell r="E52" t="str">
            <v>Customers</v>
          </cell>
        </row>
        <row r="53">
          <cell r="C53" t="str">
            <v>0115400</v>
          </cell>
          <cell r="D53" t="str">
            <v>Information Support</v>
          </cell>
          <cell r="E53" t="str">
            <v>Customers</v>
          </cell>
        </row>
        <row r="54">
          <cell r="C54" t="str">
            <v>0115300</v>
          </cell>
          <cell r="D54" t="str">
            <v>Development Services</v>
          </cell>
          <cell r="E54" t="str">
            <v>Customers</v>
          </cell>
        </row>
        <row r="55">
          <cell r="C55" t="str">
            <v>0115100</v>
          </cell>
          <cell r="D55" t="str">
            <v>Production Services</v>
          </cell>
          <cell r="E55" t="str">
            <v>Customers</v>
          </cell>
        </row>
        <row r="56">
          <cell r="C56" t="str">
            <v>0118600</v>
          </cell>
          <cell r="D56" t="str">
            <v>Purchasing &amp; Stores</v>
          </cell>
          <cell r="E56" t="str">
            <v>Purchase Orders &amp; Residual</v>
          </cell>
        </row>
        <row r="57">
          <cell r="C57" t="str">
            <v>0118500</v>
          </cell>
          <cell r="D57" t="str">
            <v>Mail &amp; Supply</v>
          </cell>
          <cell r="E57" t="str">
            <v>Employees</v>
          </cell>
        </row>
        <row r="58">
          <cell r="C58" t="str">
            <v>0115500</v>
          </cell>
          <cell r="D58" t="str">
            <v>Office Systems</v>
          </cell>
          <cell r="E58" t="str">
            <v>Customers</v>
          </cell>
        </row>
        <row r="59">
          <cell r="C59" t="str">
            <v>0119000</v>
          </cell>
          <cell r="D59" t="str">
            <v>Employee Relocation Expense</v>
          </cell>
          <cell r="E59" t="str">
            <v>Residual for 02/Direct for others</v>
          </cell>
        </row>
        <row r="60">
          <cell r="C60" t="str">
            <v>0119200</v>
          </cell>
          <cell r="D60" t="str">
            <v>Controller Miscellaneous</v>
          </cell>
          <cell r="E60" t="str">
            <v>Residual</v>
          </cell>
        </row>
        <row r="61">
          <cell r="C61" t="str">
            <v>0119600</v>
          </cell>
          <cell r="D61" t="str">
            <v>Retirement Cost</v>
          </cell>
          <cell r="E61" t="str">
            <v>Residual</v>
          </cell>
        </row>
        <row r="62">
          <cell r="C62" t="str">
            <v>0119210</v>
          </cell>
          <cell r="D62" t="str">
            <v>Performance Plan</v>
          </cell>
          <cell r="E62" t="str">
            <v>Residual</v>
          </cell>
        </row>
        <row r="63">
          <cell r="C63" t="str">
            <v>0119800</v>
          </cell>
          <cell r="D63" t="str">
            <v>A&amp;G O/H Capitl'd (Div 02)</v>
          </cell>
          <cell r="E63" t="str">
            <v>Residual</v>
          </cell>
        </row>
        <row r="64">
          <cell r="C64" t="str">
            <v>0119800</v>
          </cell>
          <cell r="D64" t="str">
            <v>A&amp;G O/H Capitalized</v>
          </cell>
          <cell r="E64" t="str">
            <v>% of Capital Expenditures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K39"/>
  <sheetViews>
    <sheetView showGridLines="0" tabSelected="1" zoomScale="85" zoomScaleNormal="85" zoomScaleSheetLayoutView="80" workbookViewId="0"/>
  </sheetViews>
  <sheetFormatPr defaultRowHeight="12.75" x14ac:dyDescent="0.2"/>
  <cols>
    <col min="1" max="1" width="4" style="58" customWidth="1"/>
    <col min="2" max="2" width="0.85546875" style="59" customWidth="1"/>
    <col min="3" max="3" width="33.5703125" style="59" customWidth="1"/>
    <col min="4" max="4" width="5.7109375" style="59" customWidth="1"/>
    <col min="5" max="5" width="4" style="59" customWidth="1"/>
    <col min="6" max="6" width="1.42578125" style="59" customWidth="1"/>
    <col min="7" max="7" width="19.85546875" style="59" bestFit="1" customWidth="1"/>
    <col min="8" max="8" width="1.85546875" style="59" customWidth="1"/>
    <col min="9" max="9" width="17.42578125" style="66" customWidth="1"/>
    <col min="10" max="10" width="2.140625" style="59" customWidth="1"/>
    <col min="11" max="11" width="15.85546875" style="59" bestFit="1" customWidth="1"/>
    <col min="12" max="12" width="3" style="59" customWidth="1"/>
    <col min="13" max="13" width="15.42578125" style="59" bestFit="1" customWidth="1"/>
    <col min="14" max="14" width="2.5703125" style="60" customWidth="1"/>
    <col min="15" max="15" width="15.42578125" style="59" bestFit="1" customWidth="1"/>
    <col min="16" max="16" width="2.42578125" style="60" customWidth="1"/>
    <col min="17" max="17" width="16.85546875" style="59" bestFit="1" customWidth="1"/>
    <col min="18" max="18" width="3.140625" style="60" customWidth="1"/>
    <col min="19" max="19" width="15.42578125" style="59" bestFit="1" customWidth="1"/>
    <col min="20" max="20" width="0.85546875" style="60" customWidth="1"/>
    <col min="21" max="21" width="16.85546875" style="59" bestFit="1" customWidth="1"/>
    <col min="22" max="22" width="0.5703125" style="60" customWidth="1"/>
    <col min="23" max="23" width="16.85546875" style="59" bestFit="1" customWidth="1"/>
    <col min="24" max="24" width="4.7109375" style="60" customWidth="1"/>
    <col min="25" max="25" width="17" style="59" customWidth="1"/>
    <col min="26" max="26" width="2.140625" style="1" customWidth="1"/>
    <col min="27" max="27" width="14.28515625" style="1" bestFit="1" customWidth="1"/>
    <col min="28" max="28" width="2.5703125" style="1" customWidth="1"/>
    <col min="29" max="29" width="14.28515625" style="59" bestFit="1" customWidth="1"/>
    <col min="30" max="30" width="2.28515625" style="59" customWidth="1"/>
    <col min="31" max="31" width="13.140625" style="59" customWidth="1"/>
    <col min="32" max="32" width="2.42578125" style="59" customWidth="1"/>
    <col min="33" max="33" width="17.42578125" style="1" customWidth="1"/>
    <col min="34" max="34" width="2.42578125" style="1" customWidth="1"/>
    <col min="35" max="35" width="16.42578125" style="59" customWidth="1"/>
    <col min="36" max="36" width="2.7109375" style="59" customWidth="1"/>
    <col min="37" max="37" width="14.28515625" style="59" bestFit="1" customWidth="1"/>
    <col min="38" max="38" width="2.7109375" style="59" customWidth="1"/>
    <col min="39" max="39" width="11.7109375" style="59" customWidth="1"/>
    <col min="40" max="40" width="1.85546875" style="59" customWidth="1"/>
    <col min="41" max="41" width="12.140625" style="59" customWidth="1"/>
    <col min="42" max="42" width="1.7109375" style="59" customWidth="1"/>
    <col min="43" max="43" width="12.140625" style="59" customWidth="1"/>
    <col min="44" max="44" width="1.5703125" style="59" customWidth="1"/>
    <col min="45" max="45" width="11.5703125" style="59" customWidth="1"/>
    <col min="46" max="46" width="1.85546875" style="59" customWidth="1"/>
    <col min="47" max="47" width="13.5703125" style="59" customWidth="1"/>
    <col min="48" max="48" width="2.140625" style="59" customWidth="1"/>
    <col min="49" max="49" width="11" style="59" customWidth="1"/>
    <col min="50" max="50" width="1.7109375" style="59" customWidth="1"/>
    <col min="51" max="51" width="11.7109375" style="59" customWidth="1"/>
    <col min="52" max="52" width="2.140625" style="59" customWidth="1"/>
    <col min="53" max="53" width="2.5703125" style="59" customWidth="1"/>
    <col min="54" max="54" width="10.85546875" style="59" customWidth="1"/>
    <col min="55" max="55" width="1.7109375" style="59" customWidth="1"/>
    <col min="56" max="56" width="11.5703125" style="59" customWidth="1"/>
    <col min="57" max="57" width="2.28515625" style="59" customWidth="1"/>
    <col min="58" max="58" width="12.7109375" style="59" customWidth="1"/>
    <col min="59" max="59" width="13.7109375" style="59" customWidth="1"/>
    <col min="60" max="16384" width="9.140625" style="59"/>
  </cols>
  <sheetData>
    <row r="1" spans="1:58" s="39" customFormat="1" ht="21" customHeight="1" x14ac:dyDescent="0.2">
      <c r="A1" s="36"/>
      <c r="B1" s="36"/>
      <c r="C1" s="36"/>
      <c r="D1" s="36"/>
      <c r="E1" s="36"/>
      <c r="F1" s="36"/>
      <c r="G1" s="36"/>
      <c r="H1" s="36"/>
      <c r="I1" s="37"/>
      <c r="J1" s="36"/>
      <c r="K1" s="36"/>
      <c r="L1" s="36"/>
      <c r="M1" s="36"/>
      <c r="N1" s="38"/>
      <c r="O1" s="36"/>
      <c r="P1" s="38"/>
      <c r="Q1" s="36"/>
      <c r="R1" s="38"/>
      <c r="T1" s="38"/>
      <c r="U1" s="36"/>
      <c r="V1" s="38"/>
      <c r="W1" s="36"/>
      <c r="X1" s="38"/>
      <c r="Y1" s="36"/>
      <c r="Z1" s="40"/>
      <c r="AA1" s="40"/>
      <c r="AB1" s="40"/>
      <c r="AC1" s="36"/>
      <c r="AD1" s="36"/>
      <c r="AE1" s="40"/>
      <c r="AF1" s="40"/>
      <c r="AG1" s="40"/>
      <c r="AH1" s="40"/>
      <c r="AI1" s="36"/>
      <c r="AJ1" s="36"/>
      <c r="AK1" s="36"/>
      <c r="AL1" s="36"/>
      <c r="AM1" s="36"/>
      <c r="AN1" s="40"/>
      <c r="AO1" s="40"/>
      <c r="AP1" s="38"/>
      <c r="AQ1" s="36"/>
      <c r="AR1" s="36"/>
      <c r="AS1" s="36"/>
      <c r="AT1" s="40"/>
      <c r="AU1" s="40"/>
      <c r="AV1" s="38"/>
      <c r="AW1" s="36"/>
      <c r="AX1" s="36"/>
      <c r="AY1" s="36"/>
      <c r="AZ1" s="40"/>
      <c r="BA1" s="38"/>
      <c r="BB1" s="36"/>
      <c r="BC1" s="36"/>
      <c r="BD1" s="36"/>
      <c r="BE1" s="40"/>
      <c r="BF1" s="40"/>
    </row>
    <row r="2" spans="1:58" s="39" customFormat="1" ht="21" customHeight="1" x14ac:dyDescent="0.25">
      <c r="A2" s="36"/>
      <c r="B2" s="36"/>
      <c r="C2" s="36"/>
      <c r="D2" s="36"/>
      <c r="E2" s="36"/>
      <c r="F2" s="36"/>
      <c r="G2" s="36"/>
      <c r="H2" s="36"/>
      <c r="I2" s="37"/>
      <c r="J2" s="36"/>
      <c r="K2" s="36"/>
      <c r="L2" s="36"/>
      <c r="M2" s="36"/>
      <c r="N2" s="38"/>
      <c r="O2" s="36"/>
      <c r="P2" s="38"/>
      <c r="Q2" s="36"/>
      <c r="R2" s="38"/>
      <c r="T2" s="38"/>
      <c r="U2" s="36"/>
      <c r="V2" s="38"/>
      <c r="W2" s="36"/>
      <c r="X2" s="38"/>
      <c r="Y2" s="41"/>
      <c r="Z2" s="40"/>
      <c r="AA2" s="40"/>
      <c r="AB2" s="40"/>
      <c r="AC2" s="36"/>
      <c r="AD2" s="36"/>
      <c r="AE2" s="40"/>
      <c r="AF2" s="40"/>
      <c r="AG2" s="40"/>
      <c r="AH2" s="40"/>
      <c r="AI2" s="36"/>
      <c r="AJ2" s="36"/>
      <c r="AK2" s="36"/>
      <c r="AL2" s="36"/>
      <c r="AM2" s="36"/>
      <c r="AN2" s="40"/>
      <c r="AO2" s="40"/>
      <c r="AP2" s="38"/>
      <c r="AQ2" s="36"/>
      <c r="AR2" s="36"/>
      <c r="AS2" s="36"/>
      <c r="AT2" s="40"/>
      <c r="AU2" s="40"/>
      <c r="AV2" s="38"/>
      <c r="AW2" s="36"/>
      <c r="AX2" s="36"/>
      <c r="AY2" s="36"/>
      <c r="AZ2" s="40"/>
      <c r="BA2" s="38"/>
      <c r="BB2" s="36"/>
      <c r="BC2" s="36"/>
      <c r="BD2" s="36"/>
      <c r="BE2" s="40"/>
      <c r="BF2" s="40"/>
    </row>
    <row r="3" spans="1:58" s="39" customFormat="1" ht="21" customHeight="1" x14ac:dyDescent="0.2">
      <c r="A3" s="42" t="s">
        <v>25</v>
      </c>
      <c r="B3" s="36"/>
      <c r="C3" s="36"/>
      <c r="D3" s="36"/>
      <c r="E3" s="36"/>
      <c r="F3" s="36"/>
      <c r="G3" s="36"/>
      <c r="H3" s="36"/>
      <c r="I3" s="37"/>
      <c r="J3" s="36"/>
      <c r="K3" s="36"/>
      <c r="L3" s="36"/>
      <c r="M3" s="36"/>
      <c r="N3" s="38"/>
      <c r="O3" s="36"/>
      <c r="P3" s="38"/>
      <c r="Q3" s="36"/>
      <c r="R3" s="38"/>
      <c r="T3" s="38"/>
      <c r="U3" s="36"/>
      <c r="V3" s="38"/>
      <c r="W3" s="36"/>
      <c r="X3" s="38"/>
      <c r="Y3" s="43"/>
      <c r="Z3" s="40"/>
      <c r="AA3" s="40"/>
      <c r="AB3" s="40"/>
      <c r="AC3" s="36"/>
      <c r="AD3" s="36"/>
      <c r="AE3" s="40"/>
      <c r="AF3" s="40"/>
      <c r="AG3" s="40"/>
      <c r="AH3" s="40"/>
      <c r="AI3" s="36"/>
      <c r="AJ3" s="36"/>
      <c r="AK3" s="36"/>
      <c r="AL3" s="36"/>
      <c r="AM3" s="36"/>
      <c r="AN3" s="40"/>
      <c r="AO3" s="40"/>
      <c r="AP3" s="38"/>
      <c r="AQ3" s="36"/>
      <c r="AR3" s="36"/>
      <c r="AS3" s="36"/>
      <c r="AT3" s="40"/>
      <c r="AU3" s="40"/>
      <c r="AV3" s="38"/>
      <c r="AW3" s="36"/>
      <c r="AX3" s="36"/>
      <c r="AY3" s="36"/>
      <c r="AZ3" s="40"/>
      <c r="BA3" s="38"/>
      <c r="BB3" s="36"/>
      <c r="BC3" s="36"/>
      <c r="BD3" s="36"/>
      <c r="BE3" s="40"/>
      <c r="BF3" s="40"/>
    </row>
    <row r="4" spans="1:58" s="39" customFormat="1" ht="21" customHeight="1" x14ac:dyDescent="0.2">
      <c r="A4" s="42" t="s">
        <v>26</v>
      </c>
      <c r="B4" s="36"/>
      <c r="C4" s="36"/>
      <c r="D4" s="36"/>
      <c r="E4" s="36"/>
      <c r="F4" s="36"/>
      <c r="G4" s="36"/>
      <c r="H4" s="36"/>
      <c r="I4" s="37"/>
      <c r="J4" s="36"/>
      <c r="K4" s="36"/>
      <c r="L4" s="36"/>
      <c r="M4" s="36"/>
      <c r="N4" s="38"/>
      <c r="O4" s="36"/>
      <c r="P4" s="38"/>
      <c r="Q4" s="36"/>
      <c r="R4" s="38"/>
      <c r="T4" s="38"/>
      <c r="U4" s="36"/>
      <c r="V4" s="38"/>
      <c r="W4" s="36"/>
      <c r="X4" s="38"/>
      <c r="Y4" s="36"/>
      <c r="Z4" s="40"/>
      <c r="AA4" s="40"/>
      <c r="AB4" s="40"/>
      <c r="AC4" s="36"/>
      <c r="AD4" s="36"/>
      <c r="AE4" s="40"/>
      <c r="AF4" s="40"/>
      <c r="AG4" s="40"/>
      <c r="AH4" s="40"/>
      <c r="AI4" s="44"/>
      <c r="AJ4" s="44"/>
      <c r="AK4" s="36"/>
      <c r="AL4" s="36"/>
      <c r="AM4" s="36"/>
      <c r="AN4" s="40"/>
      <c r="AO4" s="40"/>
      <c r="AP4" s="38"/>
      <c r="AQ4" s="36"/>
      <c r="AR4" s="36"/>
      <c r="AS4" s="36"/>
      <c r="AT4" s="40"/>
      <c r="AU4" s="40"/>
      <c r="AV4" s="38"/>
      <c r="AW4" s="36"/>
      <c r="AX4" s="36"/>
      <c r="AY4" s="36"/>
      <c r="AZ4" s="40"/>
      <c r="BA4" s="38"/>
      <c r="BB4" s="36"/>
      <c r="BC4" s="36"/>
      <c r="BD4" s="36"/>
      <c r="BE4" s="40"/>
      <c r="BF4" s="40"/>
    </row>
    <row r="5" spans="1:58" s="39" customFormat="1" ht="21" customHeight="1" x14ac:dyDescent="0.2">
      <c r="A5" s="45"/>
      <c r="I5" s="46"/>
      <c r="N5" s="47"/>
      <c r="P5" s="47"/>
      <c r="R5" s="47"/>
      <c r="T5" s="47"/>
      <c r="V5" s="47"/>
      <c r="X5" s="47"/>
      <c r="AI5" s="48"/>
      <c r="AJ5" s="48"/>
      <c r="AP5" s="47"/>
      <c r="AV5" s="47"/>
      <c r="BA5" s="47"/>
    </row>
    <row r="6" spans="1:58" s="49" customFormat="1" ht="21" customHeight="1" x14ac:dyDescent="0.2">
      <c r="A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58" s="49" customFormat="1" ht="21" customHeight="1" x14ac:dyDescent="0.2">
      <c r="A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8" spans="1:58" s="49" customFormat="1" ht="27.75" customHeight="1" x14ac:dyDescent="0.2">
      <c r="A8" s="51" t="s">
        <v>27</v>
      </c>
      <c r="B8" s="52"/>
      <c r="C8" s="7"/>
      <c r="E8" s="50"/>
      <c r="G8" s="53" t="s">
        <v>24</v>
      </c>
      <c r="I8" s="54" t="s">
        <v>28</v>
      </c>
      <c r="K8" s="53" t="s">
        <v>29</v>
      </c>
      <c r="M8" s="53" t="s">
        <v>30</v>
      </c>
      <c r="N8" s="50"/>
      <c r="O8" s="53" t="s">
        <v>31</v>
      </c>
      <c r="P8" s="50"/>
      <c r="Q8" s="55" t="s">
        <v>32</v>
      </c>
      <c r="R8" s="50"/>
      <c r="S8" s="53" t="s">
        <v>33</v>
      </c>
      <c r="T8" s="50"/>
      <c r="U8" s="53" t="s">
        <v>34</v>
      </c>
      <c r="V8" s="50"/>
      <c r="W8" s="56" t="s">
        <v>35</v>
      </c>
      <c r="X8" s="50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</row>
    <row r="9" spans="1:58" ht="21" customHeight="1" x14ac:dyDescent="0.2">
      <c r="G9" s="60"/>
      <c r="H9" s="60"/>
      <c r="I9" s="61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</row>
    <row r="10" spans="1:58" s="62" customFormat="1" ht="21" customHeight="1" x14ac:dyDescent="0.2">
      <c r="A10" s="58"/>
      <c r="C10" s="63" t="s">
        <v>41</v>
      </c>
      <c r="D10" s="1"/>
      <c r="E10" s="62" t="s">
        <v>42</v>
      </c>
      <c r="G10" s="64">
        <f>SUM(I10:W10)+SUM(G27:O27)</f>
        <v>8527002426.3599997</v>
      </c>
      <c r="H10" s="61"/>
      <c r="I10" s="65">
        <v>588658574.24000001</v>
      </c>
      <c r="J10" s="66"/>
      <c r="K10" s="65">
        <v>522666021.57000005</v>
      </c>
      <c r="L10" s="66"/>
      <c r="M10" s="65">
        <v>196802776</v>
      </c>
      <c r="N10" s="61"/>
      <c r="O10" s="65">
        <v>532048476.17000002</v>
      </c>
      <c r="P10" s="61"/>
      <c r="Q10" s="65">
        <v>946876781.34000003</v>
      </c>
      <c r="R10" s="61"/>
      <c r="S10" s="65">
        <v>494873746.19999999</v>
      </c>
      <c r="T10" s="61"/>
      <c r="U10" s="65">
        <v>3393212542.6799998</v>
      </c>
      <c r="V10" s="61"/>
      <c r="W10" s="65">
        <v>1757100641.1300001</v>
      </c>
      <c r="X10" s="61"/>
      <c r="AH10" s="66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</row>
    <row r="11" spans="1:58" s="62" customFormat="1" ht="21" customHeight="1" x14ac:dyDescent="0.2">
      <c r="A11" s="58"/>
      <c r="C11" s="62" t="s">
        <v>43</v>
      </c>
      <c r="D11" s="1"/>
      <c r="E11" s="62" t="s">
        <v>44</v>
      </c>
      <c r="G11" s="64">
        <f>SUM(I11:W11)+SUM(G28:O28)</f>
        <v>3061940.916666667</v>
      </c>
      <c r="H11" s="61"/>
      <c r="I11" s="68">
        <v>299552.75</v>
      </c>
      <c r="J11" s="66"/>
      <c r="K11" s="65">
        <v>243083.75</v>
      </c>
      <c r="L11" s="66"/>
      <c r="M11" s="65">
        <v>74692.75</v>
      </c>
      <c r="N11" s="61"/>
      <c r="O11" s="65">
        <v>272260.41666666669</v>
      </c>
      <c r="P11" s="61"/>
      <c r="Q11" s="65">
        <v>332626.25</v>
      </c>
      <c r="R11" s="61"/>
      <c r="S11" s="65">
        <v>250173.33333333334</v>
      </c>
      <c r="T11" s="61"/>
      <c r="U11" s="65">
        <v>1588125.9166666667</v>
      </c>
      <c r="V11" s="61"/>
      <c r="W11" s="65">
        <v>346.75</v>
      </c>
      <c r="X11" s="61"/>
      <c r="AH11" s="66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</row>
    <row r="12" spans="1:58" s="62" customFormat="1" ht="21" customHeight="1" x14ac:dyDescent="0.2">
      <c r="A12" s="58"/>
      <c r="C12" s="63" t="s">
        <v>45</v>
      </c>
      <c r="D12" s="1"/>
      <c r="E12" s="62" t="s">
        <v>42</v>
      </c>
      <c r="G12" s="64">
        <f>SUM(I12:W12)+SUM(G29:O29)</f>
        <v>373655055.74000001</v>
      </c>
      <c r="H12" s="61"/>
      <c r="I12" s="68">
        <v>30013523.280000005</v>
      </c>
      <c r="J12" s="66"/>
      <c r="K12" s="65">
        <v>24974685.020000003</v>
      </c>
      <c r="L12" s="66"/>
      <c r="M12" s="68">
        <v>8753909.0500000007</v>
      </c>
      <c r="N12" s="61"/>
      <c r="O12" s="68">
        <v>22587102.66</v>
      </c>
      <c r="P12" s="61"/>
      <c r="Q12" s="65">
        <v>38004205.259999998</v>
      </c>
      <c r="R12" s="61"/>
      <c r="S12" s="65">
        <v>33429741.43</v>
      </c>
      <c r="T12" s="61"/>
      <c r="U12" s="65">
        <v>109826806.36999999</v>
      </c>
      <c r="V12" s="61"/>
      <c r="W12" s="65">
        <v>81576652.510000005</v>
      </c>
      <c r="X12" s="61"/>
      <c r="AH12" s="66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</row>
    <row r="13" spans="1:58" s="62" customFormat="1" ht="21" customHeight="1" x14ac:dyDescent="0.2">
      <c r="A13" s="58"/>
      <c r="C13" s="69" t="s">
        <v>46</v>
      </c>
      <c r="D13" s="1"/>
      <c r="G13" s="70"/>
      <c r="H13" s="66"/>
      <c r="I13" s="71"/>
      <c r="J13" s="67"/>
      <c r="K13" s="71"/>
      <c r="L13" s="67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2"/>
      <c r="X13" s="71"/>
      <c r="AH13" s="72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</row>
    <row r="14" spans="1:58" ht="21" customHeight="1" x14ac:dyDescent="0.2">
      <c r="A14" s="73" t="s">
        <v>47</v>
      </c>
      <c r="B14" s="7"/>
      <c r="D14" s="1"/>
      <c r="G14" s="74"/>
      <c r="I14" s="75"/>
      <c r="K14" s="76"/>
      <c r="Q14" s="76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</row>
    <row r="15" spans="1:58" s="77" customFormat="1" ht="21" customHeight="1" x14ac:dyDescent="0.2">
      <c r="A15" s="58"/>
      <c r="C15" s="63" t="s">
        <v>41</v>
      </c>
      <c r="D15" s="1"/>
      <c r="E15" s="77" t="s">
        <v>48</v>
      </c>
      <c r="G15" s="78">
        <f>SUM(I15:W15)+SUM(G32:O32)</f>
        <v>0.99999999999999989</v>
      </c>
      <c r="H15" s="79"/>
      <c r="I15" s="78">
        <f>1-(SUM(K15:W15)+SUM(G32:O32))</f>
        <v>6.910000000000005E-2</v>
      </c>
      <c r="J15" s="79"/>
      <c r="K15" s="78">
        <f>ROUND(K10/$G$10,4)</f>
        <v>6.13E-2</v>
      </c>
      <c r="L15" s="79"/>
      <c r="M15" s="78">
        <f>ROUND(M10/$G$10,4)</f>
        <v>2.3099999999999999E-2</v>
      </c>
      <c r="N15" s="81"/>
      <c r="O15" s="78">
        <f>ROUND(O10/$G$10,4)</f>
        <v>6.2399999999999997E-2</v>
      </c>
      <c r="P15" s="81"/>
      <c r="Q15" s="78">
        <f>ROUND(Q10/$G$10,4)</f>
        <v>0.111</v>
      </c>
      <c r="R15" s="81"/>
      <c r="S15" s="78">
        <f>ROUND(S10/$G$10,4)</f>
        <v>5.8000000000000003E-2</v>
      </c>
      <c r="T15" s="81"/>
      <c r="U15" s="78">
        <f>ROUND(U10/$G$10,4)</f>
        <v>0.39789999999999998</v>
      </c>
      <c r="V15" s="81"/>
      <c r="W15" s="78">
        <f>ROUND(W10/$G$10,4)</f>
        <v>0.20610000000000001</v>
      </c>
      <c r="X15" s="81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</row>
    <row r="16" spans="1:58" s="77" customFormat="1" ht="21" customHeight="1" x14ac:dyDescent="0.2">
      <c r="A16" s="58"/>
      <c r="C16" s="62" t="s">
        <v>43</v>
      </c>
      <c r="D16" s="1"/>
      <c r="E16" s="77" t="s">
        <v>48</v>
      </c>
      <c r="G16" s="82">
        <f>SUM(I16:W16)+SUM(G33:O33)</f>
        <v>1</v>
      </c>
      <c r="H16" s="79"/>
      <c r="I16" s="78">
        <f>1-(SUM(K16:W16)+SUM(G33:O33))</f>
        <v>9.7899999999999987E-2</v>
      </c>
      <c r="J16" s="79"/>
      <c r="K16" s="80">
        <f>ROUND(K11/$G$11,4)</f>
        <v>7.9399999999999998E-2</v>
      </c>
      <c r="L16" s="79"/>
      <c r="M16" s="80">
        <f>ROUND(M11/$G$11,4)</f>
        <v>2.4400000000000002E-2</v>
      </c>
      <c r="N16" s="81"/>
      <c r="O16" s="80">
        <f>ROUND(O11/$G$11,4)</f>
        <v>8.8900000000000007E-2</v>
      </c>
      <c r="P16" s="81"/>
      <c r="Q16" s="80">
        <f>ROUND(Q11/$G$11,4)</f>
        <v>0.1086</v>
      </c>
      <c r="R16" s="81"/>
      <c r="S16" s="80">
        <f>ROUND(S11/$G$11,4)</f>
        <v>8.1699999999999995E-2</v>
      </c>
      <c r="T16" s="81"/>
      <c r="U16" s="80">
        <f>ROUND(U11/$G$11,4)</f>
        <v>0.51870000000000005</v>
      </c>
      <c r="V16" s="81"/>
      <c r="W16" s="80">
        <f>ROUND(W11/$G$11,4)</f>
        <v>1E-4</v>
      </c>
      <c r="X16" s="81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</row>
    <row r="17" spans="1:63" s="77" customFormat="1" ht="21" customHeight="1" x14ac:dyDescent="0.2">
      <c r="A17" s="58"/>
      <c r="C17" s="63" t="s">
        <v>49</v>
      </c>
      <c r="D17" s="1"/>
      <c r="E17" s="77" t="s">
        <v>48</v>
      </c>
      <c r="G17" s="82">
        <f>SUM(I17:W17)+SUM(G34:O34)</f>
        <v>1</v>
      </c>
      <c r="H17" s="79"/>
      <c r="I17" s="78">
        <f>1-(SUM(K17:W17)+SUM(G34:O34))</f>
        <v>8.0500000000000127E-2</v>
      </c>
      <c r="J17" s="79"/>
      <c r="K17" s="80">
        <f>ROUND(K12/$G$12,4)</f>
        <v>6.6799999999999998E-2</v>
      </c>
      <c r="L17" s="79"/>
      <c r="M17" s="80">
        <f>ROUND(M12/$G$12,4)</f>
        <v>2.3400000000000001E-2</v>
      </c>
      <c r="N17" s="81"/>
      <c r="O17" s="80">
        <f>ROUND(O12/$G$12,4)</f>
        <v>6.0400000000000002E-2</v>
      </c>
      <c r="P17" s="81"/>
      <c r="Q17" s="80">
        <f>ROUND(Q12/$G$12,4)</f>
        <v>0.1017</v>
      </c>
      <c r="R17" s="81"/>
      <c r="S17" s="80">
        <f>ROUND(S12/$G$12,4)</f>
        <v>8.9499999999999996E-2</v>
      </c>
      <c r="T17" s="81"/>
      <c r="U17" s="80">
        <f>ROUND(U12/$G$12,4)</f>
        <v>0.29389999999999999</v>
      </c>
      <c r="V17" s="81"/>
      <c r="W17" s="80">
        <f>ROUND(W12/$G$12,4)</f>
        <v>0.21829999999999999</v>
      </c>
      <c r="X17" s="81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</row>
    <row r="18" spans="1:63" s="77" customFormat="1" ht="21" customHeight="1" x14ac:dyDescent="0.2">
      <c r="A18" s="58"/>
      <c r="C18" s="83"/>
      <c r="D18" s="1"/>
      <c r="G18" s="81"/>
      <c r="H18" s="81"/>
      <c r="I18" s="84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AH18" s="85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</row>
    <row r="19" spans="1:63" s="77" customFormat="1" ht="21" customHeight="1" x14ac:dyDescent="0.2">
      <c r="A19" s="58"/>
      <c r="C19" s="83" t="s">
        <v>50</v>
      </c>
      <c r="D19" s="1"/>
      <c r="E19" s="77" t="s">
        <v>48</v>
      </c>
      <c r="G19" s="78">
        <f>SUM(I19:W19)+SUM(G36:O36)</f>
        <v>1.0000000000000002</v>
      </c>
      <c r="H19" s="79"/>
      <c r="I19" s="78">
        <f>1-(SUM(K19:W19)+SUM(G36:O36))</f>
        <v>8.2500000000000129E-2</v>
      </c>
      <c r="J19" s="79"/>
      <c r="K19" s="78">
        <f>SUM(K15:K17)/3</f>
        <v>6.9166666666666668E-2</v>
      </c>
      <c r="L19" s="79"/>
      <c r="M19" s="78">
        <f>SUM(M15:M17)/3</f>
        <v>2.3633333333333336E-2</v>
      </c>
      <c r="N19" s="81"/>
      <c r="O19" s="78">
        <f>SUM(O15:O17)/3</f>
        <v>7.0566666666666666E-2</v>
      </c>
      <c r="P19" s="81"/>
      <c r="Q19" s="78">
        <f>SUM(Q15:Q17)/3</f>
        <v>0.10710000000000001</v>
      </c>
      <c r="R19" s="81"/>
      <c r="S19" s="78">
        <f>SUM(S15:S17)/3</f>
        <v>7.6399999999999996E-2</v>
      </c>
      <c r="T19" s="81"/>
      <c r="U19" s="78">
        <f>SUM(U15:U17)/3</f>
        <v>0.40350000000000003</v>
      </c>
      <c r="V19" s="87"/>
      <c r="W19" s="78">
        <f>SUM(W15:W17)/3</f>
        <v>0.14149999999999999</v>
      </c>
      <c r="AH19" s="80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</row>
    <row r="20" spans="1:63" s="77" customFormat="1" ht="21" customHeight="1" x14ac:dyDescent="0.2">
      <c r="A20" s="58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81"/>
      <c r="AH20" s="81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</row>
    <row r="21" spans="1:63" s="77" customFormat="1" ht="21" customHeight="1" x14ac:dyDescent="0.2">
      <c r="A21" s="58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86"/>
      <c r="AH21" s="85"/>
      <c r="AI21" s="86"/>
      <c r="AJ21" s="86"/>
      <c r="AK21" s="86"/>
      <c r="AL21" s="86"/>
    </row>
    <row r="22" spans="1:63" s="77" customFormat="1" ht="21" customHeight="1" x14ac:dyDescent="0.2">
      <c r="A22" s="58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86"/>
      <c r="AH22" s="85"/>
      <c r="AI22" s="86"/>
      <c r="AJ22" s="86"/>
      <c r="AK22" s="86"/>
      <c r="AL22" s="86"/>
    </row>
    <row r="23" spans="1:63" ht="21" customHeight="1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</row>
    <row r="25" spans="1:63" ht="21.75" customHeight="1" x14ac:dyDescent="0.2">
      <c r="G25" s="53" t="s">
        <v>36</v>
      </c>
      <c r="H25" s="49"/>
      <c r="I25" s="56" t="s">
        <v>37</v>
      </c>
      <c r="J25" s="56"/>
      <c r="K25" s="56" t="s">
        <v>38</v>
      </c>
      <c r="L25" s="56"/>
      <c r="M25" s="56" t="s">
        <v>39</v>
      </c>
      <c r="N25" s="57"/>
      <c r="O25" s="56" t="s">
        <v>40</v>
      </c>
    </row>
    <row r="26" spans="1:63" ht="21.75" customHeight="1" x14ac:dyDescent="0.2">
      <c r="H26" s="1"/>
      <c r="I26" s="1"/>
      <c r="J26" s="1"/>
      <c r="M26" s="1"/>
      <c r="N26" s="1"/>
      <c r="O26" s="1"/>
    </row>
    <row r="27" spans="1:63" ht="21.75" customHeight="1" x14ac:dyDescent="0.2">
      <c r="B27" s="62"/>
      <c r="C27" s="63" t="s">
        <v>41</v>
      </c>
      <c r="G27" s="65">
        <v>36175456.430000007</v>
      </c>
      <c r="H27" s="66"/>
      <c r="I27" s="65">
        <v>8579773.9499999993</v>
      </c>
      <c r="J27" s="65"/>
      <c r="K27" s="65">
        <v>14517166.09</v>
      </c>
      <c r="L27" s="65"/>
      <c r="M27" s="65">
        <v>24532138.91</v>
      </c>
      <c r="N27" s="61"/>
      <c r="O27" s="65">
        <v>10958331.65</v>
      </c>
    </row>
    <row r="28" spans="1:63" ht="21.75" customHeight="1" x14ac:dyDescent="0.2">
      <c r="B28" s="62"/>
      <c r="C28" s="62" t="s">
        <v>43</v>
      </c>
      <c r="G28" s="65">
        <v>1064</v>
      </c>
      <c r="H28" s="66"/>
      <c r="I28" s="65"/>
      <c r="J28" s="65"/>
      <c r="K28" s="65"/>
      <c r="L28" s="65"/>
      <c r="M28" s="65">
        <v>15</v>
      </c>
      <c r="N28" s="61"/>
      <c r="O28" s="65">
        <v>0</v>
      </c>
    </row>
    <row r="29" spans="1:63" ht="21.75" customHeight="1" x14ac:dyDescent="0.2">
      <c r="B29" s="62"/>
      <c r="C29" s="63" t="s">
        <v>45</v>
      </c>
      <c r="G29" s="68">
        <v>24247740.049999997</v>
      </c>
      <c r="H29" s="66"/>
      <c r="I29" s="65">
        <v>512520.44</v>
      </c>
      <c r="J29" s="65"/>
      <c r="K29" s="65">
        <v>758106.87</v>
      </c>
      <c r="L29" s="65"/>
      <c r="M29" s="65">
        <v>1132881.9500000002</v>
      </c>
      <c r="N29" s="61"/>
      <c r="O29" s="65">
        <v>-2162819.1500000004</v>
      </c>
    </row>
    <row r="30" spans="1:63" ht="21.75" customHeight="1" x14ac:dyDescent="0.2">
      <c r="B30" s="62"/>
      <c r="C30" s="69" t="s">
        <v>46</v>
      </c>
      <c r="G30" s="72"/>
      <c r="H30" s="72"/>
      <c r="I30" s="72"/>
      <c r="J30" s="72"/>
      <c r="K30" s="72"/>
      <c r="L30" s="72"/>
      <c r="M30" s="72"/>
      <c r="N30" s="72"/>
      <c r="O30" s="72"/>
    </row>
    <row r="31" spans="1:63" ht="21.75" customHeight="1" x14ac:dyDescent="0.2">
      <c r="A31" s="73" t="s">
        <v>47</v>
      </c>
      <c r="B31" s="7"/>
      <c r="H31" s="1"/>
      <c r="I31" s="1"/>
      <c r="J31" s="1"/>
      <c r="M31" s="1"/>
      <c r="N31" s="1"/>
      <c r="O31" s="1"/>
    </row>
    <row r="32" spans="1:63" ht="21.75" customHeight="1" x14ac:dyDescent="0.2">
      <c r="B32" s="77"/>
      <c r="C32" s="63" t="s">
        <v>41</v>
      </c>
      <c r="G32" s="78">
        <f>ROUND(G27/$G$10,4)</f>
        <v>4.1999999999999997E-3</v>
      </c>
      <c r="H32" s="77"/>
      <c r="I32" s="78">
        <f>ROUND(I27/$G$10,4)</f>
        <v>1E-3</v>
      </c>
      <c r="J32" s="78"/>
      <c r="K32" s="78">
        <f>ROUND(K27/$G$10,4)</f>
        <v>1.6999999999999999E-3</v>
      </c>
      <c r="L32" s="78"/>
      <c r="M32" s="78">
        <f>ROUND(M27/$G$10,4)</f>
        <v>2.8999999999999998E-3</v>
      </c>
      <c r="N32" s="81"/>
      <c r="O32" s="78">
        <f>ROUND(O27/$G$10,4)</f>
        <v>1.2999999999999999E-3</v>
      </c>
    </row>
    <row r="33" spans="2:15" ht="21.75" customHeight="1" x14ac:dyDescent="0.2">
      <c r="B33" s="77"/>
      <c r="C33" s="62" t="s">
        <v>43</v>
      </c>
      <c r="G33" s="80">
        <f>ROUND(G28/$G$11,4)</f>
        <v>2.9999999999999997E-4</v>
      </c>
      <c r="H33" s="77"/>
      <c r="I33" s="80">
        <f>ROUND(I28/$G$11,4)</f>
        <v>0</v>
      </c>
      <c r="J33" s="78"/>
      <c r="K33" s="80">
        <f>ROUND(K28/$G$11,4)</f>
        <v>0</v>
      </c>
      <c r="L33" s="78"/>
      <c r="M33" s="80">
        <f>ROUND(M28/$G$11,4)</f>
        <v>0</v>
      </c>
      <c r="N33" s="81"/>
      <c r="O33" s="80">
        <f>ROUND(O28/$G$11,4)</f>
        <v>0</v>
      </c>
    </row>
    <row r="34" spans="2:15" ht="21.75" customHeight="1" x14ac:dyDescent="0.2">
      <c r="B34" s="77"/>
      <c r="C34" s="63" t="s">
        <v>49</v>
      </c>
      <c r="G34" s="80">
        <f>ROUND(G29/$G$12,4)</f>
        <v>6.4899999999999999E-2</v>
      </c>
      <c r="H34" s="77"/>
      <c r="I34" s="80">
        <f>ROUND(I29/$G$12,4)</f>
        <v>1.4E-3</v>
      </c>
      <c r="J34" s="78"/>
      <c r="K34" s="80">
        <f>ROUND(K29/$G$12,4)</f>
        <v>2E-3</v>
      </c>
      <c r="L34" s="78"/>
      <c r="M34" s="80">
        <f>ROUND(M29/$G$12,4)</f>
        <v>3.0000000000000001E-3</v>
      </c>
      <c r="N34" s="81"/>
      <c r="O34" s="80">
        <f>ROUND(O29/$G$12,4)</f>
        <v>-5.7999999999999996E-3</v>
      </c>
    </row>
    <row r="35" spans="2:15" ht="21.75" customHeight="1" x14ac:dyDescent="0.2">
      <c r="B35" s="77"/>
      <c r="C35" s="83"/>
      <c r="G35" s="81"/>
      <c r="H35" s="85"/>
      <c r="I35" s="81"/>
      <c r="J35" s="81"/>
      <c r="K35" s="81"/>
      <c r="L35" s="81"/>
      <c r="M35" s="81"/>
      <c r="N35" s="81"/>
      <c r="O35" s="81"/>
    </row>
    <row r="36" spans="2:15" ht="21.75" customHeight="1" x14ac:dyDescent="0.2">
      <c r="B36" s="77"/>
      <c r="C36" s="83" t="s">
        <v>50</v>
      </c>
      <c r="G36" s="78">
        <f>SUM(G32:G34)/3</f>
        <v>2.3133333333333336E-2</v>
      </c>
      <c r="H36" s="80"/>
      <c r="I36" s="78">
        <f>SUM(I32:I34)/3</f>
        <v>8.0000000000000004E-4</v>
      </c>
      <c r="J36" s="78"/>
      <c r="K36" s="78">
        <f>SUM(K32:K34)/3</f>
        <v>1.2333333333333335E-3</v>
      </c>
      <c r="L36" s="78"/>
      <c r="M36" s="78">
        <f>SUM(M32:M34)/3</f>
        <v>1.9666666666666665E-3</v>
      </c>
      <c r="N36" s="78"/>
      <c r="O36" s="78">
        <f>SUM(O32:O34)/3</f>
        <v>-1.4999999999999998E-3</v>
      </c>
    </row>
    <row r="37" spans="2:15" x14ac:dyDescent="0.2">
      <c r="G37" s="81"/>
      <c r="H37" s="81"/>
      <c r="I37" s="81"/>
      <c r="J37" s="81"/>
      <c r="K37" s="81"/>
      <c r="L37" s="81"/>
      <c r="M37" s="77"/>
      <c r="N37" s="77"/>
      <c r="O37" s="81"/>
    </row>
    <row r="38" spans="2:15" x14ac:dyDescent="0.2">
      <c r="G38" s="86"/>
      <c r="H38" s="85"/>
      <c r="I38" s="86"/>
      <c r="J38" s="86"/>
      <c r="K38" s="86"/>
      <c r="L38" s="86"/>
      <c r="M38" s="77"/>
      <c r="N38" s="77"/>
      <c r="O38" s="85"/>
    </row>
    <row r="39" spans="2:15" x14ac:dyDescent="0.2">
      <c r="G39" s="86"/>
      <c r="H39" s="85"/>
      <c r="I39" s="86"/>
      <c r="J39" s="86"/>
      <c r="K39" s="86"/>
      <c r="L39" s="86"/>
      <c r="M39" s="77"/>
      <c r="N39" s="77"/>
      <c r="O39" s="85"/>
    </row>
  </sheetData>
  <pageMargins left="0.41" right="0.2" top="0.25" bottom="0.57999999999999996" header="0.38" footer="0.33"/>
  <pageSetup scale="62" fitToHeight="0" orientation="landscape" r:id="rId1"/>
  <headerFooter alignWithMargins="0">
    <oddHeader>&amp;RCASE NO. 2015-00343
ATTACHMENT 1
TO AG DR NO. 1-04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33"/>
  <sheetViews>
    <sheetView zoomScaleNormal="100" zoomScaleSheetLayoutView="110" workbookViewId="0">
      <selection sqref="A1:I1"/>
    </sheetView>
  </sheetViews>
  <sheetFormatPr defaultRowHeight="12.75" x14ac:dyDescent="0.2"/>
  <cols>
    <col min="1" max="1" width="6.140625" style="1" customWidth="1"/>
    <col min="2" max="2" width="24.5703125" style="1" customWidth="1"/>
    <col min="3" max="3" width="16.5703125" style="1" bestFit="1" customWidth="1"/>
    <col min="4" max="4" width="12.42578125" style="1" customWidth="1"/>
    <col min="5" max="5" width="15.42578125" style="1" customWidth="1"/>
    <col min="6" max="6" width="10.85546875" style="1" customWidth="1"/>
    <col min="7" max="7" width="13.28515625" style="1" customWidth="1"/>
    <col min="8" max="8" width="11.42578125" style="1" customWidth="1"/>
    <col min="9" max="9" width="15.140625" style="1" customWidth="1"/>
    <col min="10" max="10" width="7.5703125" style="1" bestFit="1" customWidth="1"/>
    <col min="11" max="11" width="19.28515625" style="1" bestFit="1" customWidth="1"/>
    <col min="12" max="12" width="10.5703125" style="1" customWidth="1"/>
    <col min="13" max="13" width="22.85546875" style="1" customWidth="1"/>
    <col min="14" max="14" width="11.28515625" style="1" bestFit="1" customWidth="1"/>
    <col min="15" max="16384" width="9.140625" style="1"/>
  </cols>
  <sheetData>
    <row r="1" spans="1:16" ht="14.2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spans="1:16" ht="14.25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</row>
    <row r="3" spans="1:16" ht="14.25" x14ac:dyDescent="0.2">
      <c r="A3" s="90" t="s">
        <v>2</v>
      </c>
      <c r="B3" s="89"/>
      <c r="C3" s="89"/>
      <c r="D3" s="89"/>
      <c r="E3" s="89"/>
      <c r="F3" s="89"/>
      <c r="G3" s="89"/>
      <c r="H3" s="89"/>
      <c r="I3" s="89"/>
    </row>
    <row r="4" spans="1:16" ht="14.25" x14ac:dyDescent="0.2">
      <c r="A4" s="89" t="s">
        <v>3</v>
      </c>
      <c r="B4" s="89"/>
      <c r="C4" s="89"/>
      <c r="D4" s="89"/>
      <c r="E4" s="89"/>
      <c r="F4" s="89"/>
      <c r="G4" s="89"/>
      <c r="H4" s="89"/>
      <c r="I4" s="89"/>
    </row>
    <row r="7" spans="1:16" ht="38.25" x14ac:dyDescent="0.2">
      <c r="A7" s="2" t="s">
        <v>4</v>
      </c>
      <c r="B7" s="2" t="s">
        <v>5</v>
      </c>
      <c r="C7" s="3" t="s">
        <v>6</v>
      </c>
      <c r="D7" s="4" t="s">
        <v>7</v>
      </c>
      <c r="E7" s="3" t="s">
        <v>8</v>
      </c>
      <c r="F7" s="4" t="s">
        <v>9</v>
      </c>
      <c r="G7" s="3" t="s">
        <v>10</v>
      </c>
      <c r="H7" s="4" t="s">
        <v>11</v>
      </c>
      <c r="I7" s="6" t="s">
        <v>12</v>
      </c>
      <c r="J7" s="5"/>
      <c r="K7" s="7"/>
    </row>
    <row r="8" spans="1:16" x14ac:dyDescent="0.2">
      <c r="B8" s="8"/>
      <c r="C8" s="9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0" t="s">
        <v>18</v>
      </c>
      <c r="I8" s="11" t="s">
        <v>19</v>
      </c>
      <c r="J8" s="12"/>
    </row>
    <row r="9" spans="1:16" x14ac:dyDescent="0.2">
      <c r="I9" s="13"/>
    </row>
    <row r="10" spans="1:16" x14ac:dyDescent="0.2">
      <c r="A10" s="14" t="s">
        <v>20</v>
      </c>
      <c r="B10" s="1" t="s">
        <v>21</v>
      </c>
      <c r="C10" s="15">
        <v>424189446.38999999</v>
      </c>
      <c r="D10" s="16">
        <f>+C10/$C$15</f>
        <v>0.45039213209683637</v>
      </c>
      <c r="E10" s="17">
        <v>14546900.119999999</v>
      </c>
      <c r="F10" s="16">
        <f>+E10/$E$15</f>
        <v>0.49633143434753801</v>
      </c>
      <c r="G10" s="15">
        <v>174958</v>
      </c>
      <c r="H10" s="16">
        <f>+G10/$G$15</f>
        <v>0.52599015110063552</v>
      </c>
      <c r="I10" s="18">
        <f>(D10+F10+H10)/3</f>
        <v>0.49090457251500325</v>
      </c>
      <c r="J10" s="7"/>
    </row>
    <row r="11" spans="1:16" x14ac:dyDescent="0.2">
      <c r="A11" s="19">
        <v>93</v>
      </c>
      <c r="B11" s="1" t="s">
        <v>22</v>
      </c>
      <c r="C11" s="20">
        <f>439125616.66+544442</f>
        <v>439670058.66000003</v>
      </c>
      <c r="D11" s="16">
        <f>+C11/$C$15</f>
        <v>0.46682900016554219</v>
      </c>
      <c r="E11" s="17">
        <v>10204308.779999999</v>
      </c>
      <c r="F11" s="16">
        <f>+E11/$E$15</f>
        <v>0.34816484416080362</v>
      </c>
      <c r="G11" s="17">
        <v>134946</v>
      </c>
      <c r="H11" s="16">
        <f>+G11/$G$15</f>
        <v>0.40569889305105433</v>
      </c>
      <c r="I11" s="18">
        <f>(D11+F11+H11)/3</f>
        <v>0.40689757912580005</v>
      </c>
      <c r="J11" s="7"/>
    </row>
    <row r="12" spans="1:16" x14ac:dyDescent="0.2">
      <c r="A12" s="19">
        <v>96</v>
      </c>
      <c r="B12" s="1" t="s">
        <v>23</v>
      </c>
      <c r="C12" s="15">
        <v>77963000.629999995</v>
      </c>
      <c r="D12" s="16">
        <f>+C12/$C$15</f>
        <v>8.2778867737621512E-2</v>
      </c>
      <c r="E12" s="17">
        <v>4557634.17</v>
      </c>
      <c r="F12" s="16">
        <f>+E12/$E$15</f>
        <v>0.15550372149165831</v>
      </c>
      <c r="G12" s="17">
        <v>22722</v>
      </c>
      <c r="H12" s="16">
        <f>+G12/$G$15</f>
        <v>6.8310955848310109E-2</v>
      </c>
      <c r="I12" s="18">
        <f>(D12+F12+H12)/3</f>
        <v>0.10219784835919664</v>
      </c>
      <c r="J12" s="7"/>
    </row>
    <row r="13" spans="1:16" x14ac:dyDescent="0.2">
      <c r="A13" s="19"/>
      <c r="C13" s="21"/>
      <c r="D13" s="22"/>
      <c r="E13" s="23"/>
      <c r="F13" s="24"/>
      <c r="G13" s="25"/>
      <c r="H13" s="26"/>
      <c r="I13" s="27"/>
      <c r="P13" s="28"/>
    </row>
    <row r="14" spans="1:16" x14ac:dyDescent="0.2">
      <c r="C14" s="29"/>
      <c r="E14" s="30"/>
      <c r="F14" s="31"/>
      <c r="G14" s="15"/>
      <c r="I14" s="32"/>
    </row>
    <row r="15" spans="1:16" x14ac:dyDescent="0.2">
      <c r="B15" s="1" t="s">
        <v>24</v>
      </c>
      <c r="C15" s="33">
        <f>SUM(C10:C12)</f>
        <v>941822505.67999995</v>
      </c>
      <c r="D15" s="16">
        <f t="shared" ref="D15:I15" si="0">SUM(D10:D12)</f>
        <v>1</v>
      </c>
      <c r="E15" s="29">
        <f t="shared" si="0"/>
        <v>29308843.07</v>
      </c>
      <c r="F15" s="16">
        <f t="shared" si="0"/>
        <v>1</v>
      </c>
      <c r="G15" s="15">
        <f>SUM(G10:G12)</f>
        <v>332626</v>
      </c>
      <c r="H15" s="16">
        <f t="shared" si="0"/>
        <v>1</v>
      </c>
      <c r="I15" s="16">
        <f t="shared" si="0"/>
        <v>0.99999999999999989</v>
      </c>
    </row>
    <row r="16" spans="1:16" x14ac:dyDescent="0.2">
      <c r="C16" s="33"/>
      <c r="E16" s="34"/>
    </row>
    <row r="17" spans="2:7" x14ac:dyDescent="0.2">
      <c r="B17" s="13"/>
      <c r="C17" s="33"/>
      <c r="D17" s="33"/>
      <c r="E17" s="33"/>
      <c r="F17" s="33"/>
      <c r="G17" s="33"/>
    </row>
    <row r="18" spans="2:7" x14ac:dyDescent="0.2">
      <c r="B18" s="13"/>
      <c r="C18" s="33"/>
      <c r="D18" s="33"/>
      <c r="E18" s="33"/>
      <c r="F18" s="33"/>
      <c r="G18" s="33"/>
    </row>
    <row r="19" spans="2:7" x14ac:dyDescent="0.2">
      <c r="B19" s="13"/>
      <c r="C19" s="33"/>
      <c r="D19" s="33"/>
      <c r="E19" s="33"/>
      <c r="F19" s="33"/>
      <c r="G19" s="33"/>
    </row>
    <row r="20" spans="2:7" x14ac:dyDescent="0.2">
      <c r="B20" s="13"/>
      <c r="C20" s="33"/>
      <c r="D20" s="35"/>
      <c r="E20" s="33"/>
      <c r="G20" s="33"/>
    </row>
    <row r="21" spans="2:7" x14ac:dyDescent="0.2">
      <c r="B21" s="13"/>
      <c r="C21" s="33"/>
      <c r="E21" s="30"/>
      <c r="G21" s="15"/>
    </row>
    <row r="22" spans="2:7" x14ac:dyDescent="0.2">
      <c r="B22" s="13"/>
      <c r="C22" s="33"/>
      <c r="E22" s="33"/>
      <c r="F22" s="35"/>
    </row>
    <row r="23" spans="2:7" x14ac:dyDescent="0.2">
      <c r="B23" s="13"/>
      <c r="C23" s="33"/>
      <c r="E23" s="33"/>
      <c r="F23" s="7"/>
    </row>
    <row r="24" spans="2:7" x14ac:dyDescent="0.2">
      <c r="B24" s="13"/>
      <c r="C24" s="33"/>
      <c r="E24" s="33"/>
      <c r="F24" s="7"/>
    </row>
    <row r="25" spans="2:7" x14ac:dyDescent="0.2">
      <c r="B25" s="13"/>
      <c r="C25" s="33"/>
      <c r="E25" s="33"/>
    </row>
    <row r="26" spans="2:7" x14ac:dyDescent="0.2">
      <c r="B26" s="13"/>
      <c r="C26" s="33"/>
      <c r="E26" s="33"/>
      <c r="F26" s="7"/>
    </row>
    <row r="27" spans="2:7" x14ac:dyDescent="0.2">
      <c r="B27" s="13"/>
      <c r="C27" s="33"/>
      <c r="E27" s="33"/>
    </row>
    <row r="28" spans="2:7" x14ac:dyDescent="0.2">
      <c r="B28" s="13"/>
      <c r="C28" s="33"/>
      <c r="E28" s="33"/>
    </row>
    <row r="29" spans="2:7" x14ac:dyDescent="0.2">
      <c r="B29" s="13"/>
      <c r="C29" s="33"/>
      <c r="E29" s="33"/>
    </row>
    <row r="30" spans="2:7" x14ac:dyDescent="0.2">
      <c r="B30" s="13"/>
      <c r="C30" s="33"/>
      <c r="E30" s="33"/>
    </row>
    <row r="31" spans="2:7" x14ac:dyDescent="0.2">
      <c r="B31" s="13"/>
      <c r="C31" s="33"/>
      <c r="E31" s="33"/>
    </row>
    <row r="32" spans="2:7" x14ac:dyDescent="0.2">
      <c r="B32" s="13"/>
      <c r="C32" s="33"/>
    </row>
    <row r="33" spans="2:5" x14ac:dyDescent="0.2">
      <c r="B33" s="13"/>
      <c r="C33" s="33"/>
      <c r="E33" s="33"/>
    </row>
  </sheetData>
  <mergeCells count="4">
    <mergeCell ref="A1:I1"/>
    <mergeCell ref="A2:I2"/>
    <mergeCell ref="A3:I3"/>
    <mergeCell ref="A4:I4"/>
  </mergeCells>
  <pageMargins left="0.59" right="0.54" top="1" bottom="1" header="0.5" footer="0.5"/>
  <pageSetup scale="96" orientation="landscape" r:id="rId1"/>
  <headerFooter alignWithMargins="0">
    <oddHeader>&amp;RCASE NO. 2015-00343
ATTACHMENT 1
TO AG DR NO. 1-04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SSU</vt:lpstr>
      <vt:lpstr>Mid-States</vt:lpstr>
      <vt:lpstr>'Mid-States'!Print_Area</vt:lpstr>
      <vt:lpstr>SSU!Print_Area</vt:lpstr>
      <vt:lpstr>SSU!Print_Titles</vt:lpstr>
    </vt:vector>
  </TitlesOfParts>
  <Company>Atmos Energy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 C Taylor</dc:creator>
  <cp:lastModifiedBy>Eric  Wilen</cp:lastModifiedBy>
  <cp:lastPrinted>2016-02-26T17:02:03Z</cp:lastPrinted>
  <dcterms:created xsi:type="dcterms:W3CDTF">2015-11-18T00:58:43Z</dcterms:created>
  <dcterms:modified xsi:type="dcterms:W3CDTF">2016-02-26T17:02:05Z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