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7230"/>
  </bookViews>
  <sheets>
    <sheet name="Summary" sheetId="2" r:id="rId1"/>
    <sheet name="Rate Filing" sheetId="1" r:id="rId2"/>
  </sheets>
  <definedNames>
    <definedName name="_xlnm.Print_Area" localSheetId="0">Summary!$A$1:$V$79</definedName>
  </definedNames>
  <calcPr calcId="145621"/>
</workbook>
</file>

<file path=xl/calcChain.xml><?xml version="1.0" encoding="utf-8"?>
<calcChain xmlns="http://schemas.openxmlformats.org/spreadsheetml/2006/main">
  <c r="K25" i="2" l="1"/>
  <c r="G25" i="2"/>
  <c r="C25" i="2"/>
  <c r="N24" i="2"/>
  <c r="N25" i="2" s="1"/>
  <c r="M24" i="2"/>
  <c r="M25" i="2" s="1"/>
  <c r="L24" i="2"/>
  <c r="L25" i="2" s="1"/>
  <c r="J25" i="2"/>
  <c r="I24" i="2"/>
  <c r="I25" i="2" s="1"/>
  <c r="H24" i="2"/>
  <c r="H25" i="2" s="1"/>
  <c r="F24" i="2"/>
  <c r="F25" i="2" s="1"/>
  <c r="E25" i="2"/>
  <c r="D25" i="2"/>
  <c r="C24" i="2"/>
  <c r="D49" i="2"/>
  <c r="D50" i="2" s="1"/>
  <c r="E49" i="2"/>
  <c r="E50" i="2" s="1"/>
  <c r="F49" i="2"/>
  <c r="F50" i="2" s="1"/>
  <c r="I49" i="2"/>
  <c r="J49" i="2"/>
  <c r="J50" i="2" s="1"/>
  <c r="K49" i="2"/>
  <c r="K50" i="2" s="1"/>
  <c r="L49" i="2"/>
  <c r="L50" i="2" s="1"/>
  <c r="M49" i="2"/>
  <c r="N49" i="2"/>
  <c r="N50" i="2" s="1"/>
  <c r="M50" i="2"/>
  <c r="I50" i="2"/>
  <c r="H50" i="2"/>
  <c r="G50" i="2"/>
  <c r="C49" i="2"/>
  <c r="C50" i="2" s="1"/>
  <c r="O25" i="2" l="1"/>
  <c r="O24" i="2"/>
  <c r="O50" i="2"/>
  <c r="O49" i="2"/>
  <c r="O69" i="2" l="1"/>
  <c r="O30" i="2"/>
  <c r="O42" i="2" l="1"/>
  <c r="O23" i="2"/>
  <c r="O40" i="2"/>
  <c r="O48" i="2"/>
  <c r="O11" i="2"/>
  <c r="O52" i="2"/>
  <c r="O56" i="2"/>
  <c r="O58" i="2"/>
  <c r="D44" i="2"/>
  <c r="E44" i="2"/>
  <c r="F44" i="2"/>
  <c r="G44" i="2"/>
  <c r="H44" i="2"/>
  <c r="I44" i="2"/>
  <c r="J44" i="2"/>
  <c r="K44" i="2"/>
  <c r="L44" i="2"/>
  <c r="M44" i="2"/>
  <c r="M45" i="2" s="1"/>
  <c r="N44" i="2"/>
  <c r="C44" i="2"/>
  <c r="D73" i="2"/>
  <c r="E73" i="2"/>
  <c r="F73" i="2"/>
  <c r="G73" i="2"/>
  <c r="H73" i="2"/>
  <c r="I73" i="2"/>
  <c r="J73" i="2"/>
  <c r="K73" i="2"/>
  <c r="L73" i="2"/>
  <c r="M73" i="2"/>
  <c r="N73" i="2"/>
  <c r="D29" i="2"/>
  <c r="D32" i="2" s="1"/>
  <c r="E29" i="2"/>
  <c r="E32" i="2" s="1"/>
  <c r="F29" i="2"/>
  <c r="F32" i="2" s="1"/>
  <c r="G29" i="2"/>
  <c r="G31" i="2" s="1"/>
  <c r="H29" i="2"/>
  <c r="H32" i="2" s="1"/>
  <c r="I29" i="2"/>
  <c r="I32" i="2" s="1"/>
  <c r="J29" i="2"/>
  <c r="J31" i="2" s="1"/>
  <c r="K29" i="2"/>
  <c r="K32" i="2" s="1"/>
  <c r="L29" i="2"/>
  <c r="L32" i="2" s="1"/>
  <c r="M29" i="2"/>
  <c r="M32" i="2" s="1"/>
  <c r="N29" i="2"/>
  <c r="N32" i="2" s="1"/>
  <c r="N75" i="2"/>
  <c r="D27" i="2"/>
  <c r="E27" i="2"/>
  <c r="F27" i="2"/>
  <c r="G27" i="2"/>
  <c r="H27" i="2"/>
  <c r="I27" i="2"/>
  <c r="J27" i="2"/>
  <c r="K27" i="2"/>
  <c r="L27" i="2"/>
  <c r="M27" i="2"/>
  <c r="N27" i="2"/>
  <c r="C27" i="2"/>
  <c r="C29" i="2"/>
  <c r="C32" i="2" s="1"/>
  <c r="C73" i="2"/>
  <c r="O71" i="2"/>
  <c r="D34" i="2"/>
  <c r="E34" i="2"/>
  <c r="F34" i="2"/>
  <c r="G34" i="2"/>
  <c r="H34" i="2"/>
  <c r="I34" i="2"/>
  <c r="J34" i="2"/>
  <c r="K34" i="2"/>
  <c r="L34" i="2"/>
  <c r="M34" i="2"/>
  <c r="N34" i="2"/>
  <c r="C34" i="2"/>
  <c r="D64" i="2"/>
  <c r="E64" i="2"/>
  <c r="I64" i="2"/>
  <c r="I66" i="2" l="1"/>
  <c r="E67" i="2"/>
  <c r="D67" i="2"/>
  <c r="O32" i="2"/>
  <c r="O31" i="2"/>
  <c r="O27" i="2"/>
  <c r="O73" i="2"/>
  <c r="O44" i="2"/>
  <c r="O29" i="2"/>
  <c r="O34" i="2"/>
  <c r="H17" i="2" l="1"/>
  <c r="D17" i="2"/>
  <c r="N16" i="2"/>
  <c r="N17" i="2" s="1"/>
  <c r="M16" i="2"/>
  <c r="M17" i="2" s="1"/>
  <c r="L16" i="2"/>
  <c r="L17" i="2" s="1"/>
  <c r="K16" i="2"/>
  <c r="K17" i="2" s="1"/>
  <c r="J16" i="2"/>
  <c r="J17" i="2" s="1"/>
  <c r="I17" i="2"/>
  <c r="G17" i="2"/>
  <c r="F16" i="2"/>
  <c r="F17" i="2" s="1"/>
  <c r="E16" i="2"/>
  <c r="E17" i="2" s="1"/>
  <c r="C16" i="2"/>
  <c r="D12" i="2"/>
  <c r="D13" i="2" s="1"/>
  <c r="E12" i="2"/>
  <c r="E13" i="2" s="1"/>
  <c r="F12" i="2"/>
  <c r="F13" i="2" s="1"/>
  <c r="G12" i="2"/>
  <c r="G13" i="2" s="1"/>
  <c r="H12" i="2"/>
  <c r="H13" i="2" s="1"/>
  <c r="I12" i="2"/>
  <c r="I13" i="2" s="1"/>
  <c r="J12" i="2"/>
  <c r="J13" i="2" s="1"/>
  <c r="K12" i="2"/>
  <c r="K13" i="2" s="1"/>
  <c r="L12" i="2"/>
  <c r="L13" i="2" s="1"/>
  <c r="M12" i="2"/>
  <c r="M13" i="2" s="1"/>
  <c r="N12" i="2"/>
  <c r="N13" i="2" s="1"/>
  <c r="C12" i="2"/>
  <c r="C13" i="2" s="1"/>
  <c r="L45" i="2"/>
  <c r="E45" i="2"/>
  <c r="E46" i="2" s="1"/>
  <c r="N45" i="2"/>
  <c r="N46" i="2" s="1"/>
  <c r="M46" i="2"/>
  <c r="K45" i="2"/>
  <c r="K46" i="2" s="1"/>
  <c r="J45" i="2"/>
  <c r="J46" i="2" s="1"/>
  <c r="I45" i="2"/>
  <c r="I46" i="2" s="1"/>
  <c r="H45" i="2"/>
  <c r="H46" i="2" s="1"/>
  <c r="G45" i="2"/>
  <c r="G46" i="2" s="1"/>
  <c r="F45" i="2"/>
  <c r="F46" i="2" s="1"/>
  <c r="D45" i="2"/>
  <c r="D46" i="2" s="1"/>
  <c r="C45" i="2"/>
  <c r="E54" i="2"/>
  <c r="N53" i="2"/>
  <c r="N54" i="2" s="1"/>
  <c r="M53" i="2"/>
  <c r="M54" i="2" s="1"/>
  <c r="L53" i="2"/>
  <c r="L54" i="2" s="1"/>
  <c r="K53" i="2"/>
  <c r="K54" i="2" s="1"/>
  <c r="J53" i="2"/>
  <c r="J54" i="2" s="1"/>
  <c r="I53" i="2"/>
  <c r="I54" i="2" s="1"/>
  <c r="H53" i="2"/>
  <c r="H54" i="2" s="1"/>
  <c r="G53" i="2"/>
  <c r="G54" i="2" s="1"/>
  <c r="F53" i="2"/>
  <c r="F54" i="2" s="1"/>
  <c r="D53" i="2"/>
  <c r="D54" i="2" s="1"/>
  <c r="C53" i="2"/>
  <c r="C54" i="2" s="1"/>
  <c r="L46" i="2" l="1"/>
  <c r="C46" i="2"/>
  <c r="O12" i="2"/>
  <c r="O54" i="2"/>
  <c r="O53" i="2"/>
  <c r="O16" i="2"/>
  <c r="C17" i="2"/>
  <c r="O17" i="2" s="1"/>
  <c r="O45" i="2"/>
  <c r="N65" i="1"/>
  <c r="M65" i="1"/>
  <c r="L65" i="1"/>
  <c r="K65" i="1"/>
  <c r="J65" i="1"/>
  <c r="I65" i="1"/>
  <c r="H65" i="1"/>
  <c r="G65" i="1"/>
  <c r="F65" i="1"/>
  <c r="E65" i="1"/>
  <c r="O65" i="1" s="1"/>
  <c r="D65" i="1"/>
  <c r="C65" i="1"/>
  <c r="N64" i="1"/>
  <c r="M64" i="1"/>
  <c r="M75" i="2" s="1"/>
  <c r="L64" i="1"/>
  <c r="L75" i="2" s="1"/>
  <c r="K64" i="1"/>
  <c r="K75" i="2" s="1"/>
  <c r="J64" i="1"/>
  <c r="J75" i="2" s="1"/>
  <c r="I64" i="1"/>
  <c r="I75" i="2" s="1"/>
  <c r="H64" i="1"/>
  <c r="H75" i="2" s="1"/>
  <c r="G64" i="1"/>
  <c r="G75" i="2" s="1"/>
  <c r="F64" i="1"/>
  <c r="F75" i="2" s="1"/>
  <c r="E64" i="1"/>
  <c r="E75" i="2" s="1"/>
  <c r="D64" i="1"/>
  <c r="D75" i="2" s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62" i="1"/>
  <c r="M62" i="1"/>
  <c r="L62" i="1"/>
  <c r="K62" i="1"/>
  <c r="J62" i="1"/>
  <c r="I62" i="1"/>
  <c r="H62" i="1"/>
  <c r="G62" i="1"/>
  <c r="F62" i="1"/>
  <c r="E62" i="1"/>
  <c r="D62" i="1"/>
  <c r="C62" i="1"/>
  <c r="N61" i="1"/>
  <c r="M61" i="1"/>
  <c r="L61" i="1"/>
  <c r="K61" i="1"/>
  <c r="J61" i="1"/>
  <c r="I61" i="1"/>
  <c r="H61" i="1"/>
  <c r="G61" i="1"/>
  <c r="F61" i="1"/>
  <c r="E61" i="1"/>
  <c r="D61" i="1"/>
  <c r="C61" i="1"/>
  <c r="N60" i="1"/>
  <c r="M60" i="1"/>
  <c r="L60" i="1"/>
  <c r="K60" i="1"/>
  <c r="J60" i="1"/>
  <c r="I60" i="1"/>
  <c r="H60" i="1"/>
  <c r="G60" i="1"/>
  <c r="F60" i="1"/>
  <c r="E60" i="1"/>
  <c r="D60" i="1"/>
  <c r="C60" i="1"/>
  <c r="N59" i="1"/>
  <c r="M59" i="1"/>
  <c r="L59" i="1"/>
  <c r="K59" i="1"/>
  <c r="J59" i="1"/>
  <c r="I59" i="1"/>
  <c r="H59" i="1"/>
  <c r="G59" i="1"/>
  <c r="F59" i="1"/>
  <c r="E59" i="1"/>
  <c r="D59" i="1"/>
  <c r="C59" i="1"/>
  <c r="O59" i="1" s="1"/>
  <c r="N58" i="1"/>
  <c r="M58" i="1"/>
  <c r="L58" i="1"/>
  <c r="K58" i="1"/>
  <c r="J58" i="1"/>
  <c r="I58" i="1"/>
  <c r="H58" i="1"/>
  <c r="G58" i="1"/>
  <c r="F58" i="1"/>
  <c r="E58" i="1"/>
  <c r="D58" i="1"/>
  <c r="C58" i="1"/>
  <c r="N57" i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O56" i="1" s="1"/>
  <c r="N55" i="1"/>
  <c r="M55" i="1"/>
  <c r="L55" i="1"/>
  <c r="K55" i="1"/>
  <c r="J55" i="1"/>
  <c r="I55" i="1"/>
  <c r="H55" i="1"/>
  <c r="G55" i="1"/>
  <c r="F55" i="1"/>
  <c r="E55" i="1"/>
  <c r="D55" i="1"/>
  <c r="C55" i="1"/>
  <c r="O55" i="1" s="1"/>
  <c r="N54" i="1"/>
  <c r="N64" i="2" s="1"/>
  <c r="N66" i="2" s="1"/>
  <c r="M54" i="1"/>
  <c r="M64" i="2" s="1"/>
  <c r="M66" i="2" s="1"/>
  <c r="L54" i="1"/>
  <c r="L64" i="2" s="1"/>
  <c r="L66" i="2" s="1"/>
  <c r="K54" i="1"/>
  <c r="K64" i="2" s="1"/>
  <c r="K66" i="2" s="1"/>
  <c r="J54" i="1"/>
  <c r="J64" i="2" s="1"/>
  <c r="J66" i="2" s="1"/>
  <c r="I54" i="1"/>
  <c r="H54" i="1"/>
  <c r="H64" i="2" s="1"/>
  <c r="H67" i="2" s="1"/>
  <c r="G54" i="1"/>
  <c r="G64" i="2" s="1"/>
  <c r="F54" i="1"/>
  <c r="F64" i="2" s="1"/>
  <c r="E54" i="1"/>
  <c r="D54" i="1"/>
  <c r="C54" i="1"/>
  <c r="C64" i="2" s="1"/>
  <c r="C66" i="2" s="1"/>
  <c r="N53" i="1"/>
  <c r="M53" i="1"/>
  <c r="L53" i="1"/>
  <c r="K53" i="1"/>
  <c r="J53" i="1"/>
  <c r="I53" i="1"/>
  <c r="H53" i="1"/>
  <c r="G53" i="1"/>
  <c r="F53" i="1"/>
  <c r="E53" i="1"/>
  <c r="D53" i="1"/>
  <c r="C53" i="1"/>
  <c r="O53" i="1" s="1"/>
  <c r="N52" i="1"/>
  <c r="M52" i="1"/>
  <c r="L52" i="1"/>
  <c r="K52" i="1"/>
  <c r="J52" i="1"/>
  <c r="I52" i="1"/>
  <c r="H52" i="1"/>
  <c r="G52" i="1"/>
  <c r="F52" i="1"/>
  <c r="E52" i="1"/>
  <c r="D52" i="1"/>
  <c r="C52" i="1"/>
  <c r="O52" i="1" s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67" i="1"/>
  <c r="M67" i="1"/>
  <c r="L67" i="1"/>
  <c r="K67" i="1"/>
  <c r="J67" i="1"/>
  <c r="I67" i="1"/>
  <c r="H67" i="1"/>
  <c r="G67" i="1"/>
  <c r="F67" i="1"/>
  <c r="E67" i="1"/>
  <c r="D67" i="1"/>
  <c r="O62" i="1"/>
  <c r="O58" i="1"/>
  <c r="N46" i="1"/>
  <c r="M46" i="1"/>
  <c r="L46" i="1"/>
  <c r="K46" i="1"/>
  <c r="J46" i="1"/>
  <c r="I46" i="1"/>
  <c r="H46" i="1"/>
  <c r="G46" i="1"/>
  <c r="F46" i="1"/>
  <c r="E46" i="1"/>
  <c r="D46" i="1"/>
  <c r="C46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1" i="1"/>
  <c r="O22" i="1"/>
  <c r="O23" i="1"/>
  <c r="C25" i="1"/>
  <c r="D25" i="1"/>
  <c r="E25" i="1"/>
  <c r="F25" i="1"/>
  <c r="G25" i="1"/>
  <c r="H25" i="1"/>
  <c r="I25" i="1"/>
  <c r="J25" i="1"/>
  <c r="K25" i="1"/>
  <c r="L25" i="1"/>
  <c r="M25" i="1"/>
  <c r="N25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6" i="2" l="1"/>
  <c r="O46" i="2"/>
  <c r="O65" i="2"/>
  <c r="C67" i="1"/>
  <c r="G68" i="2"/>
  <c r="F68" i="2"/>
  <c r="O64" i="2"/>
  <c r="O54" i="1"/>
  <c r="O64" i="1"/>
  <c r="C75" i="2"/>
  <c r="O60" i="1"/>
  <c r="O57" i="1"/>
  <c r="O61" i="1"/>
  <c r="O63" i="1"/>
  <c r="O49" i="1"/>
  <c r="O50" i="1"/>
  <c r="O46" i="1"/>
  <c r="O25" i="1"/>
  <c r="O67" i="2" l="1"/>
  <c r="O68" i="2"/>
  <c r="O75" i="2"/>
  <c r="O67" i="1"/>
</calcChain>
</file>

<file path=xl/sharedStrings.xml><?xml version="1.0" encoding="utf-8"?>
<sst xmlns="http://schemas.openxmlformats.org/spreadsheetml/2006/main" count="100" uniqueCount="75">
  <si>
    <t>CUSTOMER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</si>
  <si>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</si>
  <si>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</si>
  <si>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</si>
  <si>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</si>
  <si>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</si>
  <si>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</si>
  <si>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</si>
  <si>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</si>
  <si>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</si>
  <si>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</si>
  <si>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</si>
  <si>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</si>
  <si>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Total</t>
  </si>
  <si>
    <t>Per Books</t>
  </si>
  <si>
    <t>Adjustments</t>
  </si>
  <si>
    <t>Total Per Book</t>
  </si>
  <si>
    <t>Total Adjustments</t>
  </si>
  <si>
    <t>Total Adjusted</t>
  </si>
  <si>
    <t>Current</t>
  </si>
  <si>
    <t>New</t>
  </si>
  <si>
    <t xml:space="preserve">  Tier 1 (100,000 Mcf)</t>
  </si>
  <si>
    <t xml:space="preserve">  Tier 2</t>
  </si>
  <si>
    <t xml:space="preserve">  Tier 1 (15,000 Mcf)</t>
  </si>
  <si>
    <t>Comments</t>
  </si>
  <si>
    <t>Atmos Energy Corporation</t>
  </si>
  <si>
    <t>Kentucky Mid-States Division</t>
  </si>
  <si>
    <t>Kentucky Operations</t>
  </si>
  <si>
    <t>Special Contracts</t>
  </si>
  <si>
    <t xml:space="preserve">  Less than 180,000 Mcf/mo.</t>
  </si>
  <si>
    <t xml:space="preserve">  180,000 – 250,000 Mcf/mo.</t>
  </si>
  <si>
    <t xml:space="preserve">  Over 250,000 Mcf /mo.</t>
  </si>
  <si>
    <t xml:space="preserve">125,001-150,000 </t>
  </si>
  <si>
    <t xml:space="preserve">150,001- 175,000 </t>
  </si>
  <si>
    <t xml:space="preserve">175,001-250,000 </t>
  </si>
  <si>
    <t xml:space="preserve">&gt;250,000 </t>
  </si>
  <si>
    <t>Up to 125,000 Mcf/mo</t>
  </si>
  <si>
    <t>Move from Sp. Contract to Tariff:</t>
  </si>
  <si>
    <t>A</t>
  </si>
  <si>
    <t>Rate</t>
  </si>
  <si>
    <t>Sp. K Revenue</t>
  </si>
  <si>
    <t>Sp. K Rev Change</t>
  </si>
  <si>
    <t>B</t>
  </si>
  <si>
    <t>Agreed Upon Renewal Rates:</t>
  </si>
  <si>
    <t>No Rate Change Proposed/Uncertain:</t>
  </si>
  <si>
    <t>Initial Negotiations/No Contact</t>
  </si>
  <si>
    <t>SUBTOTAL</t>
  </si>
  <si>
    <t>SUBTOTAL (@75%)</t>
  </si>
  <si>
    <t>TOTAL ADJUSTMENT</t>
  </si>
  <si>
    <t>@ 75%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</si>
  <si>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</si>
  <si>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</si>
  <si>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</si>
  <si>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</si>
  <si>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</si>
  <si>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</si>
  <si>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</si>
  <si>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</si>
  <si>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</si>
  <si>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</si>
  <si>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</si>
  <si>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</si>
  <si>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</si>
  <si>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</si>
  <si>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</si>
  <si>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  Tier 1 (22,000 Mcf)</t>
  </si>
  <si>
    <t>Prop. Margins (Customers A-M)</t>
  </si>
  <si>
    <t>Current Margins (Total)</t>
  </si>
  <si>
    <t>Current Margins (Customers N-Q)</t>
  </si>
  <si>
    <t>Potential Margins (Customers N-Q)</t>
  </si>
  <si>
    <t>75% of Pot. Increase (Customers N-Q)</t>
  </si>
  <si>
    <t>Prop. Margins (Customers N-Q)</t>
  </si>
  <si>
    <t>Proposed Margins (Total)</t>
  </si>
  <si>
    <t>Proposed Adjustment (total)</t>
  </si>
  <si>
    <t>CONFIDENTIAL -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</si>
</sst>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2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44" fontId="0" fillId="0" borderId="0" xfId="2" applyFont="1"/>
    <xf numFmtId="0" fontId="0" fillId="3" borderId="0" xfId="0" applyFill="1"/>
    <xf numFmtId="164" fontId="0" fillId="3" borderId="0" xfId="0" applyNumberFormat="1" applyFill="1"/>
    <xf numFmtId="44" fontId="0" fillId="3" borderId="0" xfId="2" applyFont="1" applyFill="1"/>
    <xf numFmtId="44" fontId="0" fillId="3" borderId="0" xfId="0" applyNumberFormat="1" applyFill="1"/>
    <xf numFmtId="0" fontId="3" fillId="3" borderId="0" xfId="0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4" fillId="3" borderId="0" xfId="0" applyFont="1" applyFill="1"/>
    <xf numFmtId="164" fontId="4" fillId="3" borderId="0" xfId="0" applyNumberFormat="1" applyFont="1" applyFill="1"/>
    <xf numFmtId="164" fontId="5" fillId="3" borderId="0" xfId="0" applyNumberFormat="1" applyFont="1" applyFill="1" applyBorder="1"/>
    <xf numFmtId="44" fontId="2" fillId="3" borderId="8" xfId="2" applyFont="1" applyFill="1" applyBorder="1" applyAlignment="1">
      <alignment horizontal="center"/>
    </xf>
    <xf numFmtId="44" fontId="2" fillId="3" borderId="9" xfId="2" applyFont="1" applyFill="1" applyBorder="1" applyAlignment="1">
      <alignment horizontal="center"/>
    </xf>
    <xf numFmtId="44" fontId="2" fillId="3" borderId="10" xfId="2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/>
    <xf numFmtId="0" fontId="6" fillId="3" borderId="0" xfId="0" applyFont="1" applyFill="1"/>
    <xf numFmtId="0" fontId="0" fillId="3" borderId="0" xfId="0" quotePrefix="1" applyFill="1"/>
    <xf numFmtId="164" fontId="2" fillId="2" borderId="0" xfId="0" applyNumberFormat="1" applyFont="1" applyFill="1"/>
    <xf numFmtId="0" fontId="2" fillId="3" borderId="0" xfId="0" applyFont="1" applyFill="1" applyBorder="1" applyAlignment="1">
      <alignment horizontal="center"/>
    </xf>
    <xf numFmtId="44" fontId="2" fillId="3" borderId="0" xfId="2" applyFont="1" applyFill="1" applyBorder="1" applyAlignment="1">
      <alignment horizontal="center"/>
    </xf>
    <xf numFmtId="0" fontId="9" fillId="3" borderId="0" xfId="0" applyFont="1" applyFill="1"/>
    <xf numFmtId="0" fontId="0" fillId="3" borderId="0" xfId="0" applyFill="1" applyAlignment="1">
      <alignment horizontal="center"/>
    </xf>
    <xf numFmtId="165" fontId="0" fillId="3" borderId="0" xfId="0" applyNumberFormat="1" applyFill="1"/>
    <xf numFmtId="44" fontId="0" fillId="3" borderId="1" xfId="0" applyNumberFormat="1" applyFill="1" applyBorder="1"/>
    <xf numFmtId="165" fontId="4" fillId="3" borderId="0" xfId="0" applyNumberFormat="1" applyFont="1" applyFill="1"/>
    <xf numFmtId="165" fontId="0" fillId="3" borderId="1" xfId="0" applyNumberFormat="1" applyFill="1" applyBorder="1"/>
    <xf numFmtId="165" fontId="0" fillId="3" borderId="6" xfId="0" applyNumberFormat="1" applyFill="1" applyBorder="1"/>
    <xf numFmtId="0" fontId="0" fillId="3" borderId="0" xfId="0" quotePrefix="1" applyFill="1" applyAlignment="1">
      <alignment horizontal="right"/>
    </xf>
    <xf numFmtId="37" fontId="0" fillId="3" borderId="0" xfId="0" applyNumberFormat="1" applyFill="1"/>
    <xf numFmtId="164" fontId="0" fillId="3" borderId="12" xfId="0" applyNumberFormat="1" applyFill="1" applyBorder="1"/>
    <xf numFmtId="164" fontId="0" fillId="3" borderId="13" xfId="0" applyNumberFormat="1" applyFill="1" applyBorder="1"/>
    <xf numFmtId="164" fontId="0" fillId="3" borderId="14" xfId="0" applyNumberFormat="1" applyFill="1" applyBorder="1"/>
    <xf numFmtId="164" fontId="0" fillId="3" borderId="0" xfId="1" applyNumberFormat="1" applyFont="1" applyFill="1"/>
    <xf numFmtId="43" fontId="0" fillId="3" borderId="0" xfId="0" applyNumberFormat="1" applyFill="1"/>
    <xf numFmtId="0" fontId="10" fillId="3" borderId="0" xfId="0" applyFont="1" applyFill="1"/>
    <xf numFmtId="0" fontId="0" fillId="0" borderId="0" xfId="0" applyFill="1"/>
    <xf numFmtId="44" fontId="0" fillId="0" borderId="0" xfId="2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3" fillId="0" borderId="0" xfId="0" applyFont="1" applyFill="1" applyBorder="1"/>
    <xf numFmtId="164" fontId="0" fillId="0" borderId="0" xfId="0" applyNumberFormat="1" applyFill="1"/>
    <xf numFmtId="164" fontId="2" fillId="0" borderId="3" xfId="0" applyNumberFormat="1" applyFont="1" applyFill="1" applyBorder="1"/>
    <xf numFmtId="0" fontId="2" fillId="0" borderId="0" xfId="0" applyFont="1" applyFill="1"/>
    <xf numFmtId="164" fontId="2" fillId="0" borderId="4" xfId="0" applyNumberFormat="1" applyFont="1" applyFill="1" applyBorder="1"/>
    <xf numFmtId="164" fontId="2" fillId="0" borderId="5" xfId="0" applyNumberFormat="1" applyFont="1" applyFill="1" applyBorder="1"/>
    <xf numFmtId="0" fontId="2" fillId="0" borderId="3" xfId="0" applyFont="1" applyFill="1" applyBorder="1"/>
    <xf numFmtId="37" fontId="7" fillId="0" borderId="0" xfId="3" applyNumberFormat="1" applyFont="1" applyFill="1" applyAlignment="1">
      <alignment vertical="top"/>
    </xf>
    <xf numFmtId="37" fontId="7" fillId="0" borderId="0" xfId="3" applyNumberFormat="1" applyFont="1" applyFill="1" applyAlignment="1">
      <alignment horizontal="right"/>
    </xf>
    <xf numFmtId="164" fontId="0" fillId="0" borderId="0" xfId="1" applyNumberFormat="1" applyFont="1" applyFill="1"/>
    <xf numFmtId="0" fontId="2" fillId="0" borderId="7" xfId="0" applyFont="1" applyFill="1" applyBorder="1"/>
    <xf numFmtId="164" fontId="8" fillId="3" borderId="0" xfId="0" applyNumberFormat="1" applyFont="1" applyFill="1"/>
    <xf numFmtId="0" fontId="2" fillId="3" borderId="1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6"/>
  <sheetViews>
    <sheetView tabSelected="1" view="pageBreakPreview" zoomScaleNormal="100" zoomScaleSheetLayoutView="100" workbookViewId="0">
      <selection activeCell="B12" sqref="B12"/>
    </sheetView>
  </sheetViews>
  <sheetFormatPr defaultColWidth="9.140625" defaultRowHeight="15" x14ac:dyDescent="0.25"/>
  <cols>
    <col min="1" max="1" width="9.140625" style="2"/>
    <col min="2" max="2" width="23.28515625" style="2" customWidth="1"/>
    <col min="3" max="3" width="12.28515625" style="2" bestFit="1" customWidth="1"/>
    <col min="4" max="6" width="11.140625" style="2" bestFit="1" customWidth="1"/>
    <col min="7" max="8" width="11.28515625" style="2" bestFit="1" customWidth="1"/>
    <col min="9" max="14" width="11.140625" style="2" bestFit="1" customWidth="1"/>
    <col min="15" max="15" width="17.7109375" style="2" bestFit="1" customWidth="1"/>
    <col min="16" max="16" width="3.7109375" style="2" customWidth="1"/>
    <col min="17" max="17" width="9.140625" style="2"/>
    <col min="18" max="18" width="13.7109375" style="2" bestFit="1" customWidth="1"/>
    <col min="19" max="19" width="17.7109375" style="2" bestFit="1" customWidth="1"/>
    <col min="20" max="20" width="12.5703125" style="2" bestFit="1" customWidth="1"/>
    <col min="21" max="21" width="17" style="2" bestFit="1" customWidth="1"/>
    <col min="22" max="22" width="4.85546875" style="2" customWidth="1"/>
    <col min="23" max="23" width="64" style="2" bestFit="1" customWidth="1"/>
    <col min="24" max="25" width="9.140625" style="2"/>
    <col min="26" max="26" width="9.5703125" style="2" bestFit="1" customWidth="1"/>
    <col min="27" max="16384" width="9.140625" style="2"/>
  </cols>
  <sheetData>
    <row r="1" spans="1:23" ht="33.6" x14ac:dyDescent="0.65">
      <c r="I1" s="38" t="s">
        <v>74</v>
      </c>
    </row>
    <row r="2" spans="1:23" ht="18" x14ac:dyDescent="0.35">
      <c r="B2" s="19" t="s">
        <v>25</v>
      </c>
    </row>
    <row r="3" spans="1:23" ht="18" x14ac:dyDescent="0.35">
      <c r="B3" s="19" t="s">
        <v>26</v>
      </c>
    </row>
    <row r="4" spans="1:23" ht="18" x14ac:dyDescent="0.35">
      <c r="B4" s="19" t="s">
        <v>27</v>
      </c>
    </row>
    <row r="5" spans="1:23" ht="18" x14ac:dyDescent="0.35">
      <c r="B5" s="19" t="s">
        <v>28</v>
      </c>
    </row>
    <row r="7" spans="1:23" thickBot="1" x14ac:dyDescent="0.35">
      <c r="Q7" s="57" t="s">
        <v>39</v>
      </c>
      <c r="R7" s="57"/>
      <c r="S7" s="57" t="s">
        <v>40</v>
      </c>
      <c r="T7" s="57"/>
    </row>
    <row r="8" spans="1:23" thickBot="1" x14ac:dyDescent="0.35">
      <c r="B8" s="6"/>
      <c r="C8" s="15" t="s">
        <v>1</v>
      </c>
      <c r="D8" s="16" t="s">
        <v>2</v>
      </c>
      <c r="E8" s="16" t="s">
        <v>3</v>
      </c>
      <c r="F8" s="16" t="s">
        <v>4</v>
      </c>
      <c r="G8" s="16" t="s">
        <v>5</v>
      </c>
      <c r="H8" s="16" t="s">
        <v>6</v>
      </c>
      <c r="I8" s="16" t="s">
        <v>7</v>
      </c>
      <c r="J8" s="16" t="s">
        <v>8</v>
      </c>
      <c r="K8" s="16" t="s">
        <v>9</v>
      </c>
      <c r="L8" s="16" t="s">
        <v>10</v>
      </c>
      <c r="M8" s="16" t="s">
        <v>11</v>
      </c>
      <c r="N8" s="17" t="s">
        <v>12</v>
      </c>
      <c r="O8" s="7"/>
      <c r="P8" s="7"/>
      <c r="Q8" s="12" t="s">
        <v>19</v>
      </c>
      <c r="R8" s="13" t="s">
        <v>20</v>
      </c>
      <c r="S8" s="13" t="s">
        <v>19</v>
      </c>
      <c r="T8" s="13" t="s">
        <v>20</v>
      </c>
      <c r="U8" s="14" t="s">
        <v>41</v>
      </c>
      <c r="W8" s="18" t="s">
        <v>24</v>
      </c>
    </row>
    <row r="9" spans="1:23" ht="14.45" x14ac:dyDescent="0.3">
      <c r="A9" s="24" t="s">
        <v>37</v>
      </c>
      <c r="B9" s="6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7"/>
      <c r="P9" s="7"/>
      <c r="Q9" s="23"/>
      <c r="R9" s="23"/>
      <c r="S9" s="23"/>
      <c r="T9" s="23"/>
      <c r="U9" s="23"/>
      <c r="W9" s="7"/>
    </row>
    <row r="10" spans="1:23" ht="14.45" x14ac:dyDescent="0.3">
      <c r="B10" s="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7"/>
      <c r="P10" s="7"/>
      <c r="Q10" s="23"/>
      <c r="R10" s="23"/>
      <c r="S10" s="23"/>
      <c r="T10" s="23"/>
      <c r="U10" s="23"/>
      <c r="W10" s="7"/>
    </row>
    <row r="11" spans="1:23" ht="14.45" x14ac:dyDescent="0.3">
      <c r="A11" s="25" t="s">
        <v>38</v>
      </c>
      <c r="C11" s="3">
        <v>3389</v>
      </c>
      <c r="D11" s="3">
        <v>5569</v>
      </c>
      <c r="E11" s="3">
        <v>8847</v>
      </c>
      <c r="F11" s="3">
        <v>6802</v>
      </c>
      <c r="G11" s="3">
        <v>9910</v>
      </c>
      <c r="H11" s="3">
        <v>11771</v>
      </c>
      <c r="I11" s="3">
        <v>8077</v>
      </c>
      <c r="J11" s="3">
        <v>5484</v>
      </c>
      <c r="K11" s="3">
        <v>5202</v>
      </c>
      <c r="L11" s="3">
        <v>5364</v>
      </c>
      <c r="M11" s="3">
        <v>914</v>
      </c>
      <c r="N11" s="3">
        <v>993</v>
      </c>
      <c r="O11" s="8">
        <f>SUM(C11:N11)</f>
        <v>72322</v>
      </c>
      <c r="P11" s="8"/>
      <c r="U11" s="26"/>
    </row>
    <row r="12" spans="1:23" ht="14.45" x14ac:dyDescent="0.3">
      <c r="B12" s="9" t="s">
        <v>23</v>
      </c>
      <c r="C12" s="10">
        <f>C11</f>
        <v>3389</v>
      </c>
      <c r="D12" s="10">
        <f t="shared" ref="D12:N12" si="0">D11</f>
        <v>5569</v>
      </c>
      <c r="E12" s="10">
        <f t="shared" si="0"/>
        <v>8847</v>
      </c>
      <c r="F12" s="10">
        <f t="shared" si="0"/>
        <v>6802</v>
      </c>
      <c r="G12" s="10">
        <f t="shared" si="0"/>
        <v>9910</v>
      </c>
      <c r="H12" s="10">
        <f t="shared" si="0"/>
        <v>11771</v>
      </c>
      <c r="I12" s="10">
        <f t="shared" si="0"/>
        <v>8077</v>
      </c>
      <c r="J12" s="10">
        <f t="shared" si="0"/>
        <v>5484</v>
      </c>
      <c r="K12" s="10">
        <f t="shared" si="0"/>
        <v>5202</v>
      </c>
      <c r="L12" s="10">
        <f t="shared" si="0"/>
        <v>5364</v>
      </c>
      <c r="M12" s="10">
        <f t="shared" si="0"/>
        <v>914</v>
      </c>
      <c r="N12" s="10">
        <f t="shared" si="0"/>
        <v>993</v>
      </c>
      <c r="O12" s="11">
        <f>SUM(C12:N12)</f>
        <v>72322</v>
      </c>
      <c r="P12" s="8"/>
      <c r="U12" s="5"/>
    </row>
    <row r="13" spans="1:23" ht="14.45" x14ac:dyDescent="0.3">
      <c r="B13" s="9" t="s">
        <v>22</v>
      </c>
      <c r="C13" s="10">
        <f>C11-C12</f>
        <v>0</v>
      </c>
      <c r="D13" s="10">
        <f>D11-D12</f>
        <v>0</v>
      </c>
      <c r="E13" s="10">
        <f>E11-E12</f>
        <v>0</v>
      </c>
      <c r="F13" s="10">
        <f t="shared" ref="F13" si="1">F11-F12</f>
        <v>0</v>
      </c>
      <c r="G13" s="10">
        <f t="shared" ref="G13" si="2">G11-G12</f>
        <v>0</v>
      </c>
      <c r="H13" s="10">
        <f t="shared" ref="H13" si="3">H11-H12</f>
        <v>0</v>
      </c>
      <c r="I13" s="10">
        <f t="shared" ref="I13" si="4">I11-I12</f>
        <v>0</v>
      </c>
      <c r="J13" s="10">
        <f t="shared" ref="J13" si="5">J11-J12</f>
        <v>0</v>
      </c>
      <c r="K13" s="10">
        <f t="shared" ref="K13" si="6">K11-K12</f>
        <v>0</v>
      </c>
      <c r="L13" s="10">
        <f t="shared" ref="L13" si="7">L11-L12</f>
        <v>0</v>
      </c>
      <c r="M13" s="10">
        <f t="shared" ref="M13" si="8">M11-M12</f>
        <v>0</v>
      </c>
      <c r="N13" s="10">
        <f t="shared" ref="N13" si="9">N11-N12</f>
        <v>0</v>
      </c>
      <c r="O13" s="8"/>
      <c r="P13" s="8"/>
    </row>
    <row r="14" spans="1:23" x14ac:dyDescent="0.25">
      <c r="B14" s="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7"/>
      <c r="P14" s="7"/>
      <c r="U14" s="23"/>
      <c r="W14" s="7"/>
    </row>
    <row r="15" spans="1:23" ht="14.45" x14ac:dyDescent="0.3">
      <c r="A15" s="25" t="s">
        <v>42</v>
      </c>
      <c r="C15" s="3">
        <v>14288</v>
      </c>
      <c r="D15" s="3">
        <v>15007</v>
      </c>
      <c r="E15" s="3">
        <v>14919</v>
      </c>
      <c r="F15" s="3">
        <v>13869</v>
      </c>
      <c r="G15" s="3">
        <v>15864</v>
      </c>
      <c r="H15" s="3">
        <v>17136</v>
      </c>
      <c r="I15" s="3">
        <v>17277</v>
      </c>
      <c r="J15" s="3">
        <v>14517</v>
      </c>
      <c r="K15" s="3">
        <v>10715</v>
      </c>
      <c r="L15" s="3">
        <v>13052</v>
      </c>
      <c r="M15" s="3">
        <v>13378</v>
      </c>
      <c r="N15" s="3">
        <v>14568</v>
      </c>
      <c r="O15" s="8">
        <v>174590</v>
      </c>
      <c r="P15" s="8"/>
      <c r="U15" s="26"/>
    </row>
    <row r="16" spans="1:23" ht="14.45" x14ac:dyDescent="0.3">
      <c r="B16" s="9" t="s">
        <v>23</v>
      </c>
      <c r="C16" s="10">
        <f>C15</f>
        <v>14288</v>
      </c>
      <c r="D16" s="10">
        <v>15000</v>
      </c>
      <c r="E16" s="10">
        <f t="shared" ref="E16" si="10">E15</f>
        <v>14919</v>
      </c>
      <c r="F16" s="10">
        <f t="shared" ref="F16" si="11">F15</f>
        <v>13869</v>
      </c>
      <c r="G16" s="10">
        <v>15000</v>
      </c>
      <c r="H16" s="10">
        <v>15000</v>
      </c>
      <c r="I16" s="10">
        <v>15000</v>
      </c>
      <c r="J16" s="10">
        <f t="shared" ref="J16" si="12">J15</f>
        <v>14517</v>
      </c>
      <c r="K16" s="10">
        <f t="shared" ref="K16" si="13">K15</f>
        <v>10715</v>
      </c>
      <c r="L16" s="10">
        <f t="shared" ref="L16" si="14">L15</f>
        <v>13052</v>
      </c>
      <c r="M16" s="10">
        <f t="shared" ref="M16" si="15">M15</f>
        <v>13378</v>
      </c>
      <c r="N16" s="10">
        <f t="shared" ref="N16" si="16">N15</f>
        <v>14568</v>
      </c>
      <c r="O16" s="11">
        <f>SUM(C16:N16)</f>
        <v>169306</v>
      </c>
      <c r="P16" s="8"/>
      <c r="U16" s="5"/>
    </row>
    <row r="17" spans="1:26" ht="14.45" x14ac:dyDescent="0.3">
      <c r="B17" s="9" t="s">
        <v>22</v>
      </c>
      <c r="C17" s="10">
        <f>C15-C16</f>
        <v>0</v>
      </c>
      <c r="D17" s="10">
        <f>D15-D16</f>
        <v>7</v>
      </c>
      <c r="E17" s="10">
        <f>E15-E16</f>
        <v>0</v>
      </c>
      <c r="F17" s="10">
        <f t="shared" ref="F17" si="17">F15-F16</f>
        <v>0</v>
      </c>
      <c r="G17" s="10">
        <f t="shared" ref="G17" si="18">G15-G16</f>
        <v>864</v>
      </c>
      <c r="H17" s="10">
        <f t="shared" ref="H17" si="19">H15-H16</f>
        <v>2136</v>
      </c>
      <c r="I17" s="10">
        <f t="shared" ref="I17" si="20">I15-I16</f>
        <v>2277</v>
      </c>
      <c r="J17" s="10">
        <f t="shared" ref="J17" si="21">J15-J16</f>
        <v>0</v>
      </c>
      <c r="K17" s="10">
        <f t="shared" ref="K17" si="22">K15-K16</f>
        <v>0</v>
      </c>
      <c r="L17" s="10">
        <f t="shared" ref="L17" si="23">L15-L16</f>
        <v>0</v>
      </c>
      <c r="M17" s="10">
        <f t="shared" ref="M17" si="24">M15-M16</f>
        <v>0</v>
      </c>
      <c r="N17" s="10">
        <f t="shared" ref="N17" si="25">N15-N16</f>
        <v>0</v>
      </c>
      <c r="O17" s="11">
        <f>SUM(C17:N17)</f>
        <v>5284</v>
      </c>
      <c r="P17" s="8"/>
      <c r="U17" s="5"/>
    </row>
    <row r="18" spans="1:26" ht="14.45" x14ac:dyDescent="0.3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8"/>
      <c r="U18" s="27"/>
    </row>
    <row r="19" spans="1:26" ht="14.45" x14ac:dyDescent="0.3">
      <c r="B19" s="9" t="s">
        <v>46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8"/>
      <c r="U19" s="26">
        <v>-39155.599999999999</v>
      </c>
    </row>
    <row r="20" spans="1:26" x14ac:dyDescent="0.25">
      <c r="B20" s="6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7"/>
      <c r="P20" s="7"/>
      <c r="U20" s="23"/>
      <c r="W20" s="7"/>
    </row>
    <row r="21" spans="1:26" x14ac:dyDescent="0.25">
      <c r="A21" s="24" t="s">
        <v>44</v>
      </c>
      <c r="B21" s="6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7"/>
      <c r="P21" s="7"/>
      <c r="U21" s="23"/>
      <c r="W21" s="7"/>
    </row>
    <row r="22" spans="1:26" x14ac:dyDescent="0.25">
      <c r="B22" s="6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7"/>
      <c r="P22" s="7"/>
      <c r="U22" s="23"/>
      <c r="W22" s="7"/>
    </row>
    <row r="23" spans="1:26" x14ac:dyDescent="0.25">
      <c r="A23" s="25" t="s">
        <v>50</v>
      </c>
      <c r="C23" s="3">
        <v>20915</v>
      </c>
      <c r="D23" s="3">
        <v>23516</v>
      </c>
      <c r="E23" s="3">
        <v>22682</v>
      </c>
      <c r="F23" s="3">
        <v>21585</v>
      </c>
      <c r="G23" s="3">
        <v>23510</v>
      </c>
      <c r="H23" s="3">
        <v>20830</v>
      </c>
      <c r="I23" s="3">
        <v>21697</v>
      </c>
      <c r="J23" s="3">
        <v>22396</v>
      </c>
      <c r="K23" s="3">
        <v>22785</v>
      </c>
      <c r="L23" s="3">
        <v>20691</v>
      </c>
      <c r="M23" s="3">
        <v>21132</v>
      </c>
      <c r="N23" s="3">
        <v>21911</v>
      </c>
      <c r="O23" s="8">
        <f>SUM(C23:N23)</f>
        <v>263650</v>
      </c>
      <c r="P23" s="8"/>
      <c r="U23" s="26"/>
    </row>
    <row r="24" spans="1:26" x14ac:dyDescent="0.25">
      <c r="A24" s="25"/>
      <c r="B24" s="9" t="s">
        <v>65</v>
      </c>
      <c r="C24" s="10">
        <f>C23</f>
        <v>20915</v>
      </c>
      <c r="D24" s="10">
        <v>22000</v>
      </c>
      <c r="E24" s="10">
        <v>22000</v>
      </c>
      <c r="F24" s="10">
        <f t="shared" ref="F24:N24" si="26">F23</f>
        <v>21585</v>
      </c>
      <c r="G24" s="10">
        <v>22000</v>
      </c>
      <c r="H24" s="10">
        <f t="shared" si="26"/>
        <v>20830</v>
      </c>
      <c r="I24" s="10">
        <f t="shared" si="26"/>
        <v>21697</v>
      </c>
      <c r="J24" s="10">
        <v>22000</v>
      </c>
      <c r="K24" s="10">
        <v>22000</v>
      </c>
      <c r="L24" s="10">
        <f t="shared" si="26"/>
        <v>20691</v>
      </c>
      <c r="M24" s="10">
        <f t="shared" si="26"/>
        <v>21132</v>
      </c>
      <c r="N24" s="10">
        <f t="shared" si="26"/>
        <v>21911</v>
      </c>
      <c r="O24" s="11">
        <f>SUM(C24:N24)</f>
        <v>258761</v>
      </c>
      <c r="P24" s="8"/>
      <c r="U24" s="26"/>
    </row>
    <row r="25" spans="1:26" x14ac:dyDescent="0.25">
      <c r="A25" s="25"/>
      <c r="B25" s="9" t="s">
        <v>22</v>
      </c>
      <c r="C25" s="10">
        <f>C23-C24</f>
        <v>0</v>
      </c>
      <c r="D25" s="10">
        <f>D23-D24</f>
        <v>1516</v>
      </c>
      <c r="E25" s="10">
        <f>E23-E24</f>
        <v>682</v>
      </c>
      <c r="F25" s="10">
        <f t="shared" ref="F25:N25" si="27">F23-F24</f>
        <v>0</v>
      </c>
      <c r="G25" s="10">
        <f t="shared" si="27"/>
        <v>1510</v>
      </c>
      <c r="H25" s="10">
        <f t="shared" si="27"/>
        <v>0</v>
      </c>
      <c r="I25" s="10">
        <f t="shared" si="27"/>
        <v>0</v>
      </c>
      <c r="J25" s="10">
        <f t="shared" si="27"/>
        <v>396</v>
      </c>
      <c r="K25" s="10">
        <f t="shared" si="27"/>
        <v>785</v>
      </c>
      <c r="L25" s="10">
        <f t="shared" si="27"/>
        <v>0</v>
      </c>
      <c r="M25" s="10">
        <f t="shared" si="27"/>
        <v>0</v>
      </c>
      <c r="N25" s="10">
        <f t="shared" si="27"/>
        <v>0</v>
      </c>
      <c r="O25" s="11">
        <f>SUM(C25:N25)</f>
        <v>4889</v>
      </c>
      <c r="P25" s="8"/>
      <c r="U25" s="26"/>
    </row>
    <row r="26" spans="1:26" x14ac:dyDescent="0.25">
      <c r="U26" s="26"/>
    </row>
    <row r="27" spans="1:26" x14ac:dyDescent="0.25">
      <c r="A27" s="25" t="s">
        <v>51</v>
      </c>
      <c r="C27" s="3">
        <f>'Rate Filing'!C65</f>
        <v>57236</v>
      </c>
      <c r="D27" s="3">
        <f>'Rate Filing'!D65</f>
        <v>68097</v>
      </c>
      <c r="E27" s="3">
        <f>'Rate Filing'!E65</f>
        <v>75364</v>
      </c>
      <c r="F27" s="3">
        <f>'Rate Filing'!F65</f>
        <v>80482</v>
      </c>
      <c r="G27" s="3">
        <f>'Rate Filing'!G65</f>
        <v>88253</v>
      </c>
      <c r="H27" s="3">
        <f>'Rate Filing'!H65</f>
        <v>75433</v>
      </c>
      <c r="I27" s="3">
        <f>'Rate Filing'!I65</f>
        <v>79458</v>
      </c>
      <c r="J27" s="3">
        <f>'Rate Filing'!J65</f>
        <v>72767</v>
      </c>
      <c r="K27" s="3">
        <f>'Rate Filing'!K65</f>
        <v>66440</v>
      </c>
      <c r="L27" s="3">
        <f>'Rate Filing'!L65</f>
        <v>62361</v>
      </c>
      <c r="M27" s="3">
        <f>'Rate Filing'!M65</f>
        <v>58276</v>
      </c>
      <c r="N27" s="3">
        <f>'Rate Filing'!N65</f>
        <v>62224</v>
      </c>
      <c r="O27" s="8">
        <f>SUM(C27:N27)</f>
        <v>846391</v>
      </c>
      <c r="U27" s="26"/>
    </row>
    <row r="28" spans="1:26" x14ac:dyDescent="0.25">
      <c r="U28" s="26"/>
    </row>
    <row r="29" spans="1:26" x14ac:dyDescent="0.25">
      <c r="A29" s="25" t="s">
        <v>52</v>
      </c>
      <c r="C29" s="3">
        <f>'Rate Filing'!C61</f>
        <v>275059</v>
      </c>
      <c r="D29" s="3">
        <f>'Rate Filing'!D61</f>
        <v>266226</v>
      </c>
      <c r="E29" s="3">
        <f>'Rate Filing'!E61</f>
        <v>277050</v>
      </c>
      <c r="F29" s="3">
        <f>'Rate Filing'!F61</f>
        <v>267872</v>
      </c>
      <c r="G29" s="3">
        <f>'Rate Filing'!G61</f>
        <v>248473</v>
      </c>
      <c r="H29" s="3">
        <f>'Rate Filing'!H61</f>
        <v>265310</v>
      </c>
      <c r="I29" s="3">
        <f>'Rate Filing'!I61</f>
        <v>270200</v>
      </c>
      <c r="J29" s="3">
        <f>'Rate Filing'!J61</f>
        <v>240224</v>
      </c>
      <c r="K29" s="3">
        <f>'Rate Filing'!K61</f>
        <v>263844</v>
      </c>
      <c r="L29" s="3">
        <f>'Rate Filing'!L61</f>
        <v>264103</v>
      </c>
      <c r="M29" s="3">
        <f>'Rate Filing'!M61</f>
        <v>272029</v>
      </c>
      <c r="N29" s="3">
        <f>'Rate Filing'!N61</f>
        <v>262799</v>
      </c>
      <c r="O29" s="8">
        <f>SUM(C29:N29)</f>
        <v>3173189</v>
      </c>
      <c r="U29" s="26"/>
      <c r="Z29" s="26"/>
    </row>
    <row r="30" spans="1:26" x14ac:dyDescent="0.25">
      <c r="B30" s="9" t="s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  <c r="U30" s="26"/>
    </row>
    <row r="31" spans="1:26" x14ac:dyDescent="0.25">
      <c r="B31" s="9" t="s">
        <v>30</v>
      </c>
      <c r="C31" s="10"/>
      <c r="D31" s="10"/>
      <c r="E31" s="10"/>
      <c r="F31" s="10"/>
      <c r="G31" s="10">
        <f>G29</f>
        <v>248473</v>
      </c>
      <c r="H31" s="10"/>
      <c r="I31" s="10"/>
      <c r="J31" s="10">
        <f>J29</f>
        <v>240224</v>
      </c>
      <c r="K31" s="10"/>
      <c r="L31" s="10"/>
      <c r="M31" s="10"/>
      <c r="N31" s="10"/>
      <c r="O31" s="10">
        <f>SUM(C31:N31)</f>
        <v>488697</v>
      </c>
      <c r="U31" s="26"/>
    </row>
    <row r="32" spans="1:26" x14ac:dyDescent="0.25">
      <c r="B32" s="9" t="s">
        <v>31</v>
      </c>
      <c r="C32" s="10">
        <f>C29</f>
        <v>275059</v>
      </c>
      <c r="D32" s="10">
        <f>D29</f>
        <v>266226</v>
      </c>
      <c r="E32" s="10">
        <f>E29</f>
        <v>277050</v>
      </c>
      <c r="F32" s="10">
        <f>F29</f>
        <v>267872</v>
      </c>
      <c r="G32" s="10"/>
      <c r="H32" s="10">
        <f>H29</f>
        <v>265310</v>
      </c>
      <c r="I32" s="10">
        <f>I29</f>
        <v>270200</v>
      </c>
      <c r="J32" s="10"/>
      <c r="K32" s="10">
        <f>K29</f>
        <v>263844</v>
      </c>
      <c r="L32" s="10">
        <f>L29</f>
        <v>264103</v>
      </c>
      <c r="M32" s="10">
        <f>M29</f>
        <v>272029</v>
      </c>
      <c r="N32" s="10">
        <f>N29</f>
        <v>262799</v>
      </c>
      <c r="O32" s="10">
        <f>SUM(C32:N32)</f>
        <v>2684492</v>
      </c>
      <c r="U32" s="26"/>
    </row>
    <row r="33" spans="1:21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U33" s="26"/>
    </row>
    <row r="34" spans="1:21" x14ac:dyDescent="0.25">
      <c r="A34" s="25" t="s">
        <v>53</v>
      </c>
      <c r="C34" s="3">
        <f>'Rate Filing'!C56</f>
        <v>280544</v>
      </c>
      <c r="D34" s="3">
        <f>'Rate Filing'!D56</f>
        <v>239697</v>
      </c>
      <c r="E34" s="3">
        <f>'Rate Filing'!E56</f>
        <v>263177</v>
      </c>
      <c r="F34" s="3">
        <f>'Rate Filing'!F56</f>
        <v>246015</v>
      </c>
      <c r="G34" s="3">
        <f>'Rate Filing'!G56</f>
        <v>308116</v>
      </c>
      <c r="H34" s="3">
        <f>'Rate Filing'!H56</f>
        <v>276996</v>
      </c>
      <c r="I34" s="3">
        <f>'Rate Filing'!I56</f>
        <v>301482</v>
      </c>
      <c r="J34" s="3">
        <f>'Rate Filing'!J56</f>
        <v>283070</v>
      </c>
      <c r="K34" s="3">
        <f>'Rate Filing'!K56</f>
        <v>249717</v>
      </c>
      <c r="L34" s="3">
        <f>'Rate Filing'!L56</f>
        <v>252280</v>
      </c>
      <c r="M34" s="3">
        <f>'Rate Filing'!M56</f>
        <v>278821</v>
      </c>
      <c r="N34" s="3">
        <f>'Rate Filing'!N56</f>
        <v>293168</v>
      </c>
      <c r="O34" s="8">
        <f>SUM(C34:N34)</f>
        <v>3273083</v>
      </c>
      <c r="U34" s="26"/>
    </row>
    <row r="35" spans="1:21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8"/>
      <c r="U35" s="29"/>
    </row>
    <row r="36" spans="1:21" x14ac:dyDescent="0.25">
      <c r="B36" s="9" t="s">
        <v>46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8"/>
      <c r="U36" s="26">
        <v>0</v>
      </c>
    </row>
    <row r="37" spans="1:21" x14ac:dyDescent="0.25">
      <c r="U37" s="26"/>
    </row>
    <row r="38" spans="1:21" x14ac:dyDescent="0.25">
      <c r="A38" s="24" t="s">
        <v>43</v>
      </c>
      <c r="U38" s="26"/>
    </row>
    <row r="39" spans="1:21" x14ac:dyDescent="0.25">
      <c r="U39" s="26"/>
    </row>
    <row r="40" spans="1:21" x14ac:dyDescent="0.25">
      <c r="A40" s="25" t="s">
        <v>54</v>
      </c>
      <c r="C40" s="3">
        <v>11555</v>
      </c>
      <c r="D40" s="3">
        <v>11314</v>
      </c>
      <c r="E40" s="3">
        <v>13968</v>
      </c>
      <c r="F40" s="3">
        <v>13839</v>
      </c>
      <c r="G40" s="3">
        <v>14718</v>
      </c>
      <c r="H40" s="3">
        <v>13756</v>
      </c>
      <c r="I40" s="3">
        <v>12028</v>
      </c>
      <c r="J40" s="3">
        <v>12592</v>
      </c>
      <c r="K40" s="3">
        <v>8813</v>
      </c>
      <c r="L40" s="3">
        <v>8543</v>
      </c>
      <c r="M40" s="3">
        <v>9870</v>
      </c>
      <c r="N40" s="3">
        <v>10476</v>
      </c>
      <c r="O40" s="8">
        <f>SUM(C40:N40)</f>
        <v>141472</v>
      </c>
      <c r="P40" s="8"/>
      <c r="U40" s="26"/>
    </row>
    <row r="41" spans="1:21" x14ac:dyDescent="0.25">
      <c r="U41" s="26"/>
    </row>
    <row r="42" spans="1:21" x14ac:dyDescent="0.25">
      <c r="A42" s="25" t="s">
        <v>55</v>
      </c>
      <c r="C42" s="3">
        <v>13032</v>
      </c>
      <c r="D42" s="3">
        <v>14190</v>
      </c>
      <c r="E42" s="3">
        <v>13782</v>
      </c>
      <c r="F42" s="3">
        <v>14547</v>
      </c>
      <c r="G42" s="3">
        <v>14872</v>
      </c>
      <c r="H42" s="3">
        <v>13230</v>
      </c>
      <c r="I42" s="3">
        <v>14896</v>
      </c>
      <c r="J42" s="3">
        <v>14581</v>
      </c>
      <c r="K42" s="3">
        <v>11235</v>
      </c>
      <c r="L42" s="3">
        <v>11681</v>
      </c>
      <c r="M42" s="3">
        <v>11222</v>
      </c>
      <c r="N42" s="3">
        <v>13813</v>
      </c>
      <c r="O42" s="8">
        <f>SUM(C42:N42)</f>
        <v>161081</v>
      </c>
      <c r="P42" s="8"/>
      <c r="U42" s="26"/>
    </row>
    <row r="43" spans="1:21" x14ac:dyDescent="0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8"/>
      <c r="P43" s="8"/>
      <c r="U43" s="26"/>
    </row>
    <row r="44" spans="1:21" x14ac:dyDescent="0.25">
      <c r="A44" s="25" t="s">
        <v>56</v>
      </c>
      <c r="C44" s="56">
        <f>'Rate Filing'!C60</f>
        <v>84933</v>
      </c>
      <c r="D44" s="56">
        <f>'Rate Filing'!D60</f>
        <v>105453</v>
      </c>
      <c r="E44" s="56">
        <f>'Rate Filing'!E60</f>
        <v>120043</v>
      </c>
      <c r="F44" s="56">
        <f>'Rate Filing'!F60</f>
        <v>142317</v>
      </c>
      <c r="G44" s="56">
        <f>'Rate Filing'!G60</f>
        <v>142920</v>
      </c>
      <c r="H44" s="56">
        <f>'Rate Filing'!H60</f>
        <v>131640</v>
      </c>
      <c r="I44" s="56">
        <f>'Rate Filing'!I60</f>
        <v>125560</v>
      </c>
      <c r="J44" s="56">
        <f>'Rate Filing'!J60</f>
        <v>105757</v>
      </c>
      <c r="K44" s="56">
        <f>'Rate Filing'!K60</f>
        <v>106394</v>
      </c>
      <c r="L44" s="56">
        <f>'Rate Filing'!L60</f>
        <v>51623</v>
      </c>
      <c r="M44" s="56">
        <f>'Rate Filing'!M60</f>
        <v>98991</v>
      </c>
      <c r="N44" s="56">
        <f>'Rate Filing'!N60</f>
        <v>102039</v>
      </c>
      <c r="O44" s="8">
        <f>SUM(C44:N44)</f>
        <v>1317670</v>
      </c>
      <c r="P44" s="8"/>
      <c r="U44" s="26"/>
    </row>
    <row r="45" spans="1:21" x14ac:dyDescent="0.25">
      <c r="B45" s="9" t="s">
        <v>21</v>
      </c>
      <c r="C45" s="10">
        <f>C44</f>
        <v>84933</v>
      </c>
      <c r="D45" s="10">
        <f t="shared" ref="D45:K45" si="28">100000</f>
        <v>100000</v>
      </c>
      <c r="E45" s="10">
        <f t="shared" si="28"/>
        <v>100000</v>
      </c>
      <c r="F45" s="10">
        <f t="shared" si="28"/>
        <v>100000</v>
      </c>
      <c r="G45" s="10">
        <f t="shared" si="28"/>
        <v>100000</v>
      </c>
      <c r="H45" s="10">
        <f t="shared" si="28"/>
        <v>100000</v>
      </c>
      <c r="I45" s="10">
        <f t="shared" si="28"/>
        <v>100000</v>
      </c>
      <c r="J45" s="10">
        <f t="shared" si="28"/>
        <v>100000</v>
      </c>
      <c r="K45" s="10">
        <f t="shared" si="28"/>
        <v>100000</v>
      </c>
      <c r="L45" s="10">
        <f>L44</f>
        <v>51623</v>
      </c>
      <c r="M45" s="10">
        <f>M44</f>
        <v>98991</v>
      </c>
      <c r="N45" s="10">
        <f>100000</f>
        <v>100000</v>
      </c>
      <c r="O45" s="11">
        <f>SUM(C45:N45)</f>
        <v>1135547</v>
      </c>
      <c r="P45" s="11"/>
      <c r="U45" s="26"/>
    </row>
    <row r="46" spans="1:21" x14ac:dyDescent="0.25">
      <c r="B46" s="9" t="s">
        <v>22</v>
      </c>
      <c r="C46" s="10">
        <f>C44-C45</f>
        <v>0</v>
      </c>
      <c r="D46" s="10">
        <f>D44-D45</f>
        <v>5453</v>
      </c>
      <c r="E46" s="10">
        <f>E44-E45</f>
        <v>20043</v>
      </c>
      <c r="F46" s="10">
        <f t="shared" ref="F46" si="29">F44-F45</f>
        <v>42317</v>
      </c>
      <c r="G46" s="10">
        <f t="shared" ref="G46" si="30">G44-G45</f>
        <v>42920</v>
      </c>
      <c r="H46" s="10">
        <f t="shared" ref="H46" si="31">H44-H45</f>
        <v>31640</v>
      </c>
      <c r="I46" s="10">
        <f t="shared" ref="I46" si="32">I44-I45</f>
        <v>25560</v>
      </c>
      <c r="J46" s="10">
        <f t="shared" ref="J46" si="33">J44-J45</f>
        <v>5757</v>
      </c>
      <c r="K46" s="10">
        <f t="shared" ref="K46" si="34">K44-K45</f>
        <v>6394</v>
      </c>
      <c r="L46" s="10">
        <f t="shared" ref="L46" si="35">L44-L45</f>
        <v>0</v>
      </c>
      <c r="M46" s="10">
        <f t="shared" ref="M46" si="36">M44-M45</f>
        <v>0</v>
      </c>
      <c r="N46" s="10">
        <f t="shared" ref="N46" si="37">N44-N45</f>
        <v>2039</v>
      </c>
      <c r="O46" s="11">
        <f>SUM(C46:N46)</f>
        <v>182123</v>
      </c>
      <c r="P46" s="11"/>
      <c r="U46" s="26"/>
    </row>
    <row r="47" spans="1:21" x14ac:dyDescent="0.25">
      <c r="U47" s="26"/>
    </row>
    <row r="48" spans="1:21" x14ac:dyDescent="0.25">
      <c r="A48" s="25" t="s">
        <v>57</v>
      </c>
      <c r="C48" s="3">
        <v>9682</v>
      </c>
      <c r="D48" s="3">
        <v>9780</v>
      </c>
      <c r="E48" s="3">
        <v>12394</v>
      </c>
      <c r="F48" s="3">
        <v>11178</v>
      </c>
      <c r="G48" s="3">
        <v>17296</v>
      </c>
      <c r="H48" s="3">
        <v>18459</v>
      </c>
      <c r="I48" s="3">
        <v>13039</v>
      </c>
      <c r="J48" s="3">
        <v>10983</v>
      </c>
      <c r="K48" s="3">
        <v>9996</v>
      </c>
      <c r="L48" s="3">
        <v>10296</v>
      </c>
      <c r="M48" s="3">
        <v>10032</v>
      </c>
      <c r="N48" s="3">
        <v>8856</v>
      </c>
      <c r="O48" s="8">
        <f>SUM(C48:N48)</f>
        <v>141991</v>
      </c>
      <c r="P48" s="8"/>
      <c r="U48" s="26"/>
    </row>
    <row r="49" spans="1:23" x14ac:dyDescent="0.25">
      <c r="A49" s="25"/>
      <c r="B49" s="9" t="s">
        <v>23</v>
      </c>
      <c r="C49" s="10">
        <f>C48</f>
        <v>9682</v>
      </c>
      <c r="D49" s="10">
        <f t="shared" ref="D49:N49" si="38">D48</f>
        <v>9780</v>
      </c>
      <c r="E49" s="10">
        <f t="shared" si="38"/>
        <v>12394</v>
      </c>
      <c r="F49" s="10">
        <f t="shared" si="38"/>
        <v>11178</v>
      </c>
      <c r="G49" s="10">
        <v>15000</v>
      </c>
      <c r="H49" s="10">
        <v>15000</v>
      </c>
      <c r="I49" s="10">
        <f t="shared" si="38"/>
        <v>13039</v>
      </c>
      <c r="J49" s="10">
        <f t="shared" si="38"/>
        <v>10983</v>
      </c>
      <c r="K49" s="10">
        <f t="shared" si="38"/>
        <v>9996</v>
      </c>
      <c r="L49" s="10">
        <f t="shared" si="38"/>
        <v>10296</v>
      </c>
      <c r="M49" s="10">
        <f t="shared" si="38"/>
        <v>10032</v>
      </c>
      <c r="N49" s="10">
        <f t="shared" si="38"/>
        <v>8856</v>
      </c>
      <c r="O49" s="11">
        <f>SUM(C49:N49)</f>
        <v>136236</v>
      </c>
      <c r="P49" s="8"/>
      <c r="U49" s="26"/>
    </row>
    <row r="50" spans="1:23" x14ac:dyDescent="0.25">
      <c r="A50" s="25"/>
      <c r="B50" s="9" t="s">
        <v>22</v>
      </c>
      <c r="C50" s="10">
        <f>C48-C49</f>
        <v>0</v>
      </c>
      <c r="D50" s="10">
        <f>D48-D49</f>
        <v>0</v>
      </c>
      <c r="E50" s="10">
        <f>E48-E49</f>
        <v>0</v>
      </c>
      <c r="F50" s="10">
        <f t="shared" ref="F50:N50" si="39">F48-F49</f>
        <v>0</v>
      </c>
      <c r="G50" s="10">
        <f t="shared" si="39"/>
        <v>2296</v>
      </c>
      <c r="H50" s="10">
        <f t="shared" si="39"/>
        <v>3459</v>
      </c>
      <c r="I50" s="10">
        <f t="shared" si="39"/>
        <v>0</v>
      </c>
      <c r="J50" s="10">
        <f t="shared" si="39"/>
        <v>0</v>
      </c>
      <c r="K50" s="10">
        <f t="shared" si="39"/>
        <v>0</v>
      </c>
      <c r="L50" s="10">
        <f t="shared" si="39"/>
        <v>0</v>
      </c>
      <c r="M50" s="10">
        <f t="shared" si="39"/>
        <v>0</v>
      </c>
      <c r="N50" s="10">
        <f t="shared" si="39"/>
        <v>0</v>
      </c>
      <c r="O50" s="11">
        <f>SUM(C50:N50)</f>
        <v>5755</v>
      </c>
      <c r="P50" s="8"/>
      <c r="U50" s="26"/>
    </row>
    <row r="51" spans="1:23" x14ac:dyDescent="0.25">
      <c r="U51" s="26"/>
    </row>
    <row r="52" spans="1:23" x14ac:dyDescent="0.25">
      <c r="A52" s="25" t="s">
        <v>58</v>
      </c>
      <c r="C52" s="3">
        <v>58987</v>
      </c>
      <c r="D52" s="3">
        <v>102671</v>
      </c>
      <c r="E52" s="3">
        <v>96699</v>
      </c>
      <c r="F52" s="3">
        <v>108371</v>
      </c>
      <c r="G52" s="3">
        <v>126265</v>
      </c>
      <c r="H52" s="3">
        <v>125627</v>
      </c>
      <c r="I52" s="3">
        <v>122781</v>
      </c>
      <c r="J52" s="3">
        <v>119337</v>
      </c>
      <c r="K52" s="3">
        <v>117127</v>
      </c>
      <c r="L52" s="3">
        <v>110720</v>
      </c>
      <c r="M52" s="3">
        <v>105887</v>
      </c>
      <c r="N52" s="3">
        <v>101119</v>
      </c>
      <c r="O52" s="8">
        <f>SUM(C52:N52)</f>
        <v>1295591</v>
      </c>
      <c r="P52" s="8"/>
      <c r="U52" s="26"/>
    </row>
    <row r="53" spans="1:23" s="9" customFormat="1" x14ac:dyDescent="0.25">
      <c r="B53" s="9" t="s">
        <v>21</v>
      </c>
      <c r="C53" s="10">
        <f>C52</f>
        <v>58987</v>
      </c>
      <c r="D53" s="10">
        <f>100000</f>
        <v>100000</v>
      </c>
      <c r="E53" s="10">
        <v>96699</v>
      </c>
      <c r="F53" s="10">
        <f t="shared" ref="F53:N53" si="40">100000</f>
        <v>100000</v>
      </c>
      <c r="G53" s="10">
        <f t="shared" si="40"/>
        <v>100000</v>
      </c>
      <c r="H53" s="10">
        <f t="shared" si="40"/>
        <v>100000</v>
      </c>
      <c r="I53" s="10">
        <f t="shared" si="40"/>
        <v>100000</v>
      </c>
      <c r="J53" s="10">
        <f t="shared" si="40"/>
        <v>100000</v>
      </c>
      <c r="K53" s="10">
        <f t="shared" si="40"/>
        <v>100000</v>
      </c>
      <c r="L53" s="10">
        <f t="shared" si="40"/>
        <v>100000</v>
      </c>
      <c r="M53" s="10">
        <f t="shared" si="40"/>
        <v>100000</v>
      </c>
      <c r="N53" s="10">
        <f t="shared" si="40"/>
        <v>100000</v>
      </c>
      <c r="O53" s="11">
        <f>SUM(C53:N53)</f>
        <v>1155686</v>
      </c>
      <c r="P53" s="11"/>
      <c r="Q53" s="2"/>
      <c r="R53" s="2"/>
      <c r="S53" s="2"/>
      <c r="T53" s="2"/>
      <c r="U53" s="28"/>
    </row>
    <row r="54" spans="1:23" s="9" customFormat="1" x14ac:dyDescent="0.25">
      <c r="B54" s="9" t="s">
        <v>22</v>
      </c>
      <c r="C54" s="10">
        <f>C52-C53</f>
        <v>0</v>
      </c>
      <c r="D54" s="10">
        <f>D52-D53</f>
        <v>2671</v>
      </c>
      <c r="E54" s="10">
        <f>E52-E53</f>
        <v>0</v>
      </c>
      <c r="F54" s="10">
        <f t="shared" ref="F54:N54" si="41">F52-F53</f>
        <v>8371</v>
      </c>
      <c r="G54" s="10">
        <f t="shared" si="41"/>
        <v>26265</v>
      </c>
      <c r="H54" s="10">
        <f t="shared" si="41"/>
        <v>25627</v>
      </c>
      <c r="I54" s="10">
        <f t="shared" si="41"/>
        <v>22781</v>
      </c>
      <c r="J54" s="10">
        <f t="shared" si="41"/>
        <v>19337</v>
      </c>
      <c r="K54" s="10">
        <f t="shared" si="41"/>
        <v>17127</v>
      </c>
      <c r="L54" s="10">
        <f t="shared" si="41"/>
        <v>10720</v>
      </c>
      <c r="M54" s="10">
        <f t="shared" si="41"/>
        <v>5887</v>
      </c>
      <c r="N54" s="10">
        <f t="shared" si="41"/>
        <v>1119</v>
      </c>
      <c r="O54" s="11">
        <f>SUM(C54:N54)</f>
        <v>139905</v>
      </c>
      <c r="P54" s="11"/>
      <c r="Q54" s="2"/>
      <c r="R54" s="2"/>
      <c r="S54" s="2"/>
      <c r="T54" s="2"/>
      <c r="U54" s="28"/>
    </row>
    <row r="55" spans="1:23" x14ac:dyDescent="0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8"/>
      <c r="P55" s="8"/>
      <c r="U55" s="26"/>
    </row>
    <row r="56" spans="1:23" x14ac:dyDescent="0.25">
      <c r="A56" s="25" t="s">
        <v>59</v>
      </c>
      <c r="C56" s="3">
        <v>13367</v>
      </c>
      <c r="D56" s="3">
        <v>17085</v>
      </c>
      <c r="E56" s="3">
        <v>18142</v>
      </c>
      <c r="F56" s="3">
        <v>18763</v>
      </c>
      <c r="G56" s="3">
        <v>18628</v>
      </c>
      <c r="H56" s="3">
        <v>21674</v>
      </c>
      <c r="I56" s="3">
        <v>19336</v>
      </c>
      <c r="J56" s="3">
        <v>16511</v>
      </c>
      <c r="K56" s="3">
        <v>12732</v>
      </c>
      <c r="L56" s="3">
        <v>14319</v>
      </c>
      <c r="M56" s="3">
        <v>12310</v>
      </c>
      <c r="N56" s="3">
        <v>13535</v>
      </c>
      <c r="O56" s="8">
        <f>SUM(C56:N56)</f>
        <v>196402</v>
      </c>
      <c r="P56" s="8"/>
      <c r="U56" s="26"/>
    </row>
    <row r="57" spans="1:23" x14ac:dyDescent="0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8"/>
      <c r="P57" s="8"/>
      <c r="U57" s="26"/>
    </row>
    <row r="58" spans="1:23" x14ac:dyDescent="0.25">
      <c r="A58" s="25" t="s">
        <v>60</v>
      </c>
      <c r="C58" s="3">
        <v>29782</v>
      </c>
      <c r="D58" s="3">
        <v>32758</v>
      </c>
      <c r="E58" s="3">
        <v>28171</v>
      </c>
      <c r="F58" s="3">
        <v>26321</v>
      </c>
      <c r="G58" s="3">
        <v>33417</v>
      </c>
      <c r="H58" s="3">
        <v>33654</v>
      </c>
      <c r="I58" s="3">
        <v>28452</v>
      </c>
      <c r="J58" s="3">
        <v>32128</v>
      </c>
      <c r="K58" s="3">
        <v>31025</v>
      </c>
      <c r="L58" s="3">
        <v>30118</v>
      </c>
      <c r="M58" s="3">
        <v>28067</v>
      </c>
      <c r="N58" s="3">
        <v>31378</v>
      </c>
      <c r="O58" s="8">
        <f>SUM(C58:N58)</f>
        <v>365271</v>
      </c>
      <c r="P58" s="8"/>
      <c r="U58" s="26"/>
      <c r="W58" s="20"/>
    </row>
    <row r="59" spans="1:23" x14ac:dyDescent="0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8"/>
      <c r="P59" s="8"/>
      <c r="U59" s="29"/>
    </row>
    <row r="60" spans="1:23" x14ac:dyDescent="0.25">
      <c r="B60" s="9" t="s">
        <v>46</v>
      </c>
      <c r="U60" s="26">
        <v>359163.9</v>
      </c>
      <c r="W60" s="26"/>
    </row>
    <row r="62" spans="1:23" x14ac:dyDescent="0.25">
      <c r="A62" s="24" t="s">
        <v>45</v>
      </c>
    </row>
    <row r="63" spans="1:23" x14ac:dyDescent="0.2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8"/>
      <c r="P63" s="8"/>
    </row>
    <row r="64" spans="1:23" x14ac:dyDescent="0.25">
      <c r="A64" s="25" t="s">
        <v>61</v>
      </c>
      <c r="C64" s="3">
        <f>'Rate Filing'!C54</f>
        <v>141213</v>
      </c>
      <c r="D64" s="3">
        <f>'Rate Filing'!D54</f>
        <v>159056</v>
      </c>
      <c r="E64" s="3">
        <f>'Rate Filing'!E54</f>
        <v>153297</v>
      </c>
      <c r="F64" s="3">
        <f>'Rate Filing'!F54</f>
        <v>179736</v>
      </c>
      <c r="G64" s="3">
        <f>'Rate Filing'!G54</f>
        <v>184052</v>
      </c>
      <c r="H64" s="3">
        <f>'Rate Filing'!H54</f>
        <v>172775</v>
      </c>
      <c r="I64" s="3">
        <f>'Rate Filing'!I54</f>
        <v>148946</v>
      </c>
      <c r="J64" s="3">
        <f>'Rate Filing'!J54</f>
        <v>144234</v>
      </c>
      <c r="K64" s="3">
        <f>'Rate Filing'!K54</f>
        <v>136639</v>
      </c>
      <c r="L64" s="3">
        <f>'Rate Filing'!L54</f>
        <v>137093</v>
      </c>
      <c r="M64" s="3">
        <f>'Rate Filing'!M54</f>
        <v>133409</v>
      </c>
      <c r="N64" s="3">
        <f>'Rate Filing'!N54</f>
        <v>137315</v>
      </c>
      <c r="O64" s="8">
        <f t="shared" ref="O64:O69" si="42">SUM(C64:N64)</f>
        <v>1827765</v>
      </c>
      <c r="P64" s="8"/>
      <c r="U64" s="26"/>
    </row>
    <row r="65" spans="1:21" x14ac:dyDescent="0.25">
      <c r="B65" s="9" t="s">
        <v>36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>
        <f t="shared" si="42"/>
        <v>0</v>
      </c>
      <c r="P65" s="8"/>
      <c r="U65" s="26"/>
    </row>
    <row r="66" spans="1:21" x14ac:dyDescent="0.25">
      <c r="B66" s="9" t="s">
        <v>32</v>
      </c>
      <c r="C66" s="10">
        <f>+C64</f>
        <v>141213</v>
      </c>
      <c r="D66" s="10"/>
      <c r="E66" s="10"/>
      <c r="F66" s="10"/>
      <c r="G66" s="10"/>
      <c r="H66" s="10"/>
      <c r="I66" s="10">
        <f>I64</f>
        <v>148946</v>
      </c>
      <c r="J66" s="10">
        <f>+J64</f>
        <v>144234</v>
      </c>
      <c r="K66" s="10">
        <f>+K64</f>
        <v>136639</v>
      </c>
      <c r="L66" s="10">
        <f>+L64</f>
        <v>137093</v>
      </c>
      <c r="M66" s="10">
        <f>+M64</f>
        <v>133409</v>
      </c>
      <c r="N66" s="10">
        <f>+N64</f>
        <v>137315</v>
      </c>
      <c r="O66" s="10">
        <f t="shared" si="42"/>
        <v>978849</v>
      </c>
      <c r="P66" s="8"/>
      <c r="U66" s="26"/>
    </row>
    <row r="67" spans="1:21" x14ac:dyDescent="0.25">
      <c r="B67" s="9" t="s">
        <v>33</v>
      </c>
      <c r="C67" s="10"/>
      <c r="D67" s="10">
        <f>D64</f>
        <v>159056</v>
      </c>
      <c r="E67" s="10">
        <f>E64</f>
        <v>153297</v>
      </c>
      <c r="F67" s="10"/>
      <c r="G67" s="10"/>
      <c r="H67" s="10">
        <f>+H64</f>
        <v>172775</v>
      </c>
      <c r="I67" s="10"/>
      <c r="J67" s="10"/>
      <c r="K67" s="10"/>
      <c r="L67" s="10"/>
      <c r="M67" s="10"/>
      <c r="N67" s="10"/>
      <c r="O67" s="10">
        <f t="shared" si="42"/>
        <v>485128</v>
      </c>
      <c r="P67" s="8"/>
      <c r="U67" s="26"/>
    </row>
    <row r="68" spans="1:21" x14ac:dyDescent="0.25">
      <c r="B68" s="9" t="s">
        <v>34</v>
      </c>
      <c r="C68" s="10"/>
      <c r="D68" s="10"/>
      <c r="E68" s="10"/>
      <c r="F68" s="10">
        <f>F64</f>
        <v>179736</v>
      </c>
      <c r="G68" s="10">
        <f>G64</f>
        <v>184052</v>
      </c>
      <c r="H68" s="10"/>
      <c r="I68" s="10"/>
      <c r="J68" s="10"/>
      <c r="K68" s="10"/>
      <c r="L68" s="10"/>
      <c r="M68" s="10"/>
      <c r="N68" s="10"/>
      <c r="O68" s="10">
        <f t="shared" si="42"/>
        <v>363788</v>
      </c>
      <c r="P68" s="8"/>
      <c r="U68" s="26"/>
    </row>
    <row r="69" spans="1:21" x14ac:dyDescent="0.25">
      <c r="B69" s="9" t="s">
        <v>35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>
        <f t="shared" si="42"/>
        <v>0</v>
      </c>
      <c r="P69" s="8"/>
      <c r="U69" s="26"/>
    </row>
    <row r="70" spans="1:21" x14ac:dyDescent="0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U70" s="26"/>
    </row>
    <row r="71" spans="1:21" x14ac:dyDescent="0.25">
      <c r="A71" s="25" t="s">
        <v>62</v>
      </c>
      <c r="C71" s="3">
        <v>27360</v>
      </c>
      <c r="D71" s="3">
        <v>32355</v>
      </c>
      <c r="E71" s="3">
        <v>35506</v>
      </c>
      <c r="F71" s="3">
        <v>33273</v>
      </c>
      <c r="G71" s="3">
        <v>34785</v>
      </c>
      <c r="H71" s="3">
        <v>35611</v>
      </c>
      <c r="I71" s="3">
        <v>37097</v>
      </c>
      <c r="J71" s="3">
        <v>31139</v>
      </c>
      <c r="K71" s="3">
        <v>28107</v>
      </c>
      <c r="L71" s="3">
        <v>22813</v>
      </c>
      <c r="M71" s="3">
        <v>26136</v>
      </c>
      <c r="N71" s="3">
        <v>23801</v>
      </c>
      <c r="O71" s="8">
        <f>SUM(C71:N71)</f>
        <v>367983</v>
      </c>
      <c r="U71" s="26"/>
    </row>
    <row r="72" spans="1:21" x14ac:dyDescent="0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U72" s="26"/>
    </row>
    <row r="73" spans="1:21" x14ac:dyDescent="0.25">
      <c r="A73" s="25" t="s">
        <v>63</v>
      </c>
      <c r="C73" s="3">
        <f>'Rate Filing'!C58</f>
        <v>11672</v>
      </c>
      <c r="D73" s="3">
        <f>'Rate Filing'!D58</f>
        <v>10733</v>
      </c>
      <c r="E73" s="3">
        <f>'Rate Filing'!E58</f>
        <v>15208</v>
      </c>
      <c r="F73" s="3">
        <f>'Rate Filing'!F58</f>
        <v>12425</v>
      </c>
      <c r="G73" s="3">
        <f>'Rate Filing'!G58</f>
        <v>16735</v>
      </c>
      <c r="H73" s="3">
        <f>'Rate Filing'!H58</f>
        <v>18594</v>
      </c>
      <c r="I73" s="3">
        <f>'Rate Filing'!I58</f>
        <v>14114</v>
      </c>
      <c r="J73" s="3">
        <f>'Rate Filing'!J58</f>
        <v>12048</v>
      </c>
      <c r="K73" s="3">
        <f>'Rate Filing'!K58</f>
        <v>12023</v>
      </c>
      <c r="L73" s="3">
        <f>'Rate Filing'!L58</f>
        <v>10693</v>
      </c>
      <c r="M73" s="3">
        <f>'Rate Filing'!M58</f>
        <v>10549</v>
      </c>
      <c r="N73" s="3">
        <f>'Rate Filing'!N58</f>
        <v>10583</v>
      </c>
      <c r="O73" s="8">
        <f>SUM(C73:N73)</f>
        <v>155377</v>
      </c>
      <c r="U73" s="26"/>
    </row>
    <row r="74" spans="1:21" x14ac:dyDescent="0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U74" s="26"/>
    </row>
    <row r="75" spans="1:21" x14ac:dyDescent="0.25">
      <c r="A75" s="25" t="s">
        <v>64</v>
      </c>
      <c r="C75" s="3">
        <f>'Rate Filing'!C64</f>
        <v>65380</v>
      </c>
      <c r="D75" s="3">
        <f>'Rate Filing'!D64</f>
        <v>68783</v>
      </c>
      <c r="E75" s="3">
        <f>'Rate Filing'!E64</f>
        <v>67717</v>
      </c>
      <c r="F75" s="3">
        <f>'Rate Filing'!F64</f>
        <v>67856</v>
      </c>
      <c r="G75" s="3">
        <f>'Rate Filing'!G64</f>
        <v>73611</v>
      </c>
      <c r="H75" s="3">
        <f>'Rate Filing'!H64</f>
        <v>68676</v>
      </c>
      <c r="I75" s="3">
        <f>'Rate Filing'!I64</f>
        <v>70559</v>
      </c>
      <c r="J75" s="3">
        <f>'Rate Filing'!J64</f>
        <v>67113</v>
      </c>
      <c r="K75" s="3">
        <f>'Rate Filing'!K64</f>
        <v>71642</v>
      </c>
      <c r="L75" s="3">
        <f>'Rate Filing'!L64</f>
        <v>71840</v>
      </c>
      <c r="M75" s="3">
        <f>'Rate Filing'!M64</f>
        <v>69176</v>
      </c>
      <c r="N75" s="3">
        <f>'Rate Filing'!N64</f>
        <v>71503</v>
      </c>
      <c r="O75" s="8">
        <f>SUM(C75:N75)</f>
        <v>833856</v>
      </c>
      <c r="U75" s="26"/>
    </row>
    <row r="76" spans="1:21" x14ac:dyDescent="0.2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Q76" s="4"/>
      <c r="R76" s="4"/>
      <c r="U76" s="29"/>
    </row>
    <row r="77" spans="1:21" x14ac:dyDescent="0.25">
      <c r="A77" s="25"/>
      <c r="B77" s="9" t="s">
        <v>47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Q77" s="4"/>
      <c r="R77" s="4"/>
      <c r="T77" s="31" t="s">
        <v>49</v>
      </c>
      <c r="U77" s="26">
        <v>669637.65749999997</v>
      </c>
    </row>
    <row r="78" spans="1:21" ht="15.75" thickBot="1" x14ac:dyDescent="0.3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Q78" s="4"/>
      <c r="R78" s="4"/>
    </row>
    <row r="79" spans="1:21" ht="15.75" thickBot="1" x14ac:dyDescent="0.3">
      <c r="A79" s="2" t="s">
        <v>48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Q79" s="4"/>
      <c r="R79" s="4"/>
      <c r="U79" s="30">
        <v>989645.95750000002</v>
      </c>
    </row>
    <row r="80" spans="1:21" x14ac:dyDescent="0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Q80" s="4"/>
      <c r="R80" s="4"/>
    </row>
    <row r="81" spans="1:19" x14ac:dyDescent="0.25">
      <c r="A81" s="2" t="s">
        <v>68</v>
      </c>
      <c r="C81" s="3">
        <v>24119.83</v>
      </c>
      <c r="D81" s="3">
        <v>25069.94</v>
      </c>
      <c r="E81" s="3">
        <v>25108.34</v>
      </c>
      <c r="F81" s="3">
        <v>25509.06</v>
      </c>
      <c r="G81" s="3">
        <v>26909.86</v>
      </c>
      <c r="H81" s="3">
        <v>27479.86</v>
      </c>
      <c r="I81" s="3">
        <v>26407.940000000002</v>
      </c>
      <c r="J81" s="3">
        <v>24930.7</v>
      </c>
      <c r="K81" s="3">
        <v>24212.510000000002</v>
      </c>
      <c r="L81" s="3">
        <v>23721.77</v>
      </c>
      <c r="M81" s="3">
        <v>23354.85</v>
      </c>
      <c r="N81" s="3">
        <v>23787.269999999997</v>
      </c>
      <c r="O81" s="3">
        <v>300611.93000000005</v>
      </c>
      <c r="Q81" s="4"/>
      <c r="R81" s="4"/>
    </row>
    <row r="82" spans="1:19" x14ac:dyDescent="0.25">
      <c r="A82" s="2" t="s">
        <v>69</v>
      </c>
      <c r="C82" s="3">
        <v>92061.01</v>
      </c>
      <c r="D82" s="3">
        <v>102136.25000000001</v>
      </c>
      <c r="E82" s="3">
        <v>101387.09</v>
      </c>
      <c r="F82" s="3">
        <v>112893.69</v>
      </c>
      <c r="G82" s="3">
        <v>118056.62999999999</v>
      </c>
      <c r="H82" s="3">
        <v>112396.93</v>
      </c>
      <c r="I82" s="3">
        <v>99736.92</v>
      </c>
      <c r="J82" s="3">
        <v>94782.82</v>
      </c>
      <c r="K82" s="3">
        <v>91351.419999999984</v>
      </c>
      <c r="L82" s="3">
        <v>90062.58</v>
      </c>
      <c r="M82" s="3">
        <v>88335.94</v>
      </c>
      <c r="N82" s="3">
        <v>90260.860000000015</v>
      </c>
      <c r="O82" s="3">
        <v>1193462.1399999999</v>
      </c>
    </row>
    <row r="83" spans="1:19" x14ac:dyDescent="0.25">
      <c r="A83" s="20" t="s">
        <v>70</v>
      </c>
      <c r="C83" s="3">
        <v>50955.884999999995</v>
      </c>
      <c r="D83" s="3">
        <v>57799.732500000013</v>
      </c>
      <c r="E83" s="3">
        <v>57209.0625</v>
      </c>
      <c r="F83" s="3">
        <v>65538.472500000003</v>
      </c>
      <c r="G83" s="3">
        <v>68360.077499999985</v>
      </c>
      <c r="H83" s="3">
        <v>63687.802499999991</v>
      </c>
      <c r="I83" s="3">
        <v>54996.735000000001</v>
      </c>
      <c r="J83" s="3">
        <v>52389.090000000011</v>
      </c>
      <c r="K83" s="3">
        <v>50354.182499999981</v>
      </c>
      <c r="L83" s="3">
        <v>49755.607499999998</v>
      </c>
      <c r="M83" s="3">
        <v>48735.817500000005</v>
      </c>
      <c r="N83" s="3">
        <v>49855.192500000019</v>
      </c>
      <c r="O83" s="3">
        <v>669637.65749999997</v>
      </c>
    </row>
    <row r="84" spans="1:19" x14ac:dyDescent="0.25">
      <c r="C84" s="3">
        <v>2587.8679999999877</v>
      </c>
      <c r="D84" s="3">
        <v>4459.4385000000184</v>
      </c>
      <c r="E84" s="3">
        <v>4067.0295000000042</v>
      </c>
      <c r="F84" s="3">
        <v>4649.9984999999724</v>
      </c>
      <c r="G84" s="3">
        <v>549.99900000001071</v>
      </c>
      <c r="H84" s="3">
        <v>-446.90100000001257</v>
      </c>
      <c r="I84" s="3">
        <v>2171.0890000000218</v>
      </c>
      <c r="J84" s="3">
        <v>4515.32600000003</v>
      </c>
      <c r="K84" s="3">
        <v>7367.2175000000279</v>
      </c>
      <c r="L84" s="3">
        <v>3129.073000000004</v>
      </c>
      <c r="M84" s="3">
        <v>5631.815499999997</v>
      </c>
      <c r="N84" s="3">
        <v>7880.551999999996</v>
      </c>
    </row>
    <row r="85" spans="1:19" x14ac:dyDescent="0.25">
      <c r="C85" s="36">
        <v>113406.12</v>
      </c>
      <c r="D85" s="36">
        <v>121788.31000000001</v>
      </c>
      <c r="E85" s="36">
        <v>127479.25</v>
      </c>
      <c r="F85" s="36">
        <v>127889.38999999998</v>
      </c>
      <c r="G85" s="36">
        <v>138552.37</v>
      </c>
      <c r="H85" s="36">
        <v>134255.22</v>
      </c>
      <c r="I85" s="36">
        <v>133159.66</v>
      </c>
      <c r="J85" s="36">
        <v>127850.78</v>
      </c>
      <c r="K85" s="36">
        <v>122523.21000000002</v>
      </c>
      <c r="L85" s="36">
        <v>113787.53</v>
      </c>
      <c r="M85" s="36">
        <v>119248.98</v>
      </c>
      <c r="N85" s="36">
        <v>123501.18000000001</v>
      </c>
    </row>
    <row r="86" spans="1:19" x14ac:dyDescent="0.25">
      <c r="A86" s="2" t="s">
        <v>67</v>
      </c>
      <c r="C86" s="3">
        <v>110818.25200000001</v>
      </c>
      <c r="D86" s="3">
        <v>117328.87149999999</v>
      </c>
      <c r="E86" s="3">
        <v>123412.2205</v>
      </c>
      <c r="F86" s="3">
        <v>123239.39150000001</v>
      </c>
      <c r="G86" s="3">
        <v>138002.37099999998</v>
      </c>
      <c r="H86" s="3">
        <v>134702.12100000001</v>
      </c>
      <c r="I86" s="3">
        <v>130988.57099999998</v>
      </c>
      <c r="J86" s="3">
        <v>123335.45399999997</v>
      </c>
      <c r="K86" s="3">
        <v>115155.99249999999</v>
      </c>
      <c r="L86" s="3">
        <v>110658.45699999999</v>
      </c>
      <c r="M86" s="3">
        <v>113617.1645</v>
      </c>
      <c r="N86" s="3">
        <v>115620.62800000001</v>
      </c>
      <c r="O86" s="3">
        <v>1456879.4944999998</v>
      </c>
      <c r="Q86" s="4"/>
      <c r="R86" s="32"/>
      <c r="S86" s="36"/>
    </row>
    <row r="87" spans="1:19" x14ac:dyDescent="0.25">
      <c r="A87" s="2" t="s">
        <v>66</v>
      </c>
      <c r="C87" s="3">
        <v>110278.07200000001</v>
      </c>
      <c r="D87" s="3">
        <v>119923.2415</v>
      </c>
      <c r="E87" s="3">
        <v>124660.37050000002</v>
      </c>
      <c r="F87" s="3">
        <v>124454.8815</v>
      </c>
      <c r="G87" s="3">
        <v>140630.99099999998</v>
      </c>
      <c r="H87" s="3">
        <v>136935.071</v>
      </c>
      <c r="I87" s="3">
        <v>131521.23099999997</v>
      </c>
      <c r="J87" s="3">
        <v>126338.424</v>
      </c>
      <c r="K87" s="3">
        <v>116195.10249999998</v>
      </c>
      <c r="L87" s="3">
        <v>110751.62700000002</v>
      </c>
      <c r="M87" s="3">
        <v>115642.3845</v>
      </c>
      <c r="N87" s="3">
        <v>118944.46799999999</v>
      </c>
      <c r="O87" s="3">
        <v>1476275.8644999997</v>
      </c>
      <c r="Q87" s="4"/>
      <c r="R87" s="32"/>
      <c r="S87" s="37"/>
    </row>
    <row r="88" spans="1:19" x14ac:dyDescent="0.25">
      <c r="A88" s="2" t="s">
        <v>71</v>
      </c>
      <c r="C88" s="3">
        <v>75075.714999999997</v>
      </c>
      <c r="D88" s="3">
        <v>82869.672500000015</v>
      </c>
      <c r="E88" s="3">
        <v>82317.402499999997</v>
      </c>
      <c r="F88" s="3">
        <v>91047.532500000001</v>
      </c>
      <c r="G88" s="3">
        <v>95269.937499999985</v>
      </c>
      <c r="H88" s="3">
        <v>91167.662499999991</v>
      </c>
      <c r="I88" s="3">
        <v>81404.675000000003</v>
      </c>
      <c r="J88" s="3">
        <v>77319.790000000008</v>
      </c>
      <c r="K88" s="3">
        <v>74566.692499999976</v>
      </c>
      <c r="L88" s="3">
        <v>73477.377500000002</v>
      </c>
      <c r="M88" s="3">
        <v>72090.66750000001</v>
      </c>
      <c r="N88" s="3">
        <v>73642.462500000023</v>
      </c>
      <c r="O88" s="3">
        <v>970249.58750000002</v>
      </c>
      <c r="Q88" s="4"/>
      <c r="R88" s="4"/>
    </row>
    <row r="89" spans="1:19" x14ac:dyDescent="0.25">
      <c r="A89" s="2" t="s">
        <v>72</v>
      </c>
      <c r="C89" s="3">
        <v>185353.78700000001</v>
      </c>
      <c r="D89" s="3">
        <v>202792.91400000002</v>
      </c>
      <c r="E89" s="3">
        <v>206977.77300000002</v>
      </c>
      <c r="F89" s="3">
        <v>215502.41399999999</v>
      </c>
      <c r="G89" s="3">
        <v>235900.92849999998</v>
      </c>
      <c r="H89" s="3">
        <v>228102.73349999997</v>
      </c>
      <c r="I89" s="3">
        <v>212925.90599999996</v>
      </c>
      <c r="J89" s="3">
        <v>203658.21400000001</v>
      </c>
      <c r="K89" s="3">
        <v>190761.79499999995</v>
      </c>
      <c r="L89" s="3">
        <v>184229.00450000004</v>
      </c>
      <c r="M89" s="3">
        <v>187733.05200000003</v>
      </c>
      <c r="N89" s="3">
        <v>192586.93050000002</v>
      </c>
      <c r="O89" s="3">
        <v>2446525.4519999996</v>
      </c>
      <c r="Q89" s="4"/>
      <c r="R89" s="4"/>
    </row>
    <row r="90" spans="1:19" x14ac:dyDescent="0.25">
      <c r="A90" s="2" t="s">
        <v>73</v>
      </c>
      <c r="C90" s="33">
        <v>74535.535000000003</v>
      </c>
      <c r="D90" s="34">
        <v>85464.042500000025</v>
      </c>
      <c r="E90" s="34">
        <v>83565.55250000002</v>
      </c>
      <c r="F90" s="34">
        <v>92263.022499999977</v>
      </c>
      <c r="G90" s="34">
        <v>97898.557499999995</v>
      </c>
      <c r="H90" s="34">
        <v>93400.612499999959</v>
      </c>
      <c r="I90" s="34">
        <v>81937.334999999977</v>
      </c>
      <c r="J90" s="34">
        <v>80322.760000000038</v>
      </c>
      <c r="K90" s="34">
        <v>75605.802499999962</v>
      </c>
      <c r="L90" s="34">
        <v>73570.547500000044</v>
      </c>
      <c r="M90" s="34">
        <v>74115.887500000026</v>
      </c>
      <c r="N90" s="35">
        <v>76966.302500000005</v>
      </c>
      <c r="O90" s="3">
        <v>989645.95750000014</v>
      </c>
      <c r="Q90" s="4"/>
      <c r="R90" s="4"/>
    </row>
    <row r="92" spans="1:19" x14ac:dyDescent="0.25">
      <c r="C92" s="21">
        <v>1118394</v>
      </c>
      <c r="D92" s="21">
        <v>1182290</v>
      </c>
      <c r="E92" s="21">
        <v>1236966</v>
      </c>
      <c r="F92" s="21">
        <v>1265251</v>
      </c>
      <c r="G92" s="21">
        <v>1371425</v>
      </c>
      <c r="H92" s="21">
        <v>1321172</v>
      </c>
      <c r="I92" s="21">
        <v>1304999</v>
      </c>
      <c r="J92" s="21">
        <v>1204881</v>
      </c>
      <c r="K92" s="21">
        <v>1164436</v>
      </c>
      <c r="L92" s="21">
        <v>1097590</v>
      </c>
      <c r="M92" s="21">
        <v>1160199</v>
      </c>
      <c r="N92" s="21">
        <v>1180081</v>
      </c>
      <c r="O92" s="21">
        <v>14607684</v>
      </c>
    </row>
    <row r="93" spans="1:19" x14ac:dyDescent="0.25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"/>
    </row>
    <row r="94" spans="1:19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9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9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</sheetData>
  <mergeCells count="2">
    <mergeCell ref="Q7:R7"/>
    <mergeCell ref="S7:T7"/>
  </mergeCells>
  <pageMargins left="0.7" right="0.7" top="0.75" bottom="0.75" header="0.3" footer="0.3"/>
  <pageSetup scale="40" orientation="landscape" r:id="rId1"/>
  <headerFooter>
    <oddHeader>&amp;L&amp;36&amp;KFF0000REDACTED&amp;RCASE NO. 2015-00343
ATTACHMENT 55
TO STAFF DR NO. 1-59</oddHeader>
  </headerFooter>
  <rowBreaks count="1" manualBreakCount="1">
    <brk id="79" max="16383" man="1"/>
  </rowBreaks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6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2" max="2" width="17.42578125" bestFit="1" customWidth="1"/>
    <col min="3" max="10" width="11.28515625" bestFit="1" customWidth="1"/>
    <col min="11" max="11" width="12.28515625" bestFit="1" customWidth="1"/>
    <col min="12" max="13" width="11.28515625" bestFit="1" customWidth="1"/>
    <col min="14" max="14" width="12.28515625" bestFit="1" customWidth="1"/>
    <col min="15" max="15" width="11.5703125" bestFit="1" customWidth="1"/>
    <col min="16" max="17" width="9.140625" style="1"/>
    <col min="18" max="18" width="3.42578125" customWidth="1"/>
    <col min="19" max="21" width="12.5703125" bestFit="1" customWidth="1"/>
  </cols>
  <sheetData>
    <row r="3" spans="2:2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40"/>
      <c r="R3" s="39"/>
      <c r="S3" s="39"/>
      <c r="T3" s="39"/>
      <c r="U3" s="39"/>
    </row>
    <row r="4" spans="2:21" ht="14.45" x14ac:dyDescent="0.3"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41" t="s">
        <v>8</v>
      </c>
      <c r="K4" s="41" t="s">
        <v>9</v>
      </c>
      <c r="L4" s="41" t="s">
        <v>10</v>
      </c>
      <c r="M4" s="41" t="s">
        <v>11</v>
      </c>
      <c r="N4" s="41" t="s">
        <v>12</v>
      </c>
      <c r="O4" s="42" t="s">
        <v>13</v>
      </c>
      <c r="P4" s="40"/>
      <c r="Q4" s="40"/>
      <c r="R4" s="39"/>
      <c r="S4" s="39"/>
      <c r="T4" s="39"/>
      <c r="U4" s="39"/>
    </row>
    <row r="5" spans="2:21" ht="14.45" x14ac:dyDescent="0.3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P5" s="40"/>
      <c r="Q5" s="40"/>
      <c r="R5" s="39"/>
      <c r="S5" s="39"/>
      <c r="T5" s="39"/>
      <c r="U5" s="39"/>
    </row>
    <row r="6" spans="2:21" ht="14.45" x14ac:dyDescent="0.3">
      <c r="B6" s="45" t="s">
        <v>14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40"/>
      <c r="Q6" s="40"/>
      <c r="R6" s="39"/>
      <c r="S6" s="39"/>
      <c r="T6" s="39"/>
      <c r="U6" s="39"/>
    </row>
    <row r="7" spans="2:21" ht="14.45" x14ac:dyDescent="0.3">
      <c r="B7" s="39"/>
      <c r="C7" s="46">
        <v>20915</v>
      </c>
      <c r="D7" s="46">
        <v>23516</v>
      </c>
      <c r="E7" s="46">
        <v>22682</v>
      </c>
      <c r="F7" s="46">
        <v>21585</v>
      </c>
      <c r="G7" s="46">
        <v>23510</v>
      </c>
      <c r="H7" s="46">
        <v>20830</v>
      </c>
      <c r="I7" s="46">
        <v>21697</v>
      </c>
      <c r="J7" s="46">
        <v>22396</v>
      </c>
      <c r="K7" s="46">
        <v>22785</v>
      </c>
      <c r="L7" s="46">
        <v>20691</v>
      </c>
      <c r="M7" s="46">
        <v>21132</v>
      </c>
      <c r="N7" s="46">
        <v>21911</v>
      </c>
      <c r="O7" s="47">
        <f>SUM(C7:N7)</f>
        <v>263650</v>
      </c>
      <c r="P7" s="40"/>
      <c r="Q7" s="40"/>
      <c r="R7" s="39"/>
      <c r="S7" s="39"/>
      <c r="T7" s="39"/>
      <c r="U7" s="39"/>
    </row>
    <row r="8" spans="2:21" ht="14.45" x14ac:dyDescent="0.3">
      <c r="B8" s="39"/>
      <c r="C8" s="46">
        <v>11555</v>
      </c>
      <c r="D8" s="46">
        <v>11314</v>
      </c>
      <c r="E8" s="46">
        <v>13968</v>
      </c>
      <c r="F8" s="46">
        <v>13839</v>
      </c>
      <c r="G8" s="46">
        <v>14718</v>
      </c>
      <c r="H8" s="46">
        <v>13756</v>
      </c>
      <c r="I8" s="46">
        <v>12028</v>
      </c>
      <c r="J8" s="46">
        <v>12592</v>
      </c>
      <c r="K8" s="46">
        <v>8813</v>
      </c>
      <c r="L8" s="46">
        <v>8543</v>
      </c>
      <c r="M8" s="46">
        <v>9870</v>
      </c>
      <c r="N8" s="46">
        <v>10476</v>
      </c>
      <c r="O8" s="47">
        <f t="shared" ref="O8:O23" si="0">SUM(C8:N8)</f>
        <v>141472</v>
      </c>
      <c r="P8" s="40"/>
      <c r="Q8" s="40"/>
      <c r="R8" s="39"/>
      <c r="S8" s="39"/>
      <c r="T8" s="39"/>
      <c r="U8" s="39"/>
    </row>
    <row r="9" spans="2:21" ht="14.45" x14ac:dyDescent="0.3">
      <c r="B9" s="39"/>
      <c r="C9" s="46">
        <v>9682</v>
      </c>
      <c r="D9" s="46">
        <v>9780</v>
      </c>
      <c r="E9" s="46">
        <v>12394</v>
      </c>
      <c r="F9" s="46">
        <v>11178</v>
      </c>
      <c r="G9" s="46">
        <v>17296</v>
      </c>
      <c r="H9" s="46">
        <v>18459</v>
      </c>
      <c r="I9" s="46">
        <v>13039</v>
      </c>
      <c r="J9" s="46">
        <v>10983</v>
      </c>
      <c r="K9" s="46">
        <v>9996</v>
      </c>
      <c r="L9" s="46">
        <v>10296</v>
      </c>
      <c r="M9" s="46">
        <v>10032</v>
      </c>
      <c r="N9" s="46">
        <v>8856</v>
      </c>
      <c r="O9" s="47">
        <f t="shared" si="0"/>
        <v>141991</v>
      </c>
      <c r="P9" s="40"/>
      <c r="Q9" s="40"/>
      <c r="R9" s="39"/>
      <c r="S9" s="39"/>
      <c r="T9" s="39"/>
      <c r="U9" s="39"/>
    </row>
    <row r="10" spans="2:21" ht="14.45" x14ac:dyDescent="0.3">
      <c r="B10" s="39"/>
      <c r="C10" s="46">
        <v>3389</v>
      </c>
      <c r="D10" s="46">
        <v>5569</v>
      </c>
      <c r="E10" s="46">
        <v>8847</v>
      </c>
      <c r="F10" s="46">
        <v>6802</v>
      </c>
      <c r="G10" s="46">
        <v>9910</v>
      </c>
      <c r="H10" s="46">
        <v>11771</v>
      </c>
      <c r="I10" s="46">
        <v>8077</v>
      </c>
      <c r="J10" s="46">
        <v>5484</v>
      </c>
      <c r="K10" s="46">
        <v>5202</v>
      </c>
      <c r="L10" s="46">
        <v>5364</v>
      </c>
      <c r="M10" s="46">
        <v>914</v>
      </c>
      <c r="N10" s="46">
        <v>993</v>
      </c>
      <c r="O10" s="47">
        <f t="shared" si="0"/>
        <v>72322</v>
      </c>
      <c r="P10" s="40"/>
      <c r="Q10" s="40"/>
      <c r="R10" s="39"/>
      <c r="S10" s="39"/>
      <c r="T10" s="39"/>
      <c r="U10" s="39"/>
    </row>
    <row r="11" spans="2:21" ht="14.45" x14ac:dyDescent="0.3">
      <c r="B11" s="39"/>
      <c r="C11" s="46">
        <v>58987</v>
      </c>
      <c r="D11" s="46">
        <v>102671</v>
      </c>
      <c r="E11" s="46">
        <v>96699</v>
      </c>
      <c r="F11" s="46">
        <v>108371</v>
      </c>
      <c r="G11" s="46">
        <v>126265</v>
      </c>
      <c r="H11" s="46">
        <v>125627</v>
      </c>
      <c r="I11" s="46">
        <v>122781</v>
      </c>
      <c r="J11" s="46">
        <v>119337</v>
      </c>
      <c r="K11" s="46">
        <v>117127</v>
      </c>
      <c r="L11" s="46">
        <v>110720</v>
      </c>
      <c r="M11" s="46">
        <v>105887</v>
      </c>
      <c r="N11" s="46">
        <v>101119</v>
      </c>
      <c r="O11" s="47">
        <f t="shared" si="0"/>
        <v>1295591</v>
      </c>
      <c r="P11" s="40"/>
      <c r="Q11" s="40"/>
      <c r="R11" s="39"/>
      <c r="S11" s="39"/>
      <c r="T11" s="39"/>
      <c r="U11" s="39"/>
    </row>
    <row r="12" spans="2:21" ht="14.45" x14ac:dyDescent="0.3">
      <c r="B12" s="39"/>
      <c r="C12" s="46">
        <v>161213</v>
      </c>
      <c r="D12" s="46">
        <v>204056</v>
      </c>
      <c r="E12" s="46">
        <v>193297</v>
      </c>
      <c r="F12" s="46">
        <v>204736</v>
      </c>
      <c r="G12" s="46">
        <v>199052</v>
      </c>
      <c r="H12" s="46">
        <v>157775</v>
      </c>
      <c r="I12" s="46">
        <v>183946</v>
      </c>
      <c r="J12" s="46">
        <v>204234</v>
      </c>
      <c r="K12" s="46">
        <v>226639</v>
      </c>
      <c r="L12" s="46">
        <v>162093</v>
      </c>
      <c r="M12" s="46">
        <v>203409</v>
      </c>
      <c r="N12" s="46">
        <v>257315</v>
      </c>
      <c r="O12" s="47">
        <f t="shared" si="0"/>
        <v>2357765</v>
      </c>
      <c r="P12" s="40"/>
      <c r="Q12" s="40"/>
      <c r="R12" s="39"/>
      <c r="S12" s="39"/>
      <c r="T12" s="39"/>
      <c r="U12" s="39"/>
    </row>
    <row r="13" spans="2:21" ht="14.45" x14ac:dyDescent="0.3">
      <c r="B13" s="39"/>
      <c r="C13" s="46">
        <v>13367</v>
      </c>
      <c r="D13" s="46">
        <v>17085</v>
      </c>
      <c r="E13" s="46">
        <v>18142</v>
      </c>
      <c r="F13" s="46">
        <v>18763</v>
      </c>
      <c r="G13" s="46">
        <v>18628</v>
      </c>
      <c r="H13" s="46">
        <v>21674</v>
      </c>
      <c r="I13" s="46">
        <v>19336</v>
      </c>
      <c r="J13" s="46">
        <v>16511</v>
      </c>
      <c r="K13" s="46">
        <v>12732</v>
      </c>
      <c r="L13" s="46">
        <v>14319</v>
      </c>
      <c r="M13" s="46">
        <v>12310</v>
      </c>
      <c r="N13" s="46">
        <v>13535</v>
      </c>
      <c r="O13" s="47">
        <f t="shared" si="0"/>
        <v>196402</v>
      </c>
      <c r="P13" s="40"/>
      <c r="Q13" s="40"/>
      <c r="R13" s="39"/>
      <c r="S13" s="39"/>
      <c r="T13" s="39"/>
      <c r="U13" s="39"/>
    </row>
    <row r="14" spans="2:21" ht="14.45" x14ac:dyDescent="0.3">
      <c r="B14" s="39"/>
      <c r="C14" s="46">
        <v>280544</v>
      </c>
      <c r="D14" s="46">
        <v>239697</v>
      </c>
      <c r="E14" s="46">
        <v>263177</v>
      </c>
      <c r="F14" s="46">
        <v>246015</v>
      </c>
      <c r="G14" s="46">
        <v>308116</v>
      </c>
      <c r="H14" s="46">
        <v>276996</v>
      </c>
      <c r="I14" s="46">
        <v>301482</v>
      </c>
      <c r="J14" s="46">
        <v>283070</v>
      </c>
      <c r="K14" s="46">
        <v>249717</v>
      </c>
      <c r="L14" s="46">
        <v>252280</v>
      </c>
      <c r="M14" s="46">
        <v>278821</v>
      </c>
      <c r="N14" s="46">
        <v>293168</v>
      </c>
      <c r="O14" s="47">
        <f t="shared" si="0"/>
        <v>3273083</v>
      </c>
      <c r="P14" s="40"/>
      <c r="Q14" s="40"/>
      <c r="R14" s="39"/>
      <c r="S14" s="39"/>
      <c r="T14" s="39"/>
      <c r="U14" s="39"/>
    </row>
    <row r="15" spans="2:21" ht="14.45" x14ac:dyDescent="0.3">
      <c r="B15" s="39"/>
      <c r="C15" s="46">
        <v>57360</v>
      </c>
      <c r="D15" s="46">
        <v>62355</v>
      </c>
      <c r="E15" s="46">
        <v>65506</v>
      </c>
      <c r="F15" s="46">
        <v>68273</v>
      </c>
      <c r="G15" s="46">
        <v>69785</v>
      </c>
      <c r="H15" s="46">
        <v>65611</v>
      </c>
      <c r="I15" s="46">
        <v>67097</v>
      </c>
      <c r="J15" s="46">
        <v>61139</v>
      </c>
      <c r="K15" s="46">
        <v>58107</v>
      </c>
      <c r="L15" s="46">
        <v>52813</v>
      </c>
      <c r="M15" s="46">
        <v>56136</v>
      </c>
      <c r="N15" s="46">
        <v>53801</v>
      </c>
      <c r="O15" s="47">
        <f t="shared" si="0"/>
        <v>737983</v>
      </c>
      <c r="P15" s="40"/>
      <c r="Q15" s="40"/>
      <c r="R15" s="39"/>
      <c r="S15" s="39"/>
      <c r="T15" s="39"/>
      <c r="U15" s="39"/>
    </row>
    <row r="16" spans="2:21" ht="14.45" x14ac:dyDescent="0.3">
      <c r="B16" s="39"/>
      <c r="C16" s="46">
        <v>11672</v>
      </c>
      <c r="D16" s="46">
        <v>10733</v>
      </c>
      <c r="E16" s="46">
        <v>15208</v>
      </c>
      <c r="F16" s="46">
        <v>12425</v>
      </c>
      <c r="G16" s="46">
        <v>16735</v>
      </c>
      <c r="H16" s="46">
        <v>18594</v>
      </c>
      <c r="I16" s="46">
        <v>14114</v>
      </c>
      <c r="J16" s="46">
        <v>12048</v>
      </c>
      <c r="K16" s="46">
        <v>12023</v>
      </c>
      <c r="L16" s="46">
        <v>10693</v>
      </c>
      <c r="M16" s="46">
        <v>10549</v>
      </c>
      <c r="N16" s="46">
        <v>10583</v>
      </c>
      <c r="O16" s="47">
        <f t="shared" si="0"/>
        <v>155377</v>
      </c>
      <c r="P16" s="40"/>
      <c r="Q16" s="40"/>
      <c r="R16" s="39"/>
      <c r="S16" s="39"/>
      <c r="T16" s="39"/>
      <c r="U16" s="39"/>
    </row>
    <row r="17" spans="2:21" ht="14.45" x14ac:dyDescent="0.3">
      <c r="B17" s="39"/>
      <c r="C17" s="46">
        <v>29782</v>
      </c>
      <c r="D17" s="46">
        <v>32758</v>
      </c>
      <c r="E17" s="46">
        <v>28171</v>
      </c>
      <c r="F17" s="46">
        <v>26321</v>
      </c>
      <c r="G17" s="46">
        <v>33417</v>
      </c>
      <c r="H17" s="46">
        <v>33654</v>
      </c>
      <c r="I17" s="46">
        <v>28452</v>
      </c>
      <c r="J17" s="46">
        <v>32128</v>
      </c>
      <c r="K17" s="46">
        <v>31025</v>
      </c>
      <c r="L17" s="46">
        <v>30118</v>
      </c>
      <c r="M17" s="46">
        <v>28067</v>
      </c>
      <c r="N17" s="46">
        <v>31378</v>
      </c>
      <c r="O17" s="47">
        <f t="shared" si="0"/>
        <v>365271</v>
      </c>
      <c r="P17" s="40"/>
      <c r="Q17" s="40"/>
      <c r="R17" s="39"/>
      <c r="S17" s="39"/>
      <c r="T17" s="39"/>
      <c r="U17" s="39"/>
    </row>
    <row r="18" spans="2:21" ht="14.45" x14ac:dyDescent="0.3">
      <c r="B18" s="39"/>
      <c r="C18" s="46">
        <v>84933</v>
      </c>
      <c r="D18" s="46">
        <v>105453</v>
      </c>
      <c r="E18" s="46">
        <v>120043</v>
      </c>
      <c r="F18" s="46">
        <v>142317</v>
      </c>
      <c r="G18" s="46">
        <v>142920</v>
      </c>
      <c r="H18" s="46">
        <v>131640</v>
      </c>
      <c r="I18" s="46">
        <v>125560</v>
      </c>
      <c r="J18" s="46">
        <v>105757</v>
      </c>
      <c r="K18" s="46">
        <v>106394</v>
      </c>
      <c r="L18" s="46">
        <v>51623</v>
      </c>
      <c r="M18" s="46">
        <v>98991</v>
      </c>
      <c r="N18" s="46">
        <v>102039</v>
      </c>
      <c r="O18" s="47">
        <f t="shared" si="0"/>
        <v>1317670</v>
      </c>
      <c r="P18" s="40"/>
      <c r="Q18" s="40"/>
      <c r="R18" s="39"/>
      <c r="S18" s="39"/>
      <c r="T18" s="39"/>
      <c r="U18" s="39"/>
    </row>
    <row r="19" spans="2:21" ht="14.45" x14ac:dyDescent="0.3">
      <c r="B19" s="39"/>
      <c r="C19" s="46">
        <v>275059</v>
      </c>
      <c r="D19" s="46">
        <v>266226</v>
      </c>
      <c r="E19" s="46">
        <v>277050</v>
      </c>
      <c r="F19" s="46">
        <v>267872</v>
      </c>
      <c r="G19" s="46">
        <v>208473</v>
      </c>
      <c r="H19" s="46">
        <v>225310</v>
      </c>
      <c r="I19" s="46">
        <v>270200</v>
      </c>
      <c r="J19" s="46">
        <v>240224</v>
      </c>
      <c r="K19" s="46">
        <v>263844</v>
      </c>
      <c r="L19" s="46">
        <v>264103</v>
      </c>
      <c r="M19" s="46">
        <v>272029</v>
      </c>
      <c r="N19" s="46">
        <v>262799</v>
      </c>
      <c r="O19" s="47">
        <f t="shared" si="0"/>
        <v>3093189</v>
      </c>
      <c r="P19" s="40"/>
      <c r="Q19" s="40"/>
      <c r="R19" s="39"/>
      <c r="S19" s="39"/>
      <c r="T19" s="39"/>
      <c r="U19" s="39"/>
    </row>
    <row r="20" spans="2:21" ht="14.45" x14ac:dyDescent="0.3">
      <c r="B20" s="39"/>
      <c r="C20" s="46">
        <v>14288</v>
      </c>
      <c r="D20" s="46">
        <v>15007</v>
      </c>
      <c r="E20" s="46">
        <v>14919</v>
      </c>
      <c r="F20" s="46">
        <v>13869</v>
      </c>
      <c r="G20" s="46">
        <v>15864</v>
      </c>
      <c r="H20" s="46">
        <v>17136</v>
      </c>
      <c r="I20" s="46">
        <v>17277</v>
      </c>
      <c r="J20" s="46">
        <v>14517</v>
      </c>
      <c r="K20" s="46">
        <v>10715</v>
      </c>
      <c r="L20" s="46">
        <v>13052</v>
      </c>
      <c r="M20" s="46">
        <v>13378</v>
      </c>
      <c r="N20" s="46">
        <v>14568</v>
      </c>
      <c r="O20" s="47">
        <f t="shared" si="0"/>
        <v>174590</v>
      </c>
      <c r="P20" s="40"/>
      <c r="Q20" s="40"/>
      <c r="R20" s="39"/>
      <c r="S20" s="39"/>
      <c r="T20" s="39"/>
      <c r="U20" s="39"/>
    </row>
    <row r="21" spans="2:21" ht="14.45" x14ac:dyDescent="0.3">
      <c r="B21" s="39"/>
      <c r="C21" s="46">
        <v>13032</v>
      </c>
      <c r="D21" s="46">
        <v>14190</v>
      </c>
      <c r="E21" s="46">
        <v>13782</v>
      </c>
      <c r="F21" s="46">
        <v>14547</v>
      </c>
      <c r="G21" s="46">
        <v>14872</v>
      </c>
      <c r="H21" s="46">
        <v>13230</v>
      </c>
      <c r="I21" s="46">
        <v>14896</v>
      </c>
      <c r="J21" s="46">
        <v>14581</v>
      </c>
      <c r="K21" s="46">
        <v>11235</v>
      </c>
      <c r="L21" s="46">
        <v>11681</v>
      </c>
      <c r="M21" s="46">
        <v>11222</v>
      </c>
      <c r="N21" s="46">
        <v>13813</v>
      </c>
      <c r="O21" s="47">
        <f t="shared" si="0"/>
        <v>161081</v>
      </c>
      <c r="P21" s="40"/>
      <c r="Q21" s="40"/>
      <c r="R21" s="39"/>
      <c r="S21" s="39"/>
      <c r="T21" s="39"/>
      <c r="U21" s="39"/>
    </row>
    <row r="22" spans="2:21" ht="14.45" x14ac:dyDescent="0.3">
      <c r="B22" s="39"/>
      <c r="C22" s="46">
        <v>60380</v>
      </c>
      <c r="D22" s="46">
        <v>63783</v>
      </c>
      <c r="E22" s="46">
        <v>62717</v>
      </c>
      <c r="F22" s="46">
        <v>62856</v>
      </c>
      <c r="G22" s="46">
        <v>73611</v>
      </c>
      <c r="H22" s="46">
        <v>63676</v>
      </c>
      <c r="I22" s="46">
        <v>65559</v>
      </c>
      <c r="J22" s="46">
        <v>62113</v>
      </c>
      <c r="K22" s="46">
        <v>66642</v>
      </c>
      <c r="L22" s="46">
        <v>66840</v>
      </c>
      <c r="M22" s="46">
        <v>64176</v>
      </c>
      <c r="N22" s="46">
        <v>71503</v>
      </c>
      <c r="O22" s="47">
        <f t="shared" si="0"/>
        <v>783856</v>
      </c>
      <c r="P22" s="40"/>
      <c r="Q22" s="40"/>
      <c r="R22" s="39"/>
      <c r="S22" s="39"/>
      <c r="T22" s="39"/>
      <c r="U22" s="39"/>
    </row>
    <row r="23" spans="2:21" ht="14.45" x14ac:dyDescent="0.3">
      <c r="B23" s="39"/>
      <c r="C23" s="46">
        <v>57236</v>
      </c>
      <c r="D23" s="46">
        <v>68097</v>
      </c>
      <c r="E23" s="46">
        <v>75364</v>
      </c>
      <c r="F23" s="46">
        <v>80482</v>
      </c>
      <c r="G23" s="46">
        <v>88253</v>
      </c>
      <c r="H23" s="46">
        <v>75433</v>
      </c>
      <c r="I23" s="46">
        <v>79458</v>
      </c>
      <c r="J23" s="46">
        <v>72767</v>
      </c>
      <c r="K23" s="46">
        <v>66440</v>
      </c>
      <c r="L23" s="46">
        <v>62361</v>
      </c>
      <c r="M23" s="46">
        <v>58276</v>
      </c>
      <c r="N23" s="46">
        <v>62224</v>
      </c>
      <c r="O23" s="47">
        <f t="shared" si="0"/>
        <v>846391</v>
      </c>
      <c r="P23" s="40"/>
      <c r="Q23" s="40"/>
      <c r="R23" s="39"/>
      <c r="S23" s="39"/>
      <c r="T23" s="39"/>
      <c r="U23" s="39"/>
    </row>
    <row r="24" spans="2:21" ht="14.45" x14ac:dyDescent="0.3">
      <c r="B24" s="39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0"/>
      <c r="Q24" s="40"/>
      <c r="R24" s="39"/>
      <c r="S24" s="39"/>
      <c r="T24" s="39"/>
      <c r="U24" s="39"/>
    </row>
    <row r="25" spans="2:21" thickBot="1" x14ac:dyDescent="0.35">
      <c r="B25" s="48" t="s">
        <v>16</v>
      </c>
      <c r="C25" s="49">
        <f>SUM(C7:C24)</f>
        <v>1163394</v>
      </c>
      <c r="D25" s="49">
        <f t="shared" ref="D25:O25" si="1">SUM(D7:D24)</f>
        <v>1252290</v>
      </c>
      <c r="E25" s="49">
        <f t="shared" si="1"/>
        <v>1301966</v>
      </c>
      <c r="F25" s="49">
        <f t="shared" si="1"/>
        <v>1320251</v>
      </c>
      <c r="G25" s="49">
        <f t="shared" si="1"/>
        <v>1381425</v>
      </c>
      <c r="H25" s="49">
        <f t="shared" si="1"/>
        <v>1291172</v>
      </c>
      <c r="I25" s="49">
        <f t="shared" si="1"/>
        <v>1364999</v>
      </c>
      <c r="J25" s="49">
        <f t="shared" si="1"/>
        <v>1289881</v>
      </c>
      <c r="K25" s="49">
        <f t="shared" si="1"/>
        <v>1279436</v>
      </c>
      <c r="L25" s="49">
        <f t="shared" si="1"/>
        <v>1147590</v>
      </c>
      <c r="M25" s="49">
        <f t="shared" si="1"/>
        <v>1255199</v>
      </c>
      <c r="N25" s="49">
        <f t="shared" si="1"/>
        <v>1330081</v>
      </c>
      <c r="O25" s="50">
        <f t="shared" si="1"/>
        <v>15377684</v>
      </c>
      <c r="P25" s="40"/>
      <c r="Q25" s="40"/>
      <c r="R25" s="39"/>
      <c r="S25" s="39"/>
      <c r="T25" s="39"/>
      <c r="U25" s="39"/>
    </row>
    <row r="26" spans="2:21" thickTop="1" x14ac:dyDescent="0.3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51"/>
      <c r="P26" s="40"/>
      <c r="Q26" s="40"/>
      <c r="R26" s="39"/>
      <c r="S26" s="39"/>
      <c r="T26" s="39"/>
      <c r="U26" s="39"/>
    </row>
    <row r="27" spans="2:21" x14ac:dyDescent="0.25">
      <c r="B27" s="4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1"/>
      <c r="P27" s="40"/>
      <c r="Q27" s="40"/>
      <c r="R27" s="39"/>
      <c r="S27" s="39"/>
      <c r="T27" s="39"/>
      <c r="U27" s="39"/>
    </row>
    <row r="28" spans="2:21" x14ac:dyDescent="0.25">
      <c r="B28" s="39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>
        <f>SUM(C28:N28)</f>
        <v>0</v>
      </c>
      <c r="P28" s="40"/>
      <c r="Q28" s="40"/>
      <c r="R28" s="39"/>
      <c r="S28" s="39"/>
      <c r="T28" s="39"/>
      <c r="U28" s="39"/>
    </row>
    <row r="29" spans="2:21" x14ac:dyDescent="0.25">
      <c r="B29" s="39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>
        <f t="shared" ref="O29:O44" si="2">SUM(C29:N29)</f>
        <v>0</v>
      </c>
      <c r="P29" s="40"/>
      <c r="Q29" s="40"/>
      <c r="R29" s="39"/>
      <c r="S29" s="39"/>
      <c r="T29" s="39"/>
      <c r="U29" s="39"/>
    </row>
    <row r="30" spans="2:21" x14ac:dyDescent="0.25">
      <c r="B30" s="39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>
        <f t="shared" si="2"/>
        <v>0</v>
      </c>
      <c r="P30" s="40"/>
      <c r="Q30" s="40"/>
      <c r="R30" s="39"/>
      <c r="S30" s="39"/>
      <c r="T30" s="39"/>
      <c r="U30" s="39"/>
    </row>
    <row r="31" spans="2:21" x14ac:dyDescent="0.25">
      <c r="B31" s="39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>
        <f t="shared" si="2"/>
        <v>0</v>
      </c>
      <c r="P31" s="40"/>
      <c r="Q31" s="40"/>
      <c r="R31" s="39"/>
      <c r="S31" s="39"/>
      <c r="T31" s="39"/>
      <c r="U31" s="39"/>
    </row>
    <row r="32" spans="2:21" x14ac:dyDescent="0.25">
      <c r="B32" s="39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>
        <f t="shared" si="2"/>
        <v>0</v>
      </c>
      <c r="P32" s="40"/>
      <c r="Q32" s="40"/>
      <c r="R32" s="39"/>
      <c r="S32" s="39"/>
      <c r="T32" s="39"/>
      <c r="U32" s="39"/>
    </row>
    <row r="33" spans="2:21" x14ac:dyDescent="0.25">
      <c r="B33" s="39"/>
      <c r="C33" s="52">
        <v>-20000</v>
      </c>
      <c r="D33" s="52">
        <v>-45000</v>
      </c>
      <c r="E33" s="52">
        <v>-40000</v>
      </c>
      <c r="F33" s="52">
        <v>-25000</v>
      </c>
      <c r="G33" s="53">
        <v>-15000</v>
      </c>
      <c r="H33" s="53">
        <v>15000</v>
      </c>
      <c r="I33" s="52">
        <v>-35000</v>
      </c>
      <c r="J33" s="52">
        <v>-60000</v>
      </c>
      <c r="K33" s="52">
        <v>-90000</v>
      </c>
      <c r="L33" s="52">
        <v>-25000</v>
      </c>
      <c r="M33" s="52">
        <v>-70000</v>
      </c>
      <c r="N33" s="52">
        <v>-120000</v>
      </c>
      <c r="O33" s="47">
        <f t="shared" si="2"/>
        <v>-530000</v>
      </c>
      <c r="P33" s="40"/>
      <c r="Q33" s="40"/>
      <c r="R33" s="39"/>
      <c r="S33" s="39"/>
      <c r="T33" s="39"/>
      <c r="U33" s="39"/>
    </row>
    <row r="34" spans="2:21" x14ac:dyDescent="0.25">
      <c r="B34" s="39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>
        <f t="shared" si="2"/>
        <v>0</v>
      </c>
      <c r="P34" s="40"/>
      <c r="Q34" s="40"/>
      <c r="R34" s="39"/>
      <c r="S34" s="39"/>
      <c r="T34" s="39"/>
      <c r="U34" s="39"/>
    </row>
    <row r="35" spans="2:21" x14ac:dyDescent="0.25">
      <c r="B35" s="39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>
        <f t="shared" si="2"/>
        <v>0</v>
      </c>
      <c r="P35" s="40"/>
      <c r="Q35" s="40"/>
      <c r="R35" s="39"/>
      <c r="S35" s="39"/>
      <c r="T35" s="39"/>
      <c r="U35" s="39"/>
    </row>
    <row r="36" spans="2:21" x14ac:dyDescent="0.25">
      <c r="B36" s="39"/>
      <c r="C36" s="52">
        <v>-30000</v>
      </c>
      <c r="D36" s="52">
        <v>-30000</v>
      </c>
      <c r="E36" s="52">
        <v>-30000</v>
      </c>
      <c r="F36" s="52">
        <v>-35000</v>
      </c>
      <c r="G36" s="53">
        <v>-35000</v>
      </c>
      <c r="H36" s="52">
        <v>-30000</v>
      </c>
      <c r="I36" s="52">
        <v>-30000</v>
      </c>
      <c r="J36" s="52">
        <v>-30000</v>
      </c>
      <c r="K36" s="52">
        <v>-30000</v>
      </c>
      <c r="L36" s="52">
        <v>-30000</v>
      </c>
      <c r="M36" s="52">
        <v>-30000</v>
      </c>
      <c r="N36" s="52">
        <v>-30000</v>
      </c>
      <c r="O36" s="47">
        <f t="shared" si="2"/>
        <v>-370000</v>
      </c>
      <c r="P36" s="40"/>
      <c r="Q36" s="40"/>
      <c r="R36" s="39"/>
      <c r="S36" s="39"/>
      <c r="T36" s="39"/>
      <c r="U36" s="39"/>
    </row>
    <row r="37" spans="2:21" x14ac:dyDescent="0.25">
      <c r="B37" s="39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>
        <f t="shared" si="2"/>
        <v>0</v>
      </c>
      <c r="P37" s="40"/>
      <c r="Q37" s="40"/>
      <c r="R37" s="39"/>
      <c r="S37" s="39"/>
      <c r="T37" s="39"/>
      <c r="U37" s="39"/>
    </row>
    <row r="38" spans="2:21" x14ac:dyDescent="0.25">
      <c r="B38" s="39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7">
        <f t="shared" si="2"/>
        <v>0</v>
      </c>
      <c r="P38" s="40"/>
      <c r="Q38" s="40"/>
      <c r="R38" s="39"/>
      <c r="S38" s="39"/>
      <c r="T38" s="39"/>
      <c r="U38" s="39"/>
    </row>
    <row r="39" spans="2:21" x14ac:dyDescent="0.25">
      <c r="B39" s="39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47">
        <f>SUM(C39:N39)</f>
        <v>0</v>
      </c>
      <c r="P39" s="40"/>
      <c r="Q39" s="40"/>
      <c r="R39" s="39"/>
      <c r="S39" s="39"/>
      <c r="T39" s="39"/>
      <c r="U39" s="39"/>
    </row>
    <row r="40" spans="2:21" x14ac:dyDescent="0.25">
      <c r="B40" s="39"/>
      <c r="C40" s="54"/>
      <c r="D40" s="54"/>
      <c r="E40" s="54"/>
      <c r="F40" s="54"/>
      <c r="G40" s="53">
        <v>40000</v>
      </c>
      <c r="H40" s="53">
        <v>40000</v>
      </c>
      <c r="I40" s="54"/>
      <c r="J40" s="54"/>
      <c r="K40" s="54"/>
      <c r="L40" s="54"/>
      <c r="M40" s="54"/>
      <c r="N40" s="54"/>
      <c r="O40" s="47">
        <f t="shared" si="2"/>
        <v>80000</v>
      </c>
      <c r="P40" s="40"/>
      <c r="Q40" s="40"/>
      <c r="R40" s="39"/>
      <c r="S40" s="39"/>
      <c r="T40" s="39"/>
      <c r="U40" s="39"/>
    </row>
    <row r="41" spans="2:21" x14ac:dyDescent="0.25">
      <c r="B41" s="39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>
        <f t="shared" si="2"/>
        <v>0</v>
      </c>
      <c r="P41" s="40"/>
      <c r="Q41" s="40"/>
      <c r="R41" s="39"/>
      <c r="S41" s="39"/>
      <c r="T41" s="39"/>
      <c r="U41" s="39"/>
    </row>
    <row r="42" spans="2:21" x14ac:dyDescent="0.25">
      <c r="B42" s="39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>
        <f t="shared" si="2"/>
        <v>0</v>
      </c>
      <c r="P42" s="40"/>
      <c r="Q42" s="40"/>
      <c r="R42" s="39"/>
      <c r="S42" s="39"/>
      <c r="T42" s="39"/>
      <c r="U42" s="39"/>
    </row>
    <row r="43" spans="2:21" x14ac:dyDescent="0.25">
      <c r="B43" s="39"/>
      <c r="C43" s="52">
        <v>5000</v>
      </c>
      <c r="D43" s="52">
        <v>5000</v>
      </c>
      <c r="E43" s="52">
        <v>5000</v>
      </c>
      <c r="F43" s="52">
        <v>5000</v>
      </c>
      <c r="G43" s="46"/>
      <c r="H43" s="52">
        <v>5000</v>
      </c>
      <c r="I43" s="52">
        <v>5000</v>
      </c>
      <c r="J43" s="52">
        <v>5000</v>
      </c>
      <c r="K43" s="52">
        <v>5000</v>
      </c>
      <c r="L43" s="52">
        <v>5000</v>
      </c>
      <c r="M43" s="52">
        <v>5000</v>
      </c>
      <c r="N43" s="46"/>
      <c r="O43" s="47">
        <f t="shared" si="2"/>
        <v>50000</v>
      </c>
      <c r="P43" s="40"/>
      <c r="Q43" s="40"/>
      <c r="R43" s="39"/>
      <c r="S43" s="39"/>
      <c r="T43" s="39"/>
      <c r="U43" s="39"/>
    </row>
    <row r="44" spans="2:21" x14ac:dyDescent="0.25">
      <c r="B44" s="39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7">
        <f t="shared" si="2"/>
        <v>0</v>
      </c>
      <c r="P44" s="40"/>
      <c r="Q44" s="40"/>
      <c r="R44" s="39"/>
      <c r="S44" s="39"/>
      <c r="T44" s="39"/>
      <c r="U44" s="39"/>
    </row>
    <row r="45" spans="2:21" x14ac:dyDescent="0.25">
      <c r="B45" s="39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  <c r="P45" s="40"/>
      <c r="Q45" s="40"/>
      <c r="R45" s="39"/>
      <c r="S45" s="39"/>
      <c r="T45" s="39"/>
      <c r="U45" s="39"/>
    </row>
    <row r="46" spans="2:21" ht="15.75" thickBot="1" x14ac:dyDescent="0.3">
      <c r="B46" s="48" t="s">
        <v>17</v>
      </c>
      <c r="C46" s="49">
        <f>SUM(C28:C45)</f>
        <v>-45000</v>
      </c>
      <c r="D46" s="49">
        <f t="shared" ref="D46" si="3">SUM(D28:D45)</f>
        <v>-70000</v>
      </c>
      <c r="E46" s="49">
        <f t="shared" ref="E46" si="4">SUM(E28:E45)</f>
        <v>-65000</v>
      </c>
      <c r="F46" s="49">
        <f t="shared" ref="F46" si="5">SUM(F28:F45)</f>
        <v>-55000</v>
      </c>
      <c r="G46" s="49">
        <f t="shared" ref="G46" si="6">SUM(G28:G45)</f>
        <v>-10000</v>
      </c>
      <c r="H46" s="49">
        <f t="shared" ref="H46" si="7">SUM(H28:H45)</f>
        <v>30000</v>
      </c>
      <c r="I46" s="49">
        <f t="shared" ref="I46" si="8">SUM(I28:I45)</f>
        <v>-60000</v>
      </c>
      <c r="J46" s="49">
        <f t="shared" ref="J46" si="9">SUM(J28:J45)</f>
        <v>-85000</v>
      </c>
      <c r="K46" s="49">
        <f t="shared" ref="K46" si="10">SUM(K28:K45)</f>
        <v>-115000</v>
      </c>
      <c r="L46" s="49">
        <f t="shared" ref="L46" si="11">SUM(L28:L45)</f>
        <v>-50000</v>
      </c>
      <c r="M46" s="49">
        <f t="shared" ref="M46" si="12">SUM(M28:M45)</f>
        <v>-95000</v>
      </c>
      <c r="N46" s="49">
        <f t="shared" ref="N46" si="13">SUM(N28:N45)</f>
        <v>-150000</v>
      </c>
      <c r="O46" s="50">
        <f t="shared" ref="O46" si="14">SUM(O28:O45)</f>
        <v>-770000</v>
      </c>
      <c r="P46"/>
      <c r="Q46"/>
    </row>
    <row r="47" spans="2:21" ht="15.75" thickTop="1" x14ac:dyDescent="0.2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8"/>
      <c r="P47"/>
      <c r="Q47"/>
    </row>
    <row r="48" spans="2:21" x14ac:dyDescent="0.25">
      <c r="B48" s="45" t="s">
        <v>18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55"/>
      <c r="P48"/>
      <c r="Q48"/>
    </row>
    <row r="49" spans="2:17" x14ac:dyDescent="0.25">
      <c r="B49" s="39"/>
      <c r="C49" s="46">
        <f>C7+C28</f>
        <v>20915</v>
      </c>
      <c r="D49" s="46">
        <f t="shared" ref="D49:N49" si="15">D7+D28</f>
        <v>23516</v>
      </c>
      <c r="E49" s="46">
        <f t="shared" si="15"/>
        <v>22682</v>
      </c>
      <c r="F49" s="46">
        <f t="shared" si="15"/>
        <v>21585</v>
      </c>
      <c r="G49" s="46">
        <f t="shared" si="15"/>
        <v>23510</v>
      </c>
      <c r="H49" s="46">
        <f t="shared" si="15"/>
        <v>20830</v>
      </c>
      <c r="I49" s="46">
        <f t="shared" si="15"/>
        <v>21697</v>
      </c>
      <c r="J49" s="46">
        <f t="shared" si="15"/>
        <v>22396</v>
      </c>
      <c r="K49" s="46">
        <f t="shared" si="15"/>
        <v>22785</v>
      </c>
      <c r="L49" s="46">
        <f t="shared" si="15"/>
        <v>20691</v>
      </c>
      <c r="M49" s="46">
        <f t="shared" si="15"/>
        <v>21132</v>
      </c>
      <c r="N49" s="46">
        <f t="shared" si="15"/>
        <v>21911</v>
      </c>
      <c r="O49" s="47">
        <f>SUM(C49:N49)</f>
        <v>263650</v>
      </c>
      <c r="P49"/>
      <c r="Q49"/>
    </row>
    <row r="50" spans="2:17" x14ac:dyDescent="0.25">
      <c r="B50" s="39"/>
      <c r="C50" s="46">
        <f t="shared" ref="C50:N50" si="16">C8+C29</f>
        <v>11555</v>
      </c>
      <c r="D50" s="46">
        <f t="shared" si="16"/>
        <v>11314</v>
      </c>
      <c r="E50" s="46">
        <f t="shared" si="16"/>
        <v>13968</v>
      </c>
      <c r="F50" s="46">
        <f t="shared" si="16"/>
        <v>13839</v>
      </c>
      <c r="G50" s="46">
        <f t="shared" si="16"/>
        <v>14718</v>
      </c>
      <c r="H50" s="46">
        <f t="shared" si="16"/>
        <v>13756</v>
      </c>
      <c r="I50" s="46">
        <f t="shared" si="16"/>
        <v>12028</v>
      </c>
      <c r="J50" s="46">
        <f t="shared" si="16"/>
        <v>12592</v>
      </c>
      <c r="K50" s="46">
        <f t="shared" si="16"/>
        <v>8813</v>
      </c>
      <c r="L50" s="46">
        <f t="shared" si="16"/>
        <v>8543</v>
      </c>
      <c r="M50" s="46">
        <f t="shared" si="16"/>
        <v>9870</v>
      </c>
      <c r="N50" s="46">
        <f t="shared" si="16"/>
        <v>10476</v>
      </c>
      <c r="O50" s="47">
        <f t="shared" ref="O50:O59" si="17">SUM(C50:N50)</f>
        <v>141472</v>
      </c>
      <c r="P50"/>
      <c r="Q50"/>
    </row>
    <row r="51" spans="2:17" x14ac:dyDescent="0.25">
      <c r="B51" s="39"/>
      <c r="C51" s="46">
        <f t="shared" ref="C51:N51" si="18">C9+C30</f>
        <v>9682</v>
      </c>
      <c r="D51" s="46">
        <f t="shared" si="18"/>
        <v>9780</v>
      </c>
      <c r="E51" s="46">
        <f t="shared" si="18"/>
        <v>12394</v>
      </c>
      <c r="F51" s="46">
        <f t="shared" si="18"/>
        <v>11178</v>
      </c>
      <c r="G51" s="46">
        <f t="shared" si="18"/>
        <v>17296</v>
      </c>
      <c r="H51" s="46">
        <f t="shared" si="18"/>
        <v>18459</v>
      </c>
      <c r="I51" s="46">
        <f t="shared" si="18"/>
        <v>13039</v>
      </c>
      <c r="J51" s="46">
        <f t="shared" si="18"/>
        <v>10983</v>
      </c>
      <c r="K51" s="46">
        <f t="shared" si="18"/>
        <v>9996</v>
      </c>
      <c r="L51" s="46">
        <f t="shared" si="18"/>
        <v>10296</v>
      </c>
      <c r="M51" s="46">
        <f t="shared" si="18"/>
        <v>10032</v>
      </c>
      <c r="N51" s="46">
        <f t="shared" si="18"/>
        <v>8856</v>
      </c>
      <c r="O51" s="47">
        <f t="shared" si="17"/>
        <v>141991</v>
      </c>
      <c r="P51"/>
      <c r="Q51"/>
    </row>
    <row r="52" spans="2:17" x14ac:dyDescent="0.25">
      <c r="B52" s="39"/>
      <c r="C52" s="46">
        <f t="shared" ref="C52:N52" si="19">C10+C31</f>
        <v>3389</v>
      </c>
      <c r="D52" s="46">
        <f t="shared" si="19"/>
        <v>5569</v>
      </c>
      <c r="E52" s="46">
        <f t="shared" si="19"/>
        <v>8847</v>
      </c>
      <c r="F52" s="46">
        <f t="shared" si="19"/>
        <v>6802</v>
      </c>
      <c r="G52" s="46">
        <f t="shared" si="19"/>
        <v>9910</v>
      </c>
      <c r="H52" s="46">
        <f t="shared" si="19"/>
        <v>11771</v>
      </c>
      <c r="I52" s="46">
        <f t="shared" si="19"/>
        <v>8077</v>
      </c>
      <c r="J52" s="46">
        <f t="shared" si="19"/>
        <v>5484</v>
      </c>
      <c r="K52" s="46">
        <f t="shared" si="19"/>
        <v>5202</v>
      </c>
      <c r="L52" s="46">
        <f t="shared" si="19"/>
        <v>5364</v>
      </c>
      <c r="M52" s="46">
        <f t="shared" si="19"/>
        <v>914</v>
      </c>
      <c r="N52" s="46">
        <f t="shared" si="19"/>
        <v>993</v>
      </c>
      <c r="O52" s="47">
        <f t="shared" si="17"/>
        <v>72322</v>
      </c>
      <c r="P52"/>
      <c r="Q52"/>
    </row>
    <row r="53" spans="2:17" x14ac:dyDescent="0.25">
      <c r="B53" s="39"/>
      <c r="C53" s="46">
        <f t="shared" ref="C53:N53" si="20">C11+C32</f>
        <v>58987</v>
      </c>
      <c r="D53" s="46">
        <f t="shared" si="20"/>
        <v>102671</v>
      </c>
      <c r="E53" s="46">
        <f t="shared" si="20"/>
        <v>96699</v>
      </c>
      <c r="F53" s="46">
        <f t="shared" si="20"/>
        <v>108371</v>
      </c>
      <c r="G53" s="46">
        <f t="shared" si="20"/>
        <v>126265</v>
      </c>
      <c r="H53" s="46">
        <f t="shared" si="20"/>
        <v>125627</v>
      </c>
      <c r="I53" s="46">
        <f t="shared" si="20"/>
        <v>122781</v>
      </c>
      <c r="J53" s="46">
        <f t="shared" si="20"/>
        <v>119337</v>
      </c>
      <c r="K53" s="46">
        <f t="shared" si="20"/>
        <v>117127</v>
      </c>
      <c r="L53" s="46">
        <f t="shared" si="20"/>
        <v>110720</v>
      </c>
      <c r="M53" s="46">
        <f t="shared" si="20"/>
        <v>105887</v>
      </c>
      <c r="N53" s="46">
        <f t="shared" si="20"/>
        <v>101119</v>
      </c>
      <c r="O53" s="47">
        <f t="shared" si="17"/>
        <v>1295591</v>
      </c>
      <c r="P53"/>
      <c r="Q53"/>
    </row>
    <row r="54" spans="2:17" x14ac:dyDescent="0.25">
      <c r="B54" s="39"/>
      <c r="C54" s="46">
        <f t="shared" ref="C54:N54" si="21">C12+C33</f>
        <v>141213</v>
      </c>
      <c r="D54" s="46">
        <f t="shared" si="21"/>
        <v>159056</v>
      </c>
      <c r="E54" s="46">
        <f t="shared" si="21"/>
        <v>153297</v>
      </c>
      <c r="F54" s="46">
        <f t="shared" si="21"/>
        <v>179736</v>
      </c>
      <c r="G54" s="46">
        <f t="shared" si="21"/>
        <v>184052</v>
      </c>
      <c r="H54" s="46">
        <f t="shared" si="21"/>
        <v>172775</v>
      </c>
      <c r="I54" s="46">
        <f t="shared" si="21"/>
        <v>148946</v>
      </c>
      <c r="J54" s="46">
        <f t="shared" si="21"/>
        <v>144234</v>
      </c>
      <c r="K54" s="46">
        <f t="shared" si="21"/>
        <v>136639</v>
      </c>
      <c r="L54" s="46">
        <f t="shared" si="21"/>
        <v>137093</v>
      </c>
      <c r="M54" s="46">
        <f t="shared" si="21"/>
        <v>133409</v>
      </c>
      <c r="N54" s="46">
        <f t="shared" si="21"/>
        <v>137315</v>
      </c>
      <c r="O54" s="47">
        <f t="shared" si="17"/>
        <v>1827765</v>
      </c>
      <c r="P54"/>
      <c r="Q54"/>
    </row>
    <row r="55" spans="2:17" x14ac:dyDescent="0.25">
      <c r="B55" s="39"/>
      <c r="C55" s="46">
        <f t="shared" ref="C55:N55" si="22">C13+C34</f>
        <v>13367</v>
      </c>
      <c r="D55" s="46">
        <f t="shared" si="22"/>
        <v>17085</v>
      </c>
      <c r="E55" s="46">
        <f t="shared" si="22"/>
        <v>18142</v>
      </c>
      <c r="F55" s="46">
        <f t="shared" si="22"/>
        <v>18763</v>
      </c>
      <c r="G55" s="46">
        <f t="shared" si="22"/>
        <v>18628</v>
      </c>
      <c r="H55" s="46">
        <f t="shared" si="22"/>
        <v>21674</v>
      </c>
      <c r="I55" s="46">
        <f t="shared" si="22"/>
        <v>19336</v>
      </c>
      <c r="J55" s="46">
        <f t="shared" si="22"/>
        <v>16511</v>
      </c>
      <c r="K55" s="46">
        <f t="shared" si="22"/>
        <v>12732</v>
      </c>
      <c r="L55" s="46">
        <f t="shared" si="22"/>
        <v>14319</v>
      </c>
      <c r="M55" s="46">
        <f t="shared" si="22"/>
        <v>12310</v>
      </c>
      <c r="N55" s="46">
        <f t="shared" si="22"/>
        <v>13535</v>
      </c>
      <c r="O55" s="47">
        <f t="shared" si="17"/>
        <v>196402</v>
      </c>
      <c r="P55"/>
      <c r="Q55"/>
    </row>
    <row r="56" spans="2:17" x14ac:dyDescent="0.25">
      <c r="B56" s="39"/>
      <c r="C56" s="46">
        <f t="shared" ref="C56:N56" si="23">C14+C35</f>
        <v>280544</v>
      </c>
      <c r="D56" s="46">
        <f t="shared" si="23"/>
        <v>239697</v>
      </c>
      <c r="E56" s="46">
        <f t="shared" si="23"/>
        <v>263177</v>
      </c>
      <c r="F56" s="46">
        <f t="shared" si="23"/>
        <v>246015</v>
      </c>
      <c r="G56" s="46">
        <f t="shared" si="23"/>
        <v>308116</v>
      </c>
      <c r="H56" s="46">
        <f t="shared" si="23"/>
        <v>276996</v>
      </c>
      <c r="I56" s="46">
        <f t="shared" si="23"/>
        <v>301482</v>
      </c>
      <c r="J56" s="46">
        <f t="shared" si="23"/>
        <v>283070</v>
      </c>
      <c r="K56" s="46">
        <f t="shared" si="23"/>
        <v>249717</v>
      </c>
      <c r="L56" s="46">
        <f t="shared" si="23"/>
        <v>252280</v>
      </c>
      <c r="M56" s="46">
        <f t="shared" si="23"/>
        <v>278821</v>
      </c>
      <c r="N56" s="46">
        <f t="shared" si="23"/>
        <v>293168</v>
      </c>
      <c r="O56" s="47">
        <f t="shared" si="17"/>
        <v>3273083</v>
      </c>
      <c r="P56"/>
      <c r="Q56"/>
    </row>
    <row r="57" spans="2:17" x14ac:dyDescent="0.25">
      <c r="B57" s="39"/>
      <c r="C57" s="46">
        <f t="shared" ref="C57:N57" si="24">C15+C36</f>
        <v>27360</v>
      </c>
      <c r="D57" s="46">
        <f t="shared" si="24"/>
        <v>32355</v>
      </c>
      <c r="E57" s="46">
        <f t="shared" si="24"/>
        <v>35506</v>
      </c>
      <c r="F57" s="46">
        <f t="shared" si="24"/>
        <v>33273</v>
      </c>
      <c r="G57" s="46">
        <f t="shared" si="24"/>
        <v>34785</v>
      </c>
      <c r="H57" s="46">
        <f t="shared" si="24"/>
        <v>35611</v>
      </c>
      <c r="I57" s="46">
        <f t="shared" si="24"/>
        <v>37097</v>
      </c>
      <c r="J57" s="46">
        <f t="shared" si="24"/>
        <v>31139</v>
      </c>
      <c r="K57" s="46">
        <f t="shared" si="24"/>
        <v>28107</v>
      </c>
      <c r="L57" s="46">
        <f t="shared" si="24"/>
        <v>22813</v>
      </c>
      <c r="M57" s="46">
        <f t="shared" si="24"/>
        <v>26136</v>
      </c>
      <c r="N57" s="46">
        <f t="shared" si="24"/>
        <v>23801</v>
      </c>
      <c r="O57" s="47">
        <f t="shared" si="17"/>
        <v>367983</v>
      </c>
      <c r="P57"/>
      <c r="Q57"/>
    </row>
    <row r="58" spans="2:17" x14ac:dyDescent="0.25">
      <c r="B58" s="39"/>
      <c r="C58" s="46">
        <f t="shared" ref="C58:N58" si="25">C16+C37</f>
        <v>11672</v>
      </c>
      <c r="D58" s="46">
        <f t="shared" si="25"/>
        <v>10733</v>
      </c>
      <c r="E58" s="46">
        <f t="shared" si="25"/>
        <v>15208</v>
      </c>
      <c r="F58" s="46">
        <f t="shared" si="25"/>
        <v>12425</v>
      </c>
      <c r="G58" s="46">
        <f t="shared" si="25"/>
        <v>16735</v>
      </c>
      <c r="H58" s="46">
        <f t="shared" si="25"/>
        <v>18594</v>
      </c>
      <c r="I58" s="46">
        <f t="shared" si="25"/>
        <v>14114</v>
      </c>
      <c r="J58" s="46">
        <f t="shared" si="25"/>
        <v>12048</v>
      </c>
      <c r="K58" s="46">
        <f t="shared" si="25"/>
        <v>12023</v>
      </c>
      <c r="L58" s="46">
        <f t="shared" si="25"/>
        <v>10693</v>
      </c>
      <c r="M58" s="46">
        <f t="shared" si="25"/>
        <v>10549</v>
      </c>
      <c r="N58" s="46">
        <f t="shared" si="25"/>
        <v>10583</v>
      </c>
      <c r="O58" s="47">
        <f t="shared" si="17"/>
        <v>155377</v>
      </c>
      <c r="P58"/>
      <c r="Q58"/>
    </row>
    <row r="59" spans="2:17" x14ac:dyDescent="0.25">
      <c r="B59" s="39"/>
      <c r="C59" s="46">
        <f t="shared" ref="C59:N59" si="26">C17+C38</f>
        <v>29782</v>
      </c>
      <c r="D59" s="46">
        <f t="shared" si="26"/>
        <v>32758</v>
      </c>
      <c r="E59" s="46">
        <f t="shared" si="26"/>
        <v>28171</v>
      </c>
      <c r="F59" s="46">
        <f t="shared" si="26"/>
        <v>26321</v>
      </c>
      <c r="G59" s="46">
        <f t="shared" si="26"/>
        <v>33417</v>
      </c>
      <c r="H59" s="46">
        <f t="shared" si="26"/>
        <v>33654</v>
      </c>
      <c r="I59" s="46">
        <f t="shared" si="26"/>
        <v>28452</v>
      </c>
      <c r="J59" s="46">
        <f t="shared" si="26"/>
        <v>32128</v>
      </c>
      <c r="K59" s="46">
        <f t="shared" si="26"/>
        <v>31025</v>
      </c>
      <c r="L59" s="46">
        <f t="shared" si="26"/>
        <v>30118</v>
      </c>
      <c r="M59" s="46">
        <f t="shared" si="26"/>
        <v>28067</v>
      </c>
      <c r="N59" s="46">
        <f t="shared" si="26"/>
        <v>31378</v>
      </c>
      <c r="O59" s="47">
        <f t="shared" si="17"/>
        <v>365271</v>
      </c>
      <c r="P59"/>
      <c r="Q59"/>
    </row>
    <row r="60" spans="2:17" x14ac:dyDescent="0.25">
      <c r="B60" s="39"/>
      <c r="C60" s="46">
        <f t="shared" ref="C60:N60" si="27">C18+C39</f>
        <v>84933</v>
      </c>
      <c r="D60" s="46">
        <f t="shared" si="27"/>
        <v>105453</v>
      </c>
      <c r="E60" s="46">
        <f t="shared" si="27"/>
        <v>120043</v>
      </c>
      <c r="F60" s="46">
        <f t="shared" si="27"/>
        <v>142317</v>
      </c>
      <c r="G60" s="46">
        <f t="shared" si="27"/>
        <v>142920</v>
      </c>
      <c r="H60" s="46">
        <f t="shared" si="27"/>
        <v>131640</v>
      </c>
      <c r="I60" s="46">
        <f t="shared" si="27"/>
        <v>125560</v>
      </c>
      <c r="J60" s="46">
        <f t="shared" si="27"/>
        <v>105757</v>
      </c>
      <c r="K60" s="46">
        <f t="shared" si="27"/>
        <v>106394</v>
      </c>
      <c r="L60" s="46">
        <f t="shared" si="27"/>
        <v>51623</v>
      </c>
      <c r="M60" s="46">
        <f t="shared" si="27"/>
        <v>98991</v>
      </c>
      <c r="N60" s="46">
        <f t="shared" si="27"/>
        <v>102039</v>
      </c>
      <c r="O60" s="47">
        <f>SUM(C60:N60)</f>
        <v>1317670</v>
      </c>
      <c r="P60"/>
      <c r="Q60"/>
    </row>
    <row r="61" spans="2:17" x14ac:dyDescent="0.25">
      <c r="B61" s="39"/>
      <c r="C61" s="46">
        <f t="shared" ref="C61:N61" si="28">C19+C40</f>
        <v>275059</v>
      </c>
      <c r="D61" s="46">
        <f t="shared" si="28"/>
        <v>266226</v>
      </c>
      <c r="E61" s="46">
        <f t="shared" si="28"/>
        <v>277050</v>
      </c>
      <c r="F61" s="46">
        <f t="shared" si="28"/>
        <v>267872</v>
      </c>
      <c r="G61" s="46">
        <f t="shared" si="28"/>
        <v>248473</v>
      </c>
      <c r="H61" s="46">
        <f t="shared" si="28"/>
        <v>265310</v>
      </c>
      <c r="I61" s="46">
        <f t="shared" si="28"/>
        <v>270200</v>
      </c>
      <c r="J61" s="46">
        <f t="shared" si="28"/>
        <v>240224</v>
      </c>
      <c r="K61" s="46">
        <f t="shared" si="28"/>
        <v>263844</v>
      </c>
      <c r="L61" s="46">
        <f t="shared" si="28"/>
        <v>264103</v>
      </c>
      <c r="M61" s="46">
        <f t="shared" si="28"/>
        <v>272029</v>
      </c>
      <c r="N61" s="46">
        <f t="shared" si="28"/>
        <v>262799</v>
      </c>
      <c r="O61" s="47">
        <f t="shared" ref="O61:O65" si="29">SUM(C61:N61)</f>
        <v>3173189</v>
      </c>
      <c r="P61"/>
      <c r="Q61"/>
    </row>
    <row r="62" spans="2:17" x14ac:dyDescent="0.25">
      <c r="B62" s="39"/>
      <c r="C62" s="46">
        <f t="shared" ref="C62:N62" si="30">C20+C41</f>
        <v>14288</v>
      </c>
      <c r="D62" s="46">
        <f t="shared" si="30"/>
        <v>15007</v>
      </c>
      <c r="E62" s="46">
        <f t="shared" si="30"/>
        <v>14919</v>
      </c>
      <c r="F62" s="46">
        <f t="shared" si="30"/>
        <v>13869</v>
      </c>
      <c r="G62" s="46">
        <f t="shared" si="30"/>
        <v>15864</v>
      </c>
      <c r="H62" s="46">
        <f t="shared" si="30"/>
        <v>17136</v>
      </c>
      <c r="I62" s="46">
        <f t="shared" si="30"/>
        <v>17277</v>
      </c>
      <c r="J62" s="46">
        <f t="shared" si="30"/>
        <v>14517</v>
      </c>
      <c r="K62" s="46">
        <f t="shared" si="30"/>
        <v>10715</v>
      </c>
      <c r="L62" s="46">
        <f t="shared" si="30"/>
        <v>13052</v>
      </c>
      <c r="M62" s="46">
        <f t="shared" si="30"/>
        <v>13378</v>
      </c>
      <c r="N62" s="46">
        <f t="shared" si="30"/>
        <v>14568</v>
      </c>
      <c r="O62" s="47">
        <f t="shared" si="29"/>
        <v>174590</v>
      </c>
      <c r="P62"/>
      <c r="Q62"/>
    </row>
    <row r="63" spans="2:17" x14ac:dyDescent="0.25">
      <c r="B63" s="39"/>
      <c r="C63" s="46">
        <f t="shared" ref="C63:N63" si="31">C21+C42</f>
        <v>13032</v>
      </c>
      <c r="D63" s="46">
        <f t="shared" si="31"/>
        <v>14190</v>
      </c>
      <c r="E63" s="46">
        <f t="shared" si="31"/>
        <v>13782</v>
      </c>
      <c r="F63" s="46">
        <f t="shared" si="31"/>
        <v>14547</v>
      </c>
      <c r="G63" s="46">
        <f t="shared" si="31"/>
        <v>14872</v>
      </c>
      <c r="H63" s="46">
        <f t="shared" si="31"/>
        <v>13230</v>
      </c>
      <c r="I63" s="46">
        <f t="shared" si="31"/>
        <v>14896</v>
      </c>
      <c r="J63" s="46">
        <f t="shared" si="31"/>
        <v>14581</v>
      </c>
      <c r="K63" s="46">
        <f t="shared" si="31"/>
        <v>11235</v>
      </c>
      <c r="L63" s="46">
        <f t="shared" si="31"/>
        <v>11681</v>
      </c>
      <c r="M63" s="46">
        <f t="shared" si="31"/>
        <v>11222</v>
      </c>
      <c r="N63" s="46">
        <f t="shared" si="31"/>
        <v>13813</v>
      </c>
      <c r="O63" s="47">
        <f t="shared" si="29"/>
        <v>161081</v>
      </c>
      <c r="P63"/>
      <c r="Q63"/>
    </row>
    <row r="64" spans="2:17" x14ac:dyDescent="0.25">
      <c r="B64" s="39"/>
      <c r="C64" s="46">
        <f t="shared" ref="C64:N64" si="32">C22+C43</f>
        <v>65380</v>
      </c>
      <c r="D64" s="46">
        <f t="shared" si="32"/>
        <v>68783</v>
      </c>
      <c r="E64" s="46">
        <f t="shared" si="32"/>
        <v>67717</v>
      </c>
      <c r="F64" s="46">
        <f t="shared" si="32"/>
        <v>67856</v>
      </c>
      <c r="G64" s="46">
        <f t="shared" si="32"/>
        <v>73611</v>
      </c>
      <c r="H64" s="46">
        <f t="shared" si="32"/>
        <v>68676</v>
      </c>
      <c r="I64" s="46">
        <f t="shared" si="32"/>
        <v>70559</v>
      </c>
      <c r="J64" s="46">
        <f t="shared" si="32"/>
        <v>67113</v>
      </c>
      <c r="K64" s="46">
        <f t="shared" si="32"/>
        <v>71642</v>
      </c>
      <c r="L64" s="46">
        <f t="shared" si="32"/>
        <v>71840</v>
      </c>
      <c r="M64" s="46">
        <f t="shared" si="32"/>
        <v>69176</v>
      </c>
      <c r="N64" s="46">
        <f t="shared" si="32"/>
        <v>71503</v>
      </c>
      <c r="O64" s="47">
        <f t="shared" si="29"/>
        <v>833856</v>
      </c>
      <c r="P64"/>
      <c r="Q64"/>
    </row>
    <row r="65" spans="2:17" x14ac:dyDescent="0.25">
      <c r="B65" s="39"/>
      <c r="C65" s="46">
        <f t="shared" ref="C65:N65" si="33">C23+C44</f>
        <v>57236</v>
      </c>
      <c r="D65" s="46">
        <f t="shared" si="33"/>
        <v>68097</v>
      </c>
      <c r="E65" s="46">
        <f t="shared" si="33"/>
        <v>75364</v>
      </c>
      <c r="F65" s="46">
        <f t="shared" si="33"/>
        <v>80482</v>
      </c>
      <c r="G65" s="46">
        <f t="shared" si="33"/>
        <v>88253</v>
      </c>
      <c r="H65" s="46">
        <f t="shared" si="33"/>
        <v>75433</v>
      </c>
      <c r="I65" s="46">
        <f t="shared" si="33"/>
        <v>79458</v>
      </c>
      <c r="J65" s="46">
        <f t="shared" si="33"/>
        <v>72767</v>
      </c>
      <c r="K65" s="46">
        <f t="shared" si="33"/>
        <v>66440</v>
      </c>
      <c r="L65" s="46">
        <f t="shared" si="33"/>
        <v>62361</v>
      </c>
      <c r="M65" s="46">
        <f t="shared" si="33"/>
        <v>58276</v>
      </c>
      <c r="N65" s="46">
        <f t="shared" si="33"/>
        <v>62224</v>
      </c>
      <c r="O65" s="47">
        <f t="shared" si="29"/>
        <v>846391</v>
      </c>
      <c r="P65"/>
      <c r="Q65"/>
    </row>
    <row r="66" spans="2:17" x14ac:dyDescent="0.25">
      <c r="B66" s="39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7"/>
      <c r="P66"/>
      <c r="Q66"/>
    </row>
    <row r="67" spans="2:17" ht="15.75" thickBot="1" x14ac:dyDescent="0.3">
      <c r="B67" s="48" t="s">
        <v>18</v>
      </c>
      <c r="C67" s="49">
        <f>SUM(C49:C66)</f>
        <v>1118394</v>
      </c>
      <c r="D67" s="49">
        <f t="shared" ref="D67" si="34">SUM(D49:D66)</f>
        <v>1182290</v>
      </c>
      <c r="E67" s="49">
        <f t="shared" ref="E67" si="35">SUM(E49:E66)</f>
        <v>1236966</v>
      </c>
      <c r="F67" s="49">
        <f t="shared" ref="F67" si="36">SUM(F49:F66)</f>
        <v>1265251</v>
      </c>
      <c r="G67" s="49">
        <f t="shared" ref="G67" si="37">SUM(G49:G66)</f>
        <v>1371425</v>
      </c>
      <c r="H67" s="49">
        <f t="shared" ref="H67" si="38">SUM(H49:H66)</f>
        <v>1321172</v>
      </c>
      <c r="I67" s="49">
        <f t="shared" ref="I67" si="39">SUM(I49:I66)</f>
        <v>1304999</v>
      </c>
      <c r="J67" s="49">
        <f t="shared" ref="J67" si="40">SUM(J49:J66)</f>
        <v>1204881</v>
      </c>
      <c r="K67" s="49">
        <f t="shared" ref="K67" si="41">SUM(K49:K66)</f>
        <v>1164436</v>
      </c>
      <c r="L67" s="49">
        <f t="shared" ref="L67" si="42">SUM(L49:L66)</f>
        <v>1097590</v>
      </c>
      <c r="M67" s="49">
        <f t="shared" ref="M67" si="43">SUM(M49:M66)</f>
        <v>1160199</v>
      </c>
      <c r="N67" s="49">
        <f t="shared" ref="N67" si="44">SUM(N49:N66)</f>
        <v>1180081</v>
      </c>
      <c r="O67" s="50">
        <f t="shared" ref="O67" si="45">SUM(O49:O66)</f>
        <v>14607684</v>
      </c>
      <c r="P67"/>
      <c r="Q67"/>
    </row>
    <row r="68" spans="2:17" ht="15.75" thickTop="1" x14ac:dyDescent="0.25">
      <c r="P68"/>
      <c r="Q68"/>
    </row>
  </sheetData>
  <pageMargins left="0.7" right="0.7" top="0.75" bottom="0.75" header="0.3" footer="0.3"/>
  <pageSetup scale="52" orientation="landscape" r:id="rId1"/>
  <headerFooter>
    <oddHeader>&amp;L&amp;36&amp;KFF0000REDACTED&amp;RCASE NO. 2015-00343
ATTACHMENT 55
TO STAFF DR NO. 1-59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Rate Filing</vt:lpstr>
      <vt:lpstr>Summary!Print_Area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 Roach</dc:creator>
  <cp:lastModifiedBy>Eric  Wilen</cp:lastModifiedBy>
  <cp:lastPrinted>2015-12-04T17:15:51Z</cp:lastPrinted>
  <dcterms:created xsi:type="dcterms:W3CDTF">2015-10-29T15:28:25Z</dcterms:created>
  <dcterms:modified xsi:type="dcterms:W3CDTF">2015-12-04T17:15:55Z</dcterms:modified>
</cp:coreProperties>
</file>